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 name="Time Serie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Vertex1_Institution_Country">#N/A</definedName>
    <definedName name="Slicer_Vertex2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<sst xmlns="http://schemas.openxmlformats.org/spreadsheetml/2006/main" count="26645" uniqueCount="4496">
  <si>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</si>
  <si>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</si>
  <si>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</si>
  <si>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</si>
  <si>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</si>
  <si>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</si>
  <si>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</si>
  <si>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</si>
  <si>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</si>
  <si>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</si>
  <si>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</si>
  <si>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</si>
  <si>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</si>
  <si>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</si>
  <si>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</si>
  <si>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</si>
  <si>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</si>
  <si>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</si>
  <si>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</si>
  <si>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</si>
  <si>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</si>
  <si>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</si>
  <si>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</si>
  <si>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</si>
  <si>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</si>
  <si>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</si>
  <si>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</si>
  <si>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</si>
  <si>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</si>
  <si>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</si>
  <si>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</si>
  <si>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</si>
  <si>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</si>
  <si>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</si>
  <si>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</si>
  <si>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</si>
  <si>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</si>
  <si>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</si>
  <si>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</si>
  <si>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</si>
  <si>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</si>
  <si>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</si>
  <si>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</si>
  <si>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</si>
  <si>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</si>
  <si>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</si>
  <si>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</si>
  <si>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</si>
  <si>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</si>
  <si>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</si>
  <si>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</si>
  <si>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</si>
  <si>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</si>
  <si>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</si>
  <si>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</si>
  <si>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</si>
  <si>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</si>
  <si>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</si>
  <si>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</si>
  <si>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</si>
  <si>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</si>
  <si>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</si>
  <si>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</si>
  <si>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</si>
  <si>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</si>
  <si>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</si>
  <si>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</si>
  <si>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</si>
  <si>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</si>
  <si>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</si>
  <si>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</si>
  <si>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</si>
  <si>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</si>
  <si>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</si>
  <si>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</si>
  <si>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</si>
  <si>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</si>
  <si>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</si>
  <si>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</si>
  <si>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</si>
  <si>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</si>
  <si>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</si>
  <si>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</si>
  <si>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</si>
  <si>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</si>
  <si>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</si>
  <si>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</si>
  <si>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</si>
  <si>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</si>
  <si>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</si>
  <si>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</si>
  <si>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</si>
  <si>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</si>
  <si>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</si>
  <si>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</si>
  <si>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</si>
  <si>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</si>
  <si>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</si>
  <si>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</si>
  <si>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</si>
  <si>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</si>
  <si>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</si>
  <si>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</si>
  <si>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</si>
  <si>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</si>
  <si>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</si>
  <si>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</si>
  <si>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</si>
  <si>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</si>
  <si>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</si>
  <si>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</si>
  <si>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</si>
  <si>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</si>
  <si>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</si>
  <si>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</si>
  <si>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</si>
  <si>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</si>
  <si>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</si>
  <si>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</si>
  <si>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</si>
  <si>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</si>
  <si>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</si>
  <si>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</si>
  <si>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</si>
  <si>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</si>
  <si>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</si>
  <si>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</si>
  <si>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</si>
  <si>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</si>
  <si>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</si>
  <si>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</si>
  <si>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</si>
  <si>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</si>
  <si>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</si>
  <si>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</si>
  <si>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</si>
  <si>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</si>
  <si>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</si>
  <si>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</si>
  <si>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</si>
  <si>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</si>
  <si>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</si>
  <si>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</si>
  <si>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</si>
  <si>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</si>
  <si>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</si>
  <si>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</si>
  <si>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</si>
  <si>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</si>
  <si>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</si>
  <si>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</si>
  <si>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</si>
  <si>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</si>
  <si>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</si>
  <si>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</si>
  <si>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</si>
  <si>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</si>
  <si>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</si>
  <si>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</si>
  <si>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</si>
  <si>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</si>
  <si>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</si>
  <si>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</si>
  <si>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</si>
  <si>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</si>
  <si>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</si>
  <si>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</si>
  <si>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</si>
  <si>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</si>
  <si>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</si>
  <si>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</si>
  <si>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</si>
  <si>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</si>
  <si>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</si>
  <si>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</si>
  <si>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</si>
  <si>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</si>
  <si>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</si>
  <si>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</si>
  <si>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</si>
  <si>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</si>
  <si>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</si>
  <si>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</si>
  <si>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</si>
  <si>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</si>
  <si>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</si>
  <si>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</si>
  <si>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</si>
  <si>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</si>
  <si>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</si>
  <si>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goldigstes goldner goldnere goldnere</t>
  </si>
  <si>
    <t>Workbook Settings 19</t>
  </si>
  <si>
    <t xml:space="preserv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heilsame heilsamem heilsamen heilsamer </t>
  </si>
  <si>
    <t>Workbook Settings 20</t>
  </si>
  <si>
    <t>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t>
  </si>
  <si>
    <t>Workbook Settings 21</t>
  </si>
  <si>
    <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t>
  </si>
  <si>
    <t>Workbook Settings 22</t>
  </si>
  <si>
    <t>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t>
  </si>
  <si>
    <t>Workbook Settings 23</t>
  </si>
  <si>
    <t>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t>
  </si>
  <si>
    <t>Workbook Settings 24</t>
  </si>
  <si>
    <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t>
  </si>
  <si>
    <t>Workbook Settings 25</t>
  </si>
  <si>
    <t>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
  </si>
  <si>
    <t>Workbook Settings 26</t>
  </si>
  <si>
    <t>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
  </si>
  <si>
    <t>Workbook Settings 27</t>
  </si>
  <si>
    <t>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t>
  </si>
  <si>
    <t>Workbook Settings 28</t>
  </si>
  <si>
    <t>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t>
  </si>
  <si>
    <t>Workbook Settings 29</t>
  </si>
  <si>
    <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t>
  </si>
  <si>
    <t>Workbook Settings 30</t>
  </si>
  <si>
    <t>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t>
  </si>
  <si>
    <t>Workbook Settings 31</t>
  </si>
  <si>
    <t xml:space="preserv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t>
  </si>
  <si>
    <t>Workbook Settings 32</t>
  </si>
  <si>
    <t>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t>
  </si>
  <si>
    <t>Workbook Settings 33</t>
  </si>
  <si>
    <t>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t>
  </si>
  <si>
    <t>Workbook Settings 34</t>
  </si>
  <si>
    <t>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t>
  </si>
  <si>
    <t>Workbook Settings 35</t>
  </si>
  <si>
    <t>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t>
  </si>
  <si>
    <t>Workbook Settings 36</t>
  </si>
  <si>
    <t>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t>
  </si>
  <si>
    <t>Workbook Settings 37</t>
  </si>
  <si>
    <t>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t>
  </si>
  <si>
    <t>Workbook Settings 38</t>
  </si>
  <si>
    <t>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
  </si>
  <si>
    <t>Workbook Settings 39</t>
  </si>
  <si>
    <t>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t>
  </si>
  <si>
    <t>Workbook Settings 40</t>
  </si>
  <si>
    <t>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t>
  </si>
  <si>
    <t>Workbook Settings 41</t>
  </si>
  <si>
    <t>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t>
  </si>
  <si>
    <t>Workbook Settings 42</t>
  </si>
  <si>
    <t>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t>
  </si>
  <si>
    <t>Workbook Settings 43</t>
  </si>
  <si>
    <t>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t>
  </si>
  <si>
    <t>Workbook Settings 44</t>
  </si>
  <si>
    <t>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t>
  </si>
  <si>
    <t>Workbook Settings 45</t>
  </si>
  <si>
    <t>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t>
  </si>
  <si>
    <t>Workbook Settings 46</t>
  </si>
  <si>
    <t>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t>
  </si>
  <si>
    <t>Workbook Settings 47</t>
  </si>
  <si>
    <t xml:space="preserv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t>
  </si>
  <si>
    <t>Workbook Settings 48</t>
  </si>
  <si>
    <t>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t>
  </si>
  <si>
    <t>Workbook Settings 49</t>
  </si>
  <si>
    <t>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t>
  </si>
  <si>
    <t>Workbook Settings 50</t>
  </si>
  <si>
    <t>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
  </si>
  <si>
    <t>Workbook Settings 51</t>
  </si>
  <si>
    <t>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t>
  </si>
  <si>
    <t>Workbook Settings 52</t>
  </si>
  <si>
    <t>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t>
  </si>
  <si>
    <t>Workbook Settings 53</t>
  </si>
  <si>
    <t>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t>
  </si>
  <si>
    <t>Workbook Settings 54</t>
  </si>
  <si>
    <t xml:space="preserve">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t>
  </si>
  <si>
    <t>Workbook Settings 55</t>
  </si>
  <si>
    <t>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t>
  </si>
  <si>
    <t>Workbook Settings 56</t>
  </si>
  <si>
    <t xml:space="preserv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t>
  </si>
  <si>
    <t>Workbook Settings 57</t>
  </si>
  <si>
    <t>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t>
  </si>
  <si>
    <t>Workbook Settings 58</t>
  </si>
  <si>
    <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t>
  </si>
  <si>
    <t>Workbook Settings 59</t>
  </si>
  <si>
    <t xml:space="preserve">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t>
  </si>
  <si>
    <t>Workbook Settings 60</t>
  </si>
  <si>
    <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t>
  </si>
  <si>
    <t>Workbook Settings 61</t>
  </si>
  <si>
    <t>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t>
  </si>
  <si>
    <t>Workbook Settings 62</t>
  </si>
  <si>
    <t>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t>
  </si>
  <si>
    <t>Workbook Settings 63</t>
  </si>
  <si>
    <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t>
  </si>
  <si>
    <t>Workbook Settings 64</t>
  </si>
  <si>
    <t>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t>
  </si>
  <si>
    <t>Workbook Settings 65</t>
  </si>
  <si>
    <t>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t>
  </si>
  <si>
    <t>Workbook Settings 66</t>
  </si>
  <si>
    <t>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t>
  </si>
  <si>
    <t>Workbook Settings 67</t>
  </si>
  <si>
    <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t>
  </si>
  <si>
    <t>Workbook Settings 68</t>
  </si>
  <si>
    <t>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t>
  </si>
  <si>
    <t>Workbook Settings 69</t>
  </si>
  <si>
    <t>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
  </si>
  <si>
    <t>Workbook Settings 70</t>
  </si>
  <si>
    <t>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t>
  </si>
  <si>
    <t>Workbook Settings 71</t>
  </si>
  <si>
    <t>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t>
  </si>
  <si>
    <t>Workbook Settings 72</t>
  </si>
  <si>
    <t>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t>
  </si>
  <si>
    <t>Workbook Settings 73</t>
  </si>
  <si>
    <t>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t>
  </si>
  <si>
    <t>Workbook Settings 74</t>
  </si>
  <si>
    <t>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</si>
  <si>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</si>
  <si>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</si>
  <si>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</si>
  <si>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</si>
  <si>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</si>
  <si>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Vertex1 Position</t>
  </si>
  <si>
    <t>Vertex1 Affiliation</t>
  </si>
  <si>
    <t>Vertex1 Institution</t>
  </si>
  <si>
    <t>Vertex1 Institution Country</t>
  </si>
  <si>
    <t>Vertex2 Abstract</t>
  </si>
  <si>
    <t>Vertex2 Type</t>
  </si>
  <si>
    <t>Vertex2 Publication Year</t>
  </si>
  <si>
    <t>Vertex2 Cited By Count</t>
  </si>
  <si>
    <t>Vertex2 Host Organization</t>
  </si>
  <si>
    <t>Vertex2 SO</t>
  </si>
  <si>
    <t>Imported ID</t>
  </si>
  <si>
    <t>alma lorelei de jesus</t>
  </si>
  <si>
    <t>chak k. chan</t>
  </si>
  <si>
    <t>jing wang</t>
  </si>
  <si>
    <t>ruâ€jin huang</t>
  </si>
  <si>
    <t>guillaume da</t>
  </si>
  <si>
    <t>hongzhen fan</t>
  </si>
  <si>
    <t>siyu xu</t>
  </si>
  <si>
    <t>yan wu</t>
  </si>
  <si>
    <t>fangxia shen</t>
  </si>
  <si>
    <t>junji cao</t>
  </si>
  <si>
    <t>xiangyu zhang</t>
  </si>
  <si>
    <t>minfei wang</t>
  </si>
  <si>
    <t>xinyue li</t>
  </si>
  <si>
    <t>haoxuan chen</t>
  </si>
  <si>
    <t>jing li</t>
  </si>
  <si>
    <t>shuoxing jiang</t>
  </si>
  <si>
    <t>falu hong</t>
  </si>
  <si>
    <t>lu jiang</t>
  </si>
  <si>
    <t>huyan fu</t>
  </si>
  <si>
    <t>chunli wang</t>
  </si>
  <si>
    <t>chenguang wang</t>
  </si>
  <si>
    <t>fan huang</t>
  </si>
  <si>
    <t>shiqi miao</t>
  </si>
  <si>
    <t>jiameng lai</t>
  </si>
  <si>
    <t>long li</t>
  </si>
  <si>
    <t>jiufeng li</t>
  </si>
  <si>
    <t>zihan liu</t>
  </si>
  <si>
    <t>wenfeng zhan</t>
  </si>
  <si>
    <t>huilin du</t>
  </si>
  <si>
    <t>tommy firman</t>
  </si>
  <si>
    <t>ramin keivani</t>
  </si>
  <si>
    <t>ali parsa</t>
  </si>
  <si>
    <t>adeesh agarwal</t>
  </si>
  <si>
    <t>seow eng ong</t>
  </si>
  <si>
    <t>looâ€lee sim</t>
  </si>
  <si>
    <t>william k. carroll</t>
  </si>
  <si>
    <t>peter j. taylor</t>
  </si>
  <si>
    <t>frank witlox</t>
  </si>
  <si>
    <t>ben derudder</t>
  </si>
  <si>
    <t>jerome krase</t>
  </si>
  <si>
    <t>james a. tyner</t>
  </si>
  <si>
    <t>david g. hole</t>
  </si>
  <si>
    <t>robert a. francis</t>
  </si>
  <si>
    <t>mark mulligan</t>
  </si>
  <si>
    <t>kelly gunnell</t>
  </si>
  <si>
    <t>arjen slangen</t>
  </si>
  <si>
    <t>helen s. du</t>
  </si>
  <si>
    <t>renã© belderbos</t>
  </si>
  <si>
    <t>chiaâ€huang wang</t>
  </si>
  <si>
    <t>stuart tannock</t>
  </si>
  <si>
    <t>simon c. darnell</t>
  </si>
  <si>
    <t>amanda borbee</t>
  </si>
  <si>
    <t>mish boutet</t>
  </si>
  <si>
    <t>megan chawansky</t>
  </si>
  <si>
    <t>lindsey c. blom</t>
  </si>
  <si>
    <t>martin camirã©</t>
  </si>
  <si>
    <t>william v. massey</t>
  </si>
  <si>
    <t>meredith a. whitley</t>
  </si>
  <si>
    <t>michiel van meeteren</t>
  </si>
  <si>
    <t>david bassens</t>
  </si>
  <si>
    <t>natalie oswin</t>
  </si>
  <si>
    <t>yue liu</t>
  </si>
  <si>
    <t>jie yang</t>
  </si>
  <si>
    <t>xin huang</t>
  </si>
  <si>
    <t>qiquan yang</t>
  </si>
  <si>
    <t>michele acuto</t>
  </si>
  <si>
    <t>kirsten martinus</t>
  </si>
  <si>
    <t>thomas sigler</t>
  </si>
  <si>
    <t>saskia sassen</t>
  </si>
  <si>
    <t>christof parnreiter</t>
  </si>
  <si>
    <t>xingjian liu</t>
  </si>
  <si>
    <t>kevin ward</t>
  </si>
  <si>
    <t>colette fagan</t>
  </si>
  <si>
    <t>diane perrons</t>
  </si>
  <si>
    <t>yulong shi</t>
  </si>
  <si>
    <t>huijun chen</t>
  </si>
  <si>
    <t>zhe zhu</t>
  </si>
  <si>
    <t>chun liu</t>
  </si>
  <si>
    <t>ursula rao</t>
  </si>
  <si>
    <t>stefan hennemann</t>
  </si>
  <si>
    <t>kristian steele</t>
  </si>
  <si>
    <t>john barrett</t>
  </si>
  <si>
    <t>michael doust</t>
  </si>
  <si>
    <t>manfred lenzen</t>
  </si>
  <si>
    <t>anne owen</t>
  </si>
  <si>
    <t>guangwu chen</t>
  </si>
  <si>
    <t>thomas wiedmann</t>
  </si>
  <si>
    <t>edward mccann</t>
  </si>
  <si>
    <t>kathy pain</t>
  </si>
  <si>
    <t>klaus hubacek</t>
  </si>
  <si>
    <t>hans joachim schellnhuber</t>
  </si>
  <si>
    <t>helga weisz</t>
  </si>
  <si>
    <t>michael hoyler</t>
  </si>
  <si>
    <t>jianmei hao</t>
  </si>
  <si>
    <t>xiulian ma</t>
  </si>
  <si>
    <t>amy lind</t>
  </si>
  <si>
    <t>cliff wymbs</t>
  </si>
  <si>
    <t>michael timberlake</t>
  </si>
  <si>
    <t>lilach nachum</t>
  </si>
  <si>
    <t>asato saito</t>
  </si>
  <si>
    <t>michael samers</t>
  </si>
  <si>
    <t>chris pettit</t>
  </si>
  <si>
    <t>chris martin</t>
  </si>
  <si>
    <t>laurence troy</t>
  </si>
  <si>
    <t>laura crommelin</t>
  </si>
  <si>
    <t>james d. sidaway</t>
  </si>
  <si>
    <t>hamzah muzaini</t>
  </si>
  <si>
    <t>tim bunnell</t>
  </si>
  <si>
    <t>zachary p. neal</t>
  </si>
  <si>
    <t>anthony goerzen</t>
  </si>
  <si>
    <t>brenda s. a. yeoh</t>
  </si>
  <si>
    <t>jon coaffee</t>
  </si>
  <si>
    <t>wei shen</t>
  </si>
  <si>
    <t>minyuan zhao</t>
  </si>
  <si>
    <t>cã©sar ducruet</t>
  </si>
  <si>
    <t>chengjin wang</t>
  </si>
  <si>
    <t>pei ni</t>
  </si>
  <si>
    <t>liang zhang</t>
  </si>
  <si>
    <t>simon xiaobin zhao</t>
  </si>
  <si>
    <t>hadas zur</t>
  </si>
  <si>
    <t>eran toch</t>
  </si>
  <si>
    <t>michael birnhack</t>
  </si>
  <si>
    <t>issachar rosen-zvi</t>
  </si>
  <si>
    <t>tali hatuka</t>
  </si>
  <si>
    <t>anthony jones</t>
  </si>
  <si>
    <t>philip hubbard</t>
  </si>
  <si>
    <t>marcus a. doel</t>
  </si>
  <si>
    <t>fangzhu zhang</t>
  </si>
  <si>
    <t>fulong wu</t>
  </si>
  <si>
    <t>jonathan v. beaverstock</t>
  </si>
  <si>
    <t>jianfa shen</t>
  </si>
  <si>
    <t>peter t.y. cheung</t>
  </si>
  <si>
    <t>takashi tsukamoto</t>
  </si>
  <si>
    <t>paul kantor</t>
  </si>
  <si>
    <t>andrew sancton</t>
  </si>
  <si>
    <t>weiping wu</t>
  </si>
  <si>
    <t>ago yeh</t>
  </si>
  <si>
    <t>jiang xu</t>
  </si>
  <si>
    <t>h. v. savitch</t>
  </si>
  <si>
    <t>ronald k. vogel</t>
  </si>
  <si>
    <t>ngai ming yip</t>
  </si>
  <si>
    <t>adrienne la grange</t>
  </si>
  <si>
    <t>peter newman</t>
  </si>
  <si>
    <t>ray forrest</t>
  </si>
  <si>
    <t>jeffrey kenworthy</t>
  </si>
  <si>
    <t>roman trubka</t>
  </si>
  <si>
    <t>james r. mcintosh</t>
  </si>
  <si>
    <t>james t boardwell</t>
  </si>
  <si>
    <t>rosemary athayde</t>
  </si>
  <si>
    <t>john kitching</t>
  </si>
  <si>
    <t>david smallbone</t>
  </si>
  <si>
    <t>tai-lok lui</t>
  </si>
  <si>
    <t>stephen chiu</t>
  </si>
  <si>
    <t>t.c. chang</t>
  </si>
  <si>
    <t>katie willis</t>
  </si>
  <si>
    <t>shirlena huang</t>
  </si>
  <si>
    <t>joanne r. smith</t>
  </si>
  <si>
    <t>ayse pamuk</t>
  </si>
  <si>
    <t>heike schroeder</t>
  </si>
  <si>
    <t>harriet bulkeley</t>
  </si>
  <si>
    <t>dominic power</t>
  </si>
  <si>
    <t>johan jansson</t>
  </si>
  <si>
    <t>lisa goodson</t>
  </si>
  <si>
    <t>jenny phillimore</t>
  </si>
  <si>
    <t>kevin oâ€™connor</t>
  </si>
  <si>
    <t>roger keil</t>
  </si>
  <si>
    <t>s. harris ali</t>
  </si>
  <si>
    <t>chi kin leung</t>
  </si>
  <si>
    <t>yehua dennis wei</t>
  </si>
  <si>
    <t>charlotte lemanski</t>
  </si>
  <si>
    <t>sundar burra</t>
  </si>
  <si>
    <t>celine dâ€™cruz</t>
  </si>
  <si>
    <t>sheela patel</t>
  </si>
  <si>
    <t>gavin shatkin</t>
  </si>
  <si>
    <t>pauline lipman</t>
  </si>
  <si>
    <t>taedong lee</t>
  </si>
  <si>
    <t>david block</t>
  </si>
  <si>
    <t>james faulconbridge</t>
  </si>
  <si>
    <t>chris phillipson</t>
  </si>
  <si>
    <t>tine buffel</t>
  </si>
  <si>
    <t>tim butler</t>
  </si>
  <si>
    <t>garry robson</t>
  </si>
  <si>
    <t>manuel castells</t>
  </si>
  <si>
    <t>david walker</t>
  </si>
  <si>
    <t>bumâ€soo chon</t>
  </si>
  <si>
    <t>george a. barnett</t>
  </si>
  <si>
    <t>junâ€ho choi</t>
  </si>
  <si>
    <t>theodore c. bestor</t>
  </si>
  <si>
    <t>anne haila</t>
  </si>
  <si>
    <t>kenneth paul tan</t>
  </si>
  <si>
    <t>lily kong</t>
  </si>
  <si>
    <t>aaron schutz</t>
  </si>
  <si>
    <t>cathy mcilwaine</t>
  </si>
  <si>
    <t>joanna herbert</t>
  </si>
  <si>
    <t>yara evans</t>
  </si>
  <si>
    <t>kavita datta</t>
  </si>
  <si>
    <t>jane wills</t>
  </si>
  <si>
    <t>jon may</t>
  </si>
  <si>
    <t>xiaolan yang</t>
  </si>
  <si>
    <t>jin huang</t>
  </si>
  <si>
    <t>heidi hanssens</t>
  </si>
  <si>
    <t>anneleen de vos</t>
  </si>
  <si>
    <t>vã©ronique dupont</t>
  </si>
  <si>
    <t>r. alan walks</t>
  </si>
  <si>
    <t>henry waiâ€chung yeung</t>
  </si>
  <si>
    <t>catalano</t>
  </si>
  <si>
    <t>witlox</t>
  </si>
  <si>
    <t>helena taylor</t>
  </si>
  <si>
    <t>june woo kim</t>
  </si>
  <si>
    <t>richard hill</t>
  </si>
  <si>
    <t>sara fuller</t>
  </si>
  <si>
    <t>drf walker</t>
  </si>
  <si>
    <t>gilda catalano</t>
  </si>
  <si>
    <t>chris hamnett</t>
  </si>
  <si>
    <t>alex pulsipher</t>
  </si>
  <si>
    <t>a. schiller</t>
  </si>
  <si>
    <t>alex de sherbinin</t>
  </si>
  <si>
    <t>gara villalba</t>
  </si>
  <si>
    <t>anu ramaswami</t>
  </si>
  <si>
    <t>aumnad phdungsilp</t>
  </si>
  <si>
    <t>diane e. pataki</t>
  </si>
  <si>
    <t>miroslav havrã¡nek</t>
  </si>
  <si>
    <t>timothy hillman</t>
  </si>
  <si>
    <t>yvonne hansen</t>
  </si>
  <si>
    <t>barrie gasson</t>
  </si>
  <si>
    <t>j. steinberger</t>
  </si>
  <si>
    <t>christopher kennedy</t>
  </si>
  <si>
    <t>richard g. smith</t>
  </si>
  <si>
    <t>mark purcell</t>
  </si>
  <si>
    <t>naresh kumar</t>
  </si>
  <si>
    <t>yc lee</t>
  </si>
  <si>
    <t>robert gehrig</t>
  </si>
  <si>
    <t>jun wang</t>
  </si>
  <si>
    <t>sundar a. christopher</t>
  </si>
  <si>
    <t>pawan gupta</t>
  </si>
  <si>
    <t>curtis e. woodcock</t>
  </si>
  <si>
    <t>annemarie schneider</t>
  </si>
  <si>
    <t>lidia morawska</t>
  </si>
  <si>
    <t>from `global cityâ€™ to `city of crisis': jakarta metropolitan region under economic turmoil</t>
  </si>
  <si>
    <t>singaporeâ€™s competitiveness as a global city: development strategy, institutions and business environment</t>
  </si>
  <si>
    <t>global cities in the global corporate network</t>
  </si>
  <si>
    <t>u.s. cities in the world city network: comparing their positions using global origins and destinations of airline passengers</t>
  </si>
  <si>
    <t>shining cities on the hill? the global city, climate change, and international law</t>
  </si>
  <si>
    <t>changing narratives of violence, struggle and resistance: bangladeshis and the competition for resources in the global city</t>
  </si>
  <si>
    <t>global cities and circuits of global labor: the case of manila, philippines</t>
  </si>
  <si>
    <t>evaluating natural infrastructure for flood management within the watersheds of selected global cities</t>
  </si>
  <si>
    <t>roman knossos: the nature of a globalized city</t>
  </si>
  <si>
    <t>when do firms choose global cities as foreign investment locations within countries? the roles of contextual distance, knowledge intensity, and target-country experience</t>
  </si>
  <si>
    <t>taipei as a global city: a theoretical and empirical examination</t>
  </si>
  <si>
    <t>learning to plunder: global education, global inequality and the global city</t>
  </si>
  <si>
    <t>a systematic review of sport for development interventions across six global cities</t>
  </si>
  <si>
    <t>can the straw man speak? an engagement with postcolonial critiques of â€˜global cities researchâ€™</t>
  </si>
  <si>
    <t>queer time in global city singapore: neoliberal futures and the â€˜freedom to loveâ€™</t>
  </si>
  <si>
    <t>from suburbia to post-suburbia in china? aspects of the transformation of the beijing and shanghai global city regions</t>
  </si>
  <si>
    <t>global cities: gorillas in our midst</t>
  </si>
  <si>
    <t>extending beyond â€˜world citiesâ€™ in world city network (wcn) research: urban positionality and economic linkages through the australia-based corporate network</t>
  </si>
  <si>
    <t>the global city: enabling economic intermediation and bearing its costs</t>
  </si>
  <si>
    <t>global cities in global commodity chains: exploring the role of mexico city in the geography of global economic governance</t>
  </si>
  <si>
    <t>twoâ€mode networks and the interlocking world city network model: a reply to neal</t>
  </si>
  <si>
    <t>change in the world city network, 2000â€“2012</t>
  </si>
  <si>
    <t>negotiating skills in the global city: hungarian and romanian professionals and graduates in london</t>
  </si>
  <si>
    <t>fanon and space: colonization, urbanization, and liberation from the colonial to the global city</t>
  </si>
  <si>
    <t>the intimate economies of bangkok: tomboys, tycoons, and avon ladies in the global city</t>
  </si>
  <si>
    <t>seeking community in a global city: guatemalans and salvadorans in los angeles</t>
  </si>
  <si>
    <t>the potential and prospect for global cities in china: in the context of the world system</t>
  </si>
  <si>
    <t>another global city</t>
  </si>
  <si>
    <t>automatic extraction of built-up area from zy3 multi-view satellite imagery: analysis of 45 global cities</t>
  </si>
  <si>
    <t>making the global city: urban citizenship at the margins of delhi</t>
  </si>
  <si>
    <t>an alternative approach to the calculation and analysis of connectivity in the world city network</t>
  </si>
  <si>
    <t>threeâ€scope carbon emission inventories of global cities</t>
  </si>
  <si>
    <t>urban political economy beyond the 'global city'</t>
  </si>
  <si>
    <t>examining â€˜coreâ€“peripheryâ€™ relationships in a global city-region: the case of london and south east england</t>
  </si>
  <si>
    <t>physical and virtual carbon metabolism of global cities</t>
  </si>
  <si>
    <t>skilled migration in global cities from `other' perspectives: british arabs, identity politics, and local embededdness</t>
  </si>
  <si>
    <t>city-dyad analyses of chinaâ€™s integration into the world city network</t>
  </si>
  <si>
    <t>global cities with chinese characteristics</t>
  </si>
  <si>
    <t>gender, development and urban social change: women's community action in global cities</t>
  </si>
  <si>
    <t>global city formation in a capitalist developmental state: tokyo and the waterfront sub-centre project</t>
  </si>
  <si>
    <t>immigration and the global city hypothesis: towards an alternative research agenda</t>
  </si>
  <si>
    <t>is airbnb a sharing economy superstar? evidence from five global cities</t>
  </si>
  <si>
    <t>the global city: strategic site, new frontier</t>
  </si>
  <si>
    <t>global city frontiers: singapore's hinterland and the contested socioâ€political geographies of bintan, indonesia</t>
  </si>
  <si>
    <t>making connections: global production networks and world city networks</t>
  </si>
  <si>
    <t>structural determinism in the interlocking world city network</t>
  </si>
  <si>
    <t>global/globalizing cities</t>
  </si>
  <si>
    <t>globalization, cities and the summer olympics</t>
  </si>
  <si>
    <t>measurement and interpretation of connectivity of chinese cities in world city network, 2010</t>
  </si>
  <si>
    <t>new port development and global city making: emergence of the shanghaiâ€“yangshan multilayered gateway hub</t>
  </si>
  <si>
    <t>foreign direct investment and the formation of global city-regions in china</t>
  </si>
  <si>
    <t>a global â€˜urban roller coasterâ€™? connectivity changes in the world city network, 2000â€“2004</t>
  </si>
  <si>
    <t>the political premises of contemporary urban concepts: the global city, the sustainable city, the resilient city, the creative city, and the smart city</t>
  </si>
  <si>
    <t>the `global city' misconceived: the myth of `global management' in transnational service firms</t>
  </si>
  <si>
    <t>new political geographies: global civil society and global governance through world city networks</t>
  </si>
  <si>
    <t>attending to the world: competition, cooperation and connectivity in the world city network</t>
  </si>
  <si>
    <t>governing global city regions in china and the west</t>
  </si>
  <si>
    <t>hong kong as a global city? social distance and spatial differentiation</t>
  </si>
  <si>
    <t>the role of urban form and transit in city car dependence: analysis of 26 global cities from 1960 to 2000</t>
  </si>
  <si>
    <t>differentiating centrality and power in the world city network</t>
  </si>
  <si>
    <t>negotiating globalization, transnational corporations and global city financial centres in transient migration studies</t>
  </si>
  <si>
    <t>ethnic diversity, entrepreneurship and competitiveness in a global city</t>
  </si>
  <si>
    <t>central flow theory: comparative connectivities in the world-city network</t>
  </si>
  <si>
    <t>testing the global city-social polarisation thesis: hong kong since the 1990s</t>
  </si>
  <si>
    <t>on concentration and centrality in the global city</t>
  </si>
  <si>
    <t>renaissance revisited: singapore as a â€˜global city for the artsâ€™</t>
  </si>
  <si>
    <t>democracy, citizenship and the global city</t>
  </si>
  <si>
    <t>lending jobs to global cities: skilled international labour migration, investment banking and the city of london</t>
  </si>
  <si>
    <t>geography of immigrant clusters in global cities: a case study of san francisco</t>
  </si>
  <si>
    <t>searching for the mecca of finance: islamic financial services and the world city network</t>
  </si>
  <si>
    <t>beyond state/non-state divides: global cities and the governing of climate change</t>
  </si>
  <si>
    <t>fashioning a global city: global city brand channels in the fashion and design industries</t>
  </si>
  <si>
    <t>provincializing the global city</t>
  </si>
  <si>
    <t>land-cover change analysis in 50 global cities by using a combination of landsat data and analysis of grid cells</t>
  </si>
  <si>
    <t>making a place in the global city: the relevance of indicators of integration</t>
  </si>
  <si>
    <t>global city regions and the location of logistics activity</t>
  </si>
  <si>
    <t>global cities and the spread of infectious disease: the case of severe acute respiratory syndrome (sars) in toronto, canada</t>
  </si>
  <si>
    <t>development zones, foreign investment, and global city formation in shanghai*</t>
  </si>
  <si>
    <t>global cities in the south: deepening social and spatial polarisation in cape town</t>
  </si>
  <si>
    <t>beyond evictions in a global city: people-managed resettlement in mumbai</t>
  </si>
  <si>
    <t>global cities of the south: emerging perspectives on growth and inequality</t>
  </si>
  <si>
    <t>making the global city, making inequality: the political economy and cultural politics of chicago school policy</t>
  </si>
  <si>
    <t>mapping world city networks through airline flows: context, relevance, and problems</t>
  </si>
  <si>
    <t>global cities and transnational climate change networks</t>
  </si>
  <si>
    <t>multilingual identities in a global city</t>
  </si>
  <si>
    <t>advanced producer service firms as strategic networks, global cities as strategic places</t>
  </si>
  <si>
    <t>can global cities be â€˜age-friendly citiesâ€™? urban development and ageing populations</t>
  </si>
  <si>
    <t>coming to terms with london: middleâ€class communities in a global city</t>
  </si>
  <si>
    <t>local and global: cities in the network society</t>
  </si>
  <si>
    <t>diversity and power in the world city network</t>
  </si>
  <si>
    <t>comparing world city networks: a network analysis of internet backbone and air transport intercity linkages</t>
  </si>
  <si>
    <t>supplyâ€side sushi: commodity, market, and the global city</t>
  </si>
  <si>
    <t>the transnational capitalist class and contemporary architecture in globalizing cities</t>
  </si>
  <si>
    <t>real estate in global cities: singapore and hong kong as property states</t>
  </si>
  <si>
    <t>meritocracy and elitism in a global city: ideological shifts in singapore</t>
  </si>
  <si>
    <t>cultural icons and urban development in asia: economic imperative, national identity, and global city status</t>
  </si>
  <si>
    <t>home is a prison in the global city: the tragic failure of school-based community engagement strategies</t>
  </si>
  <si>
    <t>pathways of change: shifting connectivities in the world city network, 2000â€”08</t>
  </si>
  <si>
    <t>the dream of delhi as a global city</t>
  </si>
  <si>
    <t>the social ecology of the post-fordist/global city? economic restructuring and socio-spatial polarisation in the toronto urban region</t>
  </si>
  <si>
    <t>pathways to global city formation: a view from the developmental city-state of singapore</t>
  </si>
  <si>
    <t>hierarchical tendencies and regional patterns in the world city network: a global urban analysis of 234 cities</t>
  </si>
  <si>
    <t>global cities and developmental states: new york, tokyo and seoul</t>
  </si>
  <si>
    <t>world city networks and hierarchies, 1977-1997</t>
  </si>
  <si>
    <t>climate justice and global cities: mapping the emerging discourses</t>
  </si>
  <si>
    <t>measurement of the world city network</t>
  </si>
  <si>
    <t>social polarisation in global cities: theory and evidence</t>
  </si>
  <si>
    <t>the vulnerability of global cities to climate hazards</t>
  </si>
  <si>
    <t>methodology for inventorying greenhouse gas emissions from global cities</t>
  </si>
  <si>
    <t>world-city network: a new metageography?</t>
  </si>
  <si>
    <t>transnational elites in global cities: british expatriates in singapore's financial district</t>
  </si>
  <si>
    <t>citizenship and the right to the global city: reimagining the capitalist world order</t>
  </si>
  <si>
    <t>specification of the world city network</t>
  </si>
  <si>
    <t>satellite remote sensing of particulate matter and air quality assessment over global cities</t>
  </si>
  <si>
    <t>greenhouse gas emissions from global cities</t>
  </si>
  <si>
    <t>compact, dispersed, fragmented, extensive? a comparison of urban growth in twenty-five global cities using remotely sensed data, pattern metrics and census information</t>
  </si>
  <si>
    <t>government by experiment? global cities and the governing of climate change</t>
  </si>
  <si>
    <t>simultaneous investigation of surface and canopy urban heat islands over global cities</t>
  </si>
  <si>
    <t>Author-Article</t>
  </si>
  <si>
    <t>middle</t>
  </si>
  <si>
    <t>first</t>
  </si>
  <si>
    <t>last</t>
  </si>
  <si>
    <t>Queensland University of Technology</t>
  </si>
  <si>
    <t>City University of Hong Kong</t>
  </si>
  <si>
    <t>ETH Zurich</t>
  </si>
  <si>
    <t>Institute of Earth Environment</t>
  </si>
  <si>
    <t>Centre d'Ã‰tudes et de Recherche en Thermique, Environnement et SystÃ¨mes</t>
  </si>
  <si>
    <t>Columbia University</t>
  </si>
  <si>
    <t>Seoul National University</t>
  </si>
  <si>
    <t>Shandong University</t>
  </si>
  <si>
    <t>Beihang University</t>
  </si>
  <si>
    <t>State Key Joint Laboratory of Environment Simulation and Pollution Control</t>
  </si>
  <si>
    <t>California Institute of Technology</t>
  </si>
  <si>
    <t>Nanjing University</t>
  </si>
  <si>
    <t>Jiangsu Center for Collaborative Innovation in Geographical Information Resource Development and Application</t>
  </si>
  <si>
    <t>Bandung Institute of Technology</t>
  </si>
  <si>
    <t>London South Bank University</t>
  </si>
  <si>
    <t>National University of Singapore</t>
  </si>
  <si>
    <t>University of Victoria</t>
  </si>
  <si>
    <t>Loughborough University</t>
  </si>
  <si>
    <t>Ghent University Hospital</t>
  </si>
  <si>
    <t>Brooklyn College</t>
  </si>
  <si>
    <t>Kent State University</t>
  </si>
  <si>
    <t>Conservation International</t>
  </si>
  <si>
    <t>King's College London</t>
  </si>
  <si>
    <t>KU Leuven</t>
  </si>
  <si>
    <t>NEOMA Business School</t>
  </si>
  <si>
    <t>United Nations University â€“ Maastricht Economic and Social Research Institute on Innovation and Technology</t>
  </si>
  <si>
    <t>Yuan Ze University</t>
  </si>
  <si>
    <t>Cardiff University</t>
  </si>
  <si>
    <t>University of Toronto</t>
  </si>
  <si>
    <t>Adelphi University</t>
  </si>
  <si>
    <t>University of Ottawa</t>
  </si>
  <si>
    <t>University of Kentucky</t>
  </si>
  <si>
    <t>Ball State University</t>
  </si>
  <si>
    <t>Oregon State University</t>
  </si>
  <si>
    <t>Vrije Universiteit Brussel</t>
  </si>
  <si>
    <t>McGill University</t>
  </si>
  <si>
    <t>Wuhan University</t>
  </si>
  <si>
    <t>Australian National University</t>
  </si>
  <si>
    <t>University of Western Australia</t>
  </si>
  <si>
    <t>University of Queensland</t>
  </si>
  <si>
    <t>UniversitÃ¤t Hamburg</t>
  </si>
  <si>
    <t>Ghent University</t>
  </si>
  <si>
    <t>University of Cambridge</t>
  </si>
  <si>
    <t>Northumbria University</t>
  </si>
  <si>
    <t>University of Manchester</t>
  </si>
  <si>
    <t>London School of Economics and Political Science</t>
  </si>
  <si>
    <t>Beijing Municipal Commission of Urban Planning</t>
  </si>
  <si>
    <t>University of Connecticut</t>
  </si>
  <si>
    <t>State Key Laboratory of Information Engineering in Surveying Mapping and Remote Sensing</t>
  </si>
  <si>
    <t>UNSW Sydney</t>
  </si>
  <si>
    <t>University of Giessen</t>
  </si>
  <si>
    <t>Arup Group (United Kingdom)</t>
  </si>
  <si>
    <t>University of Leeds</t>
  </si>
  <si>
    <t>Committee on Climate Change</t>
  </si>
  <si>
    <t>University of Sydney</t>
  </si>
  <si>
    <t>Simon Fraser University</t>
  </si>
  <si>
    <t>Young Foundation</t>
  </si>
  <si>
    <t>University of Groningen</t>
  </si>
  <si>
    <t>Potsdam Institute for Climate Impact Research</t>
  </si>
  <si>
    <t>University of Utah</t>
  </si>
  <si>
    <t>Chinese Academy of Governance</t>
  </si>
  <si>
    <t>Arizona State University</t>
  </si>
  <si>
    <t>Baruch College</t>
  </si>
  <si>
    <t>University of Nottingham</t>
  </si>
  <si>
    <t>Durham University</t>
  </si>
  <si>
    <t>Michigan State University</t>
  </si>
  <si>
    <t>Queen's University</t>
  </si>
  <si>
    <t>Institute for Environmental Management</t>
  </si>
  <si>
    <t>Ã‰cole SupÃ©rieure des Sciences Commerciales dâ€™Angers</t>
  </si>
  <si>
    <t>South China University of Technology</t>
  </si>
  <si>
    <t>French National Centre for Scientific Research</t>
  </si>
  <si>
    <t>Institute of Geographic Sciences and Natural Resources Research</t>
  </si>
  <si>
    <t>Chinese Academy of Social Sciences</t>
  </si>
  <si>
    <t>Chinese University of Hong Kong</t>
  </si>
  <si>
    <t>University of Hong Kong</t>
  </si>
  <si>
    <t>Tel Aviv University</t>
  </si>
  <si>
    <t>Birkbeck, University of London</t>
  </si>
  <si>
    <t>Swansea University</t>
  </si>
  <si>
    <t>University of North Carolina at Greensboro</t>
  </si>
  <si>
    <t>Fordham University</t>
  </si>
  <si>
    <t>Western University</t>
  </si>
  <si>
    <t>Virginia Commonwealth University</t>
  </si>
  <si>
    <t>Hong Kong Design Centre</t>
  </si>
  <si>
    <t>University of Louisville</t>
  </si>
  <si>
    <t>University of Westminster</t>
  </si>
  <si>
    <t>University of Bristol</t>
  </si>
  <si>
    <t>Curtin University</t>
  </si>
  <si>
    <t>Kingston University</t>
  </si>
  <si>
    <t>University of Liverpool</t>
  </si>
  <si>
    <t>Northern Health</t>
  </si>
  <si>
    <t>San Francisco State University</t>
  </si>
  <si>
    <t>University of Oxford</t>
  </si>
  <si>
    <t>Uppsala University</t>
  </si>
  <si>
    <t>University of Birmingham</t>
  </si>
  <si>
    <t>University of Melbourne</t>
  </si>
  <si>
    <t>York University</t>
  </si>
  <si>
    <t>California State University, Fresno</t>
  </si>
  <si>
    <t>University of Wisconsinâ€“Milwaukee</t>
  </si>
  <si>
    <t>University College London</t>
  </si>
  <si>
    <t>Sun Pharma Advanced Research (India)</t>
  </si>
  <si>
    <t>University of Michiganâ€“Ann Arbor</t>
  </si>
  <si>
    <t>DePaul University</t>
  </si>
  <si>
    <t>University of London</t>
  </si>
  <si>
    <t>Lancaster University</t>
  </si>
  <si>
    <t>Monash University</t>
  </si>
  <si>
    <t>University of East London</t>
  </si>
  <si>
    <t>University of California, Berkeley</t>
  </si>
  <si>
    <t>Heidelberg University</t>
  </si>
  <si>
    <t>Hanyang University</t>
  </si>
  <si>
    <t>University at Buffalo, State University of New York</t>
  </si>
  <si>
    <t>Rensselaer Polytechnic Institute</t>
  </si>
  <si>
    <t>Harvard University</t>
  </si>
  <si>
    <t>University of Helsinki</t>
  </si>
  <si>
    <t>Queen Mary University of London</t>
  </si>
  <si>
    <t>Beijing University of Posts and Telecommunications</t>
  </si>
  <si>
    <t>Institute of Finance and Trade Economics</t>
  </si>
  <si>
    <t>Institut de Recherche pour le DÃ©veloppement</t>
  </si>
  <si>
    <t>University of Calabria</t>
  </si>
  <si>
    <t>Kansas State University</t>
  </si>
  <si>
    <t>Macquarie University</t>
  </si>
  <si>
    <t>The Open University</t>
  </si>
  <si>
    <t>Clark University</t>
  </si>
  <si>
    <t>Universitat AutÃ²noma de Barcelona</t>
  </si>
  <si>
    <t>University of Colorado Denver</t>
  </si>
  <si>
    <t>Dhurakij Pundit University</t>
  </si>
  <si>
    <t>University of California, Irvine</t>
  </si>
  <si>
    <t>Charles University</t>
  </si>
  <si>
    <t>University of Cape Town</t>
  </si>
  <si>
    <t>University of Klagenfurt</t>
  </si>
  <si>
    <t>University of Leicester</t>
  </si>
  <si>
    <t>University of Washington</t>
  </si>
  <si>
    <t>University of Iowa</t>
  </si>
  <si>
    <t>Hong Kong Green Building Council</t>
  </si>
  <si>
    <t>Swiss Federal Laboratories for Materials Science and Technology</t>
  </si>
  <si>
    <t>Planetary Science Institute</t>
  </si>
  <si>
    <t>University of Alabama in Huntsville</t>
  </si>
  <si>
    <t>Center For Remote Sensing (United States)</t>
  </si>
  <si>
    <t>University of California, Santa Barbara</t>
  </si>
  <si>
    <t>education</t>
  </si>
  <si>
    <t>facility</t>
  </si>
  <si>
    <t>healthcare</t>
  </si>
  <si>
    <t>nonprofit</t>
  </si>
  <si>
    <t>government</t>
  </si>
  <si>
    <t>company</t>
  </si>
  <si>
    <t>AU</t>
  </si>
  <si>
    <t>HK</t>
  </si>
  <si>
    <t>CH</t>
  </si>
  <si>
    <t>CN</t>
  </si>
  <si>
    <t>FR</t>
  </si>
  <si>
    <t>US</t>
  </si>
  <si>
    <t>KR</t>
  </si>
  <si>
    <t>GB</t>
  </si>
  <si>
    <t>SG</t>
  </si>
  <si>
    <t>CA</t>
  </si>
  <si>
    <t>BE</t>
  </si>
  <si>
    <t>NL</t>
  </si>
  <si>
    <t>TW</t>
  </si>
  <si>
    <t>DE</t>
  </si>
  <si>
    <t>IL</t>
  </si>
  <si>
    <t>SE</t>
  </si>
  <si>
    <t>IN</t>
  </si>
  <si>
    <t>FI</t>
  </si>
  <si>
    <t>IT</t>
  </si>
  <si>
    <t>ES</t>
  </si>
  <si>
    <t>TH</t>
  </si>
  <si>
    <t>CZ</t>
  </si>
  <si>
    <t>ZA</t>
  </si>
  <si>
    <t>AT</t>
  </si>
  <si>
    <t>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t>
  </si>
  <si>
    <t>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t>
  </si>
  <si>
    <t>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t>
  </si>
  <si>
    <t>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"world city network"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t>
  </si>
  <si>
    <t>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t>
  </si>
  <si>
    <t>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"immigrants"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"community"--variously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t>
  </si>
  <si>
    <t>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t>
  </si>
  <si>
    <t>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t>
  </si>
  <si>
    <t>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t>
  </si>
  <si>
    <t>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t>
  </si>
  <si>
    <t>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t>
  </si>
  <si>
    <t>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t>
  </si>
  <si>
    <t>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t>
  </si>
  <si>
    <t>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t>
  </si>
  <si>
    <t>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t>
  </si>
  <si>
    <t>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t>
  </si>
  <si>
    <t>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t>
  </si>
  <si>
    <t>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t>
  </si>
  <si>
    <t>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t>
  </si>
  <si>
    <t>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t>
  </si>
  <si>
    <t>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t>
  </si>
  <si>
    <t>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t>
  </si>
  <si>
    <t>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t>
  </si>
  <si>
    <t>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t>
  </si>
  <si>
    <t>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t>
  </si>
  <si>
    <t>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t>
  </si>
  <si>
    <t>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t>
  </si>
  <si>
    <t>This collection uses the transnational activities of municipal urban governments to historicize the origins and development of the global city, focusing on how urban problems were addressed with conce</t>
  </si>
  <si>
    <t>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t>
  </si>
  <si>
    <t>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t>
  </si>
  <si>
    <t>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t>
  </si>
  <si>
    <t>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t>
  </si>
  <si>
    <t>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t>
  </si>
  <si>
    <t>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t>
  </si>
  <si>
    <t>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t>
  </si>
  <si>
    <t>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t>
  </si>
  <si>
    <t>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t>
  </si>
  <si>
    <t>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t>
  </si>
  <si>
    <t>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t>
  </si>
  <si>
    <t>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t>
  </si>
  <si>
    <t>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t>
  </si>
  <si>
    <t>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t>
  </si>
  <si>
    <t>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t>
  </si>
  <si>
    <t>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t>
  </si>
  <si>
    <t>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t>
  </si>
  <si>
    <t>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t>
  </si>
  <si>
    <t>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t>
  </si>
  <si>
    <t>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t>
  </si>
  <si>
    <t>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t>
  </si>
  <si>
    <t>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t>
  </si>
  <si>
    <t>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t>
  </si>
  <si>
    <t>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"Visualising a new metageography: explorations in world-city space".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t>
  </si>
  <si>
    <t>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t>
  </si>
  <si>
    <t>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t>
  </si>
  <si>
    <t>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t>
  </si>
  <si>
    <t>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t>
  </si>
  <si>
    <t>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t>
  </si>
  <si>
    <t>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t>
  </si>
  <si>
    <t>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t>
  </si>
  <si>
    <t>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t>
  </si>
  <si>
    <t>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t>
  </si>
  <si>
    <t>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t>
  </si>
  <si>
    <t>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t>
  </si>
  <si>
    <t>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t>
  </si>
  <si>
    <t>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t>
  </si>
  <si>
    <t>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t>
  </si>
  <si>
    <t>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t>
  </si>
  <si>
    <t>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t>
  </si>
  <si>
    <t>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t>
  </si>
  <si>
    <t>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t>
  </si>
  <si>
    <t>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t>
  </si>
  <si>
    <t>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t>
  </si>
  <si>
    <t>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t>
  </si>
  <si>
    <t>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t>
  </si>
  <si>
    <t>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t>
  </si>
  <si>
    <t>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"How important are these regions in logistics activity?".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t>
  </si>
  <si>
    <t>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t>
  </si>
  <si>
    <t>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t>
  </si>
  <si>
    <t>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t>
  </si>
  <si>
    <t>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t>
  </si>
  <si>
    <t>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t>
  </si>
  <si>
    <t>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t>
  </si>
  <si>
    <t>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t>
  </si>
  <si>
    <t>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t>
  </si>
  <si>
    <t>Opening with a discussion of the key issues of globalization, migration, multiculturalism, multilingualism and global cities, David Block then turns to four detailed case studies: East Asian students</t>
  </si>
  <si>
    <t>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t>
  </si>
  <si>
    <t>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t>
  </si>
  <si>
    <t>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t>
  </si>
  <si>
    <t>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t>
  </si>
  <si>
    <t>There are three purposes: (1) to illustrate diversity amongst world cities; (2) to show how this reflects/constitutes power relativities between cities; and (3) to place debates on diversity and power on a firm empirical basis. The power of cities is interpreted both as a capacity ("power over") and as a medium ("power to"). World cities are treated as global service centres and the world city network is conceptualised as being "interlocked"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"Northâ€“South divide". Finally the focus on diversity makes problematic the lazy policy tendency for emulation of a few well-known "global cities".</t>
  </si>
  <si>
    <t>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t>
  </si>
  <si>
    <t>Urban anthropology has been simultaneously challenged and transformed as forces of globalizationâ€”variously defined in economic, political, social, and cultural termsâ€”have been theorized as "deâ€territorializing"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t>
  </si>
  <si>
    <t>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t>
  </si>
  <si>
    <t>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t>
  </si>
  <si>
    <t>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t>
  </si>
  <si>
    <t>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t>
  </si>
  <si>
    <t>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t>
  </si>
  <si>
    <t>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t>
  </si>
  <si>
    <t>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t>
  </si>
  <si>
    <t>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t>
  </si>
  <si>
    <t>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t>
  </si>
  <si>
    <t>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 core' and "hybrid'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"fondamentaux' et "hybrides',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"oberen Zehntausend' gerichtet. GestÃ¼ tzt auf eine Datenbank betreff globale Strategien von 100 GeschÃ¤fts-und Finanzinstituten in 234 GroÃŸstÃ¤dten wird eine "fuzzy'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t>
  </si>
  <si>
    <t>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t>
  </si>
  <si>
    <t>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t>
  </si>
  <si>
    <t>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t>
  </si>
  <si>
    <t>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t>
  </si>
  <si>
    <t>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t>
  </si>
  <si>
    <t>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t>
  </si>
  <si>
    <t>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t>
  </si>
  <si>
    <t>(2000). World-City Network: A New Metageography? Annals of the Association of American Geographers: Vol. 90, No. 1, pp. 123-134.</t>
  </si>
  <si>
    <t>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t>
  </si>
  <si>
    <t>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t>
  </si>
  <si>
    <t>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t>
  </si>
  <si>
    <t>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t>
  </si>
  <si>
    <t>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t>
  </si>
  <si>
    <t>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t>
  </si>
  <si>
    <t>In this paper, we argue for an approach that goes beyond an institutional reading of urban climate governance to engage with the ways in which government is accomplished through social and technical practices. Central to the exercise of government in this manner, we argue, are â€˜climate change experimentsâ€™â€“ purposive interventions in urban socioâ€technical systems designed to respond to the imperatives of mitigating and adapting to climate change in the city. Drawing on three different concepts â€“ of governance experiments, socioâ€technical experiments, and strategic experiments â€“ we first develop a framework for understanding the nature and dynamics of urban climate change experiments. We use this conceptual analysis to frame a scoping study of the global dimensions of urban climate change experimentation in a database of 627 urban climate change experiments in 100 global cities. The analysis charts when and where these experiments occur, the relationship between the social and technical aspects of experimentation and the governance of urban climate change experimentation, including the actors involved in their governing and the extent to which new political spaces for experimentation are emerging in the contemporary city. We find that experiments serve to create new forms of political space within the city, as public and private authority blur, and are primarily enacted through forms of technical intervention in infrastructure networks, drawing attention to the importance of such sites in urban climate politics. These findings point to an emerging research agenda on urban climate change experiments that needs to engage with the diversity of experimentation in different urban contexts, how they are conducted in practice and their impacts and implications for urban governance and urban life.</t>
  </si>
  <si>
    <t>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t>
  </si>
  <si>
    <t>article</t>
  </si>
  <si>
    <t>book</t>
  </si>
  <si>
    <t>book-chapter</t>
  </si>
  <si>
    <t>Elsevier BV</t>
  </si>
  <si>
    <t>SAGE Publishing</t>
  </si>
  <si>
    <t>Taylor &amp; Francis</t>
  </si>
  <si>
    <t>Oxford University Press</t>
  </si>
  <si>
    <t>Routledge</t>
  </si>
  <si>
    <t>Archaeological Institute of America</t>
  </si>
  <si>
    <t>Alexandrine Press</t>
  </si>
  <si>
    <t>Wiley-Blackwell</t>
  </si>
  <si>
    <t>Association of College and Research Libraries</t>
  </si>
  <si>
    <t>Palgrave Macmillan</t>
  </si>
  <si>
    <t>Nature Portfolio</t>
  </si>
  <si>
    <t>Springer Nature</t>
  </si>
  <si>
    <t>Science Press</t>
  </si>
  <si>
    <t>Cambridge University Press</t>
  </si>
  <si>
    <t>Informa</t>
  </si>
  <si>
    <t>Duke University Press</t>
  </si>
  <si>
    <t>IOP Publishing</t>
  </si>
  <si>
    <t>The MIT Press</t>
  </si>
  <si>
    <t>Wiley</t>
  </si>
  <si>
    <t>American Association of Geographers</t>
  </si>
  <si>
    <t>American Chemical Society</t>
  </si>
  <si>
    <t>296</t>
  </si>
  <si>
    <t>295</t>
  </si>
  <si>
    <t>294</t>
  </si>
  <si>
    <t>293</t>
  </si>
  <si>
    <t>292</t>
  </si>
  <si>
    <t>291</t>
  </si>
  <si>
    <t>290</t>
  </si>
  <si>
    <t>289</t>
  </si>
  <si>
    <t>288</t>
  </si>
  <si>
    <t>287</t>
  </si>
  <si>
    <t>286</t>
  </si>
  <si>
    <t>285</t>
  </si>
  <si>
    <t>284</t>
  </si>
  <si>
    <t>283</t>
  </si>
  <si>
    <t>282</t>
  </si>
  <si>
    <t>281</t>
  </si>
  <si>
    <t>280</t>
  </si>
  <si>
    <t>279</t>
  </si>
  <si>
    <t>278</t>
  </si>
  <si>
    <t>277</t>
  </si>
  <si>
    <t>276</t>
  </si>
  <si>
    <t>275</t>
  </si>
  <si>
    <t>274</t>
  </si>
  <si>
    <t>273</t>
  </si>
  <si>
    <t>272</t>
  </si>
  <si>
    <t>271</t>
  </si>
  <si>
    <t>270</t>
  </si>
  <si>
    <t>269</t>
  </si>
  <si>
    <t>268</t>
  </si>
  <si>
    <t>267</t>
  </si>
  <si>
    <t>266</t>
  </si>
  <si>
    <t>265</t>
  </si>
  <si>
    <t>264</t>
  </si>
  <si>
    <t>263</t>
  </si>
  <si>
    <t>262</t>
  </si>
  <si>
    <t>261</t>
  </si>
  <si>
    <t>260</t>
  </si>
  <si>
    <t>259</t>
  </si>
  <si>
    <t>258</t>
  </si>
  <si>
    <t>257</t>
  </si>
  <si>
    <t>256</t>
  </si>
  <si>
    <t>255</t>
  </si>
  <si>
    <t>254</t>
  </si>
  <si>
    <t>253</t>
  </si>
  <si>
    <t>252</t>
  </si>
  <si>
    <t>251</t>
  </si>
  <si>
    <t>250</t>
  </si>
  <si>
    <t>249</t>
  </si>
  <si>
    <t>248</t>
  </si>
  <si>
    <t>247</t>
  </si>
  <si>
    <t>246</t>
  </si>
  <si>
    <t>245</t>
  </si>
  <si>
    <t>244</t>
  </si>
  <si>
    <t>243</t>
  </si>
  <si>
    <t>242</t>
  </si>
  <si>
    <t>241</t>
  </si>
  <si>
    <t>240</t>
  </si>
  <si>
    <t>239</t>
  </si>
  <si>
    <t>236</t>
  </si>
  <si>
    <t>238</t>
  </si>
  <si>
    <t>237</t>
  </si>
  <si>
    <t>235</t>
  </si>
  <si>
    <t>234</t>
  </si>
  <si>
    <t>233</t>
  </si>
  <si>
    <t>232</t>
  </si>
  <si>
    <t>231</t>
  </si>
  <si>
    <t>230</t>
  </si>
  <si>
    <t>229</t>
  </si>
  <si>
    <t>228</t>
  </si>
  <si>
    <t>227</t>
  </si>
  <si>
    <t>226</t>
  </si>
  <si>
    <t>225</t>
  </si>
  <si>
    <t>224</t>
  </si>
  <si>
    <t>223</t>
  </si>
  <si>
    <t>222</t>
  </si>
  <si>
    <t>221</t>
  </si>
  <si>
    <t>220</t>
  </si>
  <si>
    <t>219</t>
  </si>
  <si>
    <t>218</t>
  </si>
  <si>
    <t>217</t>
  </si>
  <si>
    <t>216</t>
  </si>
  <si>
    <t>215</t>
  </si>
  <si>
    <t>214</t>
  </si>
  <si>
    <t>213</t>
  </si>
  <si>
    <t>212</t>
  </si>
  <si>
    <t>211</t>
  </si>
  <si>
    <t>210</t>
  </si>
  <si>
    <t>209</t>
  </si>
  <si>
    <t>208</t>
  </si>
  <si>
    <t>207</t>
  </si>
  <si>
    <t>206</t>
  </si>
  <si>
    <t>205</t>
  </si>
  <si>
    <t>204</t>
  </si>
  <si>
    <t>203</t>
  </si>
  <si>
    <t>202</t>
  </si>
  <si>
    <t>201</t>
  </si>
  <si>
    <t>200</t>
  </si>
  <si>
    <t>199</t>
  </si>
  <si>
    <t>198</t>
  </si>
  <si>
    <t>197</t>
  </si>
  <si>
    <t>194</t>
  </si>
  <si>
    <t>196</t>
  </si>
  <si>
    <t>195</t>
  </si>
  <si>
    <t>193</t>
  </si>
  <si>
    <t>191</t>
  </si>
  <si>
    <t>190</t>
  </si>
  <si>
    <t>192</t>
  </si>
  <si>
    <t>189</t>
  </si>
  <si>
    <t>188</t>
  </si>
  <si>
    <t>187</t>
  </si>
  <si>
    <t>186</t>
  </si>
  <si>
    <t>185</t>
  </si>
  <si>
    <t>184</t>
  </si>
  <si>
    <t>183</t>
  </si>
  <si>
    <t>182</t>
  </si>
  <si>
    <t>181</t>
  </si>
  <si>
    <t>180</t>
  </si>
  <si>
    <t>179</t>
  </si>
  <si>
    <t>178</t>
  </si>
  <si>
    <t>177</t>
  </si>
  <si>
    <t>176</t>
  </si>
  <si>
    <t>175</t>
  </si>
  <si>
    <t>174</t>
  </si>
  <si>
    <t>173</t>
  </si>
  <si>
    <t>172</t>
  </si>
  <si>
    <t>171</t>
  </si>
  <si>
    <t>170</t>
  </si>
  <si>
    <t>165</t>
  </si>
  <si>
    <t>164</t>
  </si>
  <si>
    <t>169</t>
  </si>
  <si>
    <t>168</t>
  </si>
  <si>
    <t>167</t>
  </si>
  <si>
    <t>166</t>
  </si>
  <si>
    <t>163</t>
  </si>
  <si>
    <t>162</t>
  </si>
  <si>
    <t>161</t>
  </si>
  <si>
    <t>160</t>
  </si>
  <si>
    <t>159</t>
  </si>
  <si>
    <t>158</t>
  </si>
  <si>
    <t>157</t>
  </si>
  <si>
    <t>156</t>
  </si>
  <si>
    <t>155</t>
  </si>
  <si>
    <t>154</t>
  </si>
  <si>
    <t>153</t>
  </si>
  <si>
    <t>152</t>
  </si>
  <si>
    <t>150</t>
  </si>
  <si>
    <t>149</t>
  </si>
  <si>
    <t>151</t>
  </si>
  <si>
    <t>148</t>
  </si>
  <si>
    <t>147</t>
  </si>
  <si>
    <t>146</t>
  </si>
  <si>
    <t>144</t>
  </si>
  <si>
    <t>143</t>
  </si>
  <si>
    <t>142</t>
  </si>
  <si>
    <t>141</t>
  </si>
  <si>
    <t>140</t>
  </si>
  <si>
    <t>139</t>
  </si>
  <si>
    <t>138</t>
  </si>
  <si>
    <t>137</t>
  </si>
  <si>
    <t>136</t>
  </si>
  <si>
    <t>145</t>
  </si>
  <si>
    <t>135</t>
  </si>
  <si>
    <t>134</t>
  </si>
  <si>
    <t>133</t>
  </si>
  <si>
    <t>132</t>
  </si>
  <si>
    <t>131</t>
  </si>
  <si>
    <t>130</t>
  </si>
  <si>
    <t>129</t>
  </si>
  <si>
    <t>128</t>
  </si>
  <si>
    <t>127</t>
  </si>
  <si>
    <t>126</t>
  </si>
  <si>
    <t>125</t>
  </si>
  <si>
    <t>124</t>
  </si>
  <si>
    <t>123</t>
  </si>
  <si>
    <t>122</t>
  </si>
  <si>
    <t>121</t>
  </si>
  <si>
    <t>120</t>
  </si>
  <si>
    <t>119</t>
  </si>
  <si>
    <t>118</t>
  </si>
  <si>
    <t>117</t>
  </si>
  <si>
    <t>116</t>
  </si>
  <si>
    <t>115</t>
  </si>
  <si>
    <t>114</t>
  </si>
  <si>
    <t>113</t>
  </si>
  <si>
    <t>112</t>
  </si>
  <si>
    <t>111</t>
  </si>
  <si>
    <t>110</t>
  </si>
  <si>
    <t>109</t>
  </si>
  <si>
    <t>108</t>
  </si>
  <si>
    <t>107</t>
  </si>
  <si>
    <t>106</t>
  </si>
  <si>
    <t>105</t>
  </si>
  <si>
    <t>104</t>
  </si>
  <si>
    <t>103</t>
  </si>
  <si>
    <t>102</t>
  </si>
  <si>
    <t>101</t>
  </si>
  <si>
    <t>100</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</si>
  <si>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</si>
  <si>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</si>
  <si>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</si>
  <si>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</si>
  <si>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</si>
  <si>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</si>
  <si>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</si>
  <si>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</si>
  <si>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</si>
  <si>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</si>
  <si>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</si>
  <si>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</si>
  <si>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</si>
  <si>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</si>
  <si>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</si>
  <si>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</si>
  <si>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</si>
  <si>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</si>
  <si>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</si>
  <si>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</si>
  <si>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</si>
  <si>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</si>
  <si>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</si>
  <si>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</si>
  <si>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</si>
  <si>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</si>
  <si>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</si>
  <si>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</si>
  <si>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</si>
  <si>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</si>
  <si>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</si>
  <si>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</si>
  <si>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</si>
  <si>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</si>
  <si>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</si>
  <si>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</si>
  <si>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</si>
  <si>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</si>
  <si>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</si>
  <si>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60</t>
  </si>
  <si>
    <t>59</t>
  </si>
  <si>
    <t>58</t>
  </si>
  <si>
    <t>57</t>
  </si>
  <si>
    <t>56</t>
  </si>
  <si>
    <t>53</t>
  </si>
  <si>
    <t>55</t>
  </si>
  <si>
    <t>54</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</si>
  <si>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</si>
  <si>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</si>
  <si>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</si>
  <si>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</si>
  <si>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</si>
  <si>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</si>
  <si>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</si>
  <si>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</si>
  <si>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</si>
  <si>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</si>
  <si>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</si>
  <si>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</si>
  <si>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</si>
  <si>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</si>
  <si>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</si>
  <si>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</si>
  <si>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</si>
  <si>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</si>
  <si>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</si>
  <si>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</si>
  <si>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</si>
  <si>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</si>
  <si>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</si>
  <si>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</si>
  <si>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</si>
  <si>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</si>
  <si>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</si>
  <si>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24</t>
  </si>
  <si>
    <t>25</t>
  </si>
  <si>
    <t>23</t>
  </si>
  <si>
    <t>22</t>
  </si>
  <si>
    <t>21</t>
  </si>
  <si>
    <t>20</t>
  </si>
  <si>
    <t>19</t>
  </si>
  <si>
    <t>18</t>
  </si>
  <si>
    <t>17</t>
  </si>
  <si>
    <t>16</t>
  </si>
  <si>
    <t>15</t>
  </si>
  <si>
    <t>14</t>
  </si>
  <si>
    <t>13</t>
  </si>
  <si>
    <t>12</t>
  </si>
  <si>
    <t>11</t>
  </si>
  <si>
    <t>10</t>
  </si>
  <si>
    <t>9</t>
  </si>
  <si>
    <t>8</t>
  </si>
  <si>
    <t>7</t>
  </si>
  <si>
    <t>6</t>
  </si>
  <si>
    <t>5</t>
  </si>
  <si>
    <t>4</t>
  </si>
  <si>
    <t>3</t>
  </si>
  <si>
    <t>2</t>
  </si>
  <si>
    <t>1</t>
  </si>
  <si>
    <t>297</t>
  </si>
  <si>
    <t>User ID</t>
  </si>
  <si>
    <t>356</t>
  </si>
  <si>
    <t>353</t>
  </si>
  <si>
    <t>354</t>
  </si>
  <si>
    <t>351</t>
  </si>
  <si>
    <t>352</t>
  </si>
  <si>
    <t>350</t>
  </si>
  <si>
    <t>334</t>
  </si>
  <si>
    <t>349</t>
  </si>
  <si>
    <t>348</t>
  </si>
  <si>
    <t>347</t>
  </si>
  <si>
    <t>346</t>
  </si>
  <si>
    <t>345</t>
  </si>
  <si>
    <t>344</t>
  </si>
  <si>
    <t>343</t>
  </si>
  <si>
    <t>342</t>
  </si>
  <si>
    <t>341</t>
  </si>
  <si>
    <t>340</t>
  </si>
  <si>
    <t>339</t>
  </si>
  <si>
    <t>338</t>
  </si>
  <si>
    <t>337</t>
  </si>
  <si>
    <t>336</t>
  </si>
  <si>
    <t>335</t>
  </si>
  <si>
    <t>333</t>
  </si>
  <si>
    <t>332</t>
  </si>
  <si>
    <t>319</t>
  </si>
  <si>
    <t>331</t>
  </si>
  <si>
    <t>330</t>
  </si>
  <si>
    <t>329</t>
  </si>
  <si>
    <t>328</t>
  </si>
  <si>
    <t>327</t>
  </si>
  <si>
    <t>326</t>
  </si>
  <si>
    <t>325</t>
  </si>
  <si>
    <t>324</t>
  </si>
  <si>
    <t>323</t>
  </si>
  <si>
    <t>322</t>
  </si>
  <si>
    <t>321</t>
  </si>
  <si>
    <t>320</t>
  </si>
  <si>
    <t>318</t>
  </si>
  <si>
    <t>316</t>
  </si>
  <si>
    <t>317</t>
  </si>
  <si>
    <t>315</t>
  </si>
  <si>
    <t>313</t>
  </si>
  <si>
    <t>314</t>
  </si>
  <si>
    <t>311</t>
  </si>
  <si>
    <t>312</t>
  </si>
  <si>
    <t>309</t>
  </si>
  <si>
    <t>310</t>
  </si>
  <si>
    <t>307</t>
  </si>
  <si>
    <t>308</t>
  </si>
  <si>
    <t>306</t>
  </si>
  <si>
    <t>304</t>
  </si>
  <si>
    <t>305</t>
  </si>
  <si>
    <t>303</t>
  </si>
  <si>
    <t>302</t>
  </si>
  <si>
    <t>301</t>
  </si>
  <si>
    <t>299</t>
  </si>
  <si>
    <t>300</t>
  </si>
  <si>
    <t>298</t>
  </si>
  <si>
    <t>355</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</si>
  <si>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</si>
  <si>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</si>
  <si>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</si>
  <si>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</si>
  <si>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</si>
  <si>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</si>
  <si>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</si>
  <si>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</si>
  <si>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</si>
  <si>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</si>
  <si>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</si>
  <si>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</si>
  <si>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</si>
  <si>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</si>
  <si>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</si>
  <si>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</si>
  <si>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</si>
  <si>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</si>
  <si>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</si>
  <si>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</si>
  <si>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</si>
  <si>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</si>
  <si>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</si>
  <si>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</si>
  <si>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</si>
  <si>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</si>
  <si>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</si>
  <si>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</si>
  <si>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</si>
  <si>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</si>
  <si>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</si>
  <si>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</si>
  <si>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</si>
  <si>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</si>
  <si>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</si>
  <si>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</si>
  <si>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</si>
  <si>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</si>
  <si>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</si>
  <si>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</si>
  <si>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</si>
  <si>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</si>
  <si>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</si>
  <si>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</si>
  <si>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</si>
  <si>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</si>
  <si>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</si>
  <si>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</si>
  <si>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</si>
  <si>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</si>
  <si>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</si>
  <si>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</si>
  <si>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</si>
  <si>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</si>
  <si>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</si>
  <si>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</si>
  <si>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</si>
  <si>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</si>
  <si>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</si>
  <si>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</si>
  <si>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</si>
  <si>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</si>
  <si>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</si>
  <si>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</si>
  <si>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</si>
  <si>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</si>
  <si>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</si>
  <si>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</si>
  <si>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</si>
  <si>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</si>
  <si>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</si>
  <si>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</si>
  <si>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</si>
  <si>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</si>
  <si>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</si>
  <si>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</si>
  <si>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</si>
  <si>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</si>
  <si>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</si>
  <si>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</si>
  <si>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</si>
  <si>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</si>
  <si>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</si>
  <si>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</si>
  <si>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</si>
  <si>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</si>
  <si>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</si>
  <si>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</si>
  <si>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</si>
  <si>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</si>
  <si>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</si>
  <si>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</si>
  <si>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</si>
  <si>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</si>
  <si>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</si>
  <si>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</si>
  <si>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</si>
  <si>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</si>
  <si>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</si>
  <si>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</si>
  <si>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</si>
  <si>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</si>
  <si>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</si>
  <si>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</si>
  <si>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</si>
  <si>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</si>
  <si>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</si>
  <si>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</si>
  <si>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</si>
  <si>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global</t>
  </si>
  <si>
    <t>cities</t>
  </si>
  <si>
    <t>city</t>
  </si>
  <si>
    <t>urban</t>
  </si>
  <si>
    <t>world</t>
  </si>
  <si>
    <t>network</t>
  </si>
  <si>
    <t>paper</t>
  </si>
  <si>
    <t>social</t>
  </si>
  <si>
    <t>rã</t>
  </si>
  <si>
    <t>economic</t>
  </si>
  <si>
    <t>ç</t>
  </si>
  <si>
    <t>development</t>
  </si>
  <si>
    <t>research</t>
  </si>
  <si>
    <t>change</t>
  </si>
  <si>
    <t>firms</t>
  </si>
  <si>
    <t>analysis</t>
  </si>
  <si>
    <t>economy</t>
  </si>
  <si>
    <t>networks</t>
  </si>
  <si>
    <t>æ</t>
  </si>
  <si>
    <t>data</t>
  </si>
  <si>
    <t>spatial</t>
  </si>
  <si>
    <t>state</t>
  </si>
  <si>
    <t>dã</t>
  </si>
  <si>
    <t>globalization</t>
  </si>
  <si>
    <t>local</t>
  </si>
  <si>
    <t>climate</t>
  </si>
  <si>
    <t>processes</t>
  </si>
  <si>
    <t>power</t>
  </si>
  <si>
    <t>political</t>
  </si>
  <si>
    <t>studies</t>
  </si>
  <si>
    <t>china</t>
  </si>
  <si>
    <t>transnational</t>
  </si>
  <si>
    <t>context</t>
  </si>
  <si>
    <t>regional</t>
  </si>
  <si>
    <t>service</t>
  </si>
  <si>
    <t>based</t>
  </si>
  <si>
    <t>international</t>
  </si>
  <si>
    <t>literature</t>
  </si>
  <si>
    <t>process</t>
  </si>
  <si>
    <t>study</t>
  </si>
  <si>
    <t>die</t>
  </si>
  <si>
    <t>role</t>
  </si>
  <si>
    <t>regions</t>
  </si>
  <si>
    <t>services</t>
  </si>
  <si>
    <t>mondiale</t>
  </si>
  <si>
    <t>important</t>
  </si>
  <si>
    <t>hong</t>
  </si>
  <si>
    <t>singapore</t>
  </si>
  <si>
    <t>focus</t>
  </si>
  <si>
    <t>emissions</t>
  </si>
  <si>
    <t>major</t>
  </si>
  <si>
    <t>migration</t>
  </si>
  <si>
    <t>status</t>
  </si>
  <si>
    <t>model</t>
  </si>
  <si>
    <t>capital</t>
  </si>
  <si>
    <t>relations</t>
  </si>
  <si>
    <t>villes</t>
  </si>
  <si>
    <t>2004</t>
  </si>
  <si>
    <t>infrastructure</t>
  </si>
  <si>
    <t>examines</t>
  </si>
  <si>
    <t>work</t>
  </si>
  <si>
    <t>london</t>
  </si>
  <si>
    <t>cultural</t>
  </si>
  <si>
    <t>changes</t>
  </si>
  <si>
    <t>south</t>
  </si>
  <si>
    <t>relationship</t>
  </si>
  <si>
    <t>financial</t>
  </si>
  <si>
    <t>system</t>
  </si>
  <si>
    <t>kong</t>
  </si>
  <si>
    <t>ville</t>
  </si>
  <si>
    <t>structure</t>
  </si>
  <si>
    <t>air</t>
  </si>
  <si>
    <t>case</t>
  </si>
  <si>
    <t>public</t>
  </si>
  <si>
    <t>region</t>
  </si>
  <si>
    <t>understanding</t>
  </si>
  <si>
    <t>2000</t>
  </si>
  <si>
    <t>business</t>
  </si>
  <si>
    <t>land</t>
  </si>
  <si>
    <t>corporate</t>
  </si>
  <si>
    <t>governance</t>
  </si>
  <si>
    <t>national</t>
  </si>
  <si>
    <t>empirical</t>
  </si>
  <si>
    <t>chinese</t>
  </si>
  <si>
    <t>york</t>
  </si>
  <si>
    <t>flows</t>
  </si>
  <si>
    <t>level</t>
  </si>
  <si>
    <t>key</t>
  </si>
  <si>
    <t>central</t>
  </si>
  <si>
    <t>implications</t>
  </si>
  <si>
    <t>çš</t>
  </si>
  <si>
    <t>class</t>
  </si>
  <si>
    <t>population</t>
  </si>
  <si>
    <t>results</t>
  </si>
  <si>
    <t>producer</t>
  </si>
  <si>
    <t>connectivity</t>
  </si>
  <si>
    <t>importance</t>
  </si>
  <si>
    <t>contemporary</t>
  </si>
  <si>
    <t>geography</t>
  </si>
  <si>
    <t>community</t>
  </si>
  <si>
    <t>interlocking</t>
  </si>
  <si>
    <t>mã</t>
  </si>
  <si>
    <t>approach</t>
  </si>
  <si>
    <t>high</t>
  </si>
  <si>
    <t>terms</t>
  </si>
  <si>
    <t>dimensions</t>
  </si>
  <si>
    <t>architecture</t>
  </si>
  <si>
    <t>argue</t>
  </si>
  <si>
    <t>place</t>
  </si>
  <si>
    <t>formation</t>
  </si>
  <si>
    <t>mode</t>
  </si>
  <si>
    <t>suggests</t>
  </si>
  <si>
    <t>suhii</t>
  </si>
  <si>
    <t>tokyo</t>
  </si>
  <si>
    <t>diversity</t>
  </si>
  <si>
    <t>form</t>
  </si>
  <si>
    <t>advanced</t>
  </si>
  <si>
    <t>ciudades</t>
  </si>
  <si>
    <t>set</t>
  </si>
  <si>
    <t>complex</t>
  </si>
  <si>
    <t>strategies</t>
  </si>
  <si>
    <t>knowledge</t>
  </si>
  <si>
    <t>policy</t>
  </si>
  <si>
    <t>immigrants</t>
  </si>
  <si>
    <t>theoretical</t>
  </si>
  <si>
    <t>l'ã</t>
  </si>
  <si>
    <t>forms</t>
  </si>
  <si>
    <t>cover</t>
  </si>
  <si>
    <t>post</t>
  </si>
  <si>
    <t>sont</t>
  </si>
  <si>
    <t>industries</t>
  </si>
  <si>
    <t>significant</t>
  </si>
  <si>
    <t>critical</t>
  </si>
  <si>
    <t>part</t>
  </si>
  <si>
    <t>focuses</t>
  </si>
  <si>
    <t>issue</t>
  </si>
  <si>
    <t>corporations</t>
  </si>
  <si>
    <t>cities'</t>
  </si>
  <si>
    <t>places</t>
  </si>
  <si>
    <t>shanghai</t>
  </si>
  <si>
    <t>patterns</t>
  </si>
  <si>
    <t>developing</t>
  </si>
  <si>
    <t>abstract</t>
  </si>
  <si>
    <t>emerging</t>
  </si>
  <si>
    <t>production</t>
  </si>
  <si>
    <t>conditions</t>
  </si>
  <si>
    <t>cuhii</t>
  </si>
  <si>
    <t>actors</t>
  </si>
  <si>
    <t>information</t>
  </si>
  <si>
    <t>developed</t>
  </si>
  <si>
    <t>framework</t>
  </si>
  <si>
    <t>measures</t>
  </si>
  <si>
    <t>delhi</t>
  </si>
  <si>
    <t>skilled</t>
  </si>
  <si>
    <t>ces</t>
  </si>
  <si>
    <t>develop</t>
  </si>
  <si>
    <t>growth</t>
  </si>
  <si>
    <t>centres</t>
  </si>
  <si>
    <t>being</t>
  </si>
  <si>
    <t>text</t>
  </si>
  <si>
    <t>author</t>
  </si>
  <si>
    <t>carbon</t>
  </si>
  <si>
    <t>life</t>
  </si>
  <si>
    <t>time</t>
  </si>
  <si>
    <t>levels</t>
  </si>
  <si>
    <t>search</t>
  </si>
  <si>
    <t>policies</t>
  </si>
  <si>
    <t>drawing</t>
  </si>
  <si>
    <t>findings</t>
  </si>
  <si>
    <t>support</t>
  </si>
  <si>
    <t>building</t>
  </si>
  <si>
    <t>globale</t>
  </si>
  <si>
    <t>university</t>
  </si>
  <si>
    <t>par</t>
  </si>
  <si>
    <t>factors</t>
  </si>
  <si>
    <t>zones</t>
  </si>
  <si>
    <t>cityâ</t>
  </si>
  <si>
    <t>control</t>
  </si>
  <si>
    <t>position</t>
  </si>
  <si>
    <t>impacts</t>
  </si>
  <si>
    <t>better</t>
  </si>
  <si>
    <t>limited</t>
  </si>
  <si>
    <t>efforts</t>
  </si>
  <si>
    <t>theory</t>
  </si>
  <si>
    <t>impact</t>
  </si>
  <si>
    <t>lâ</t>
  </si>
  <si>
    <t>systems</t>
  </si>
  <si>
    <t>provide</t>
  </si>
  <si>
    <t>analyses</t>
  </si>
  <si>
    <t>industrial</t>
  </si>
  <si>
    <t>taylor</t>
  </si>
  <si>
    <t>polarisation</t>
  </si>
  <si>
    <t>chine</t>
  </si>
  <si>
    <t>management</t>
  </si>
  <si>
    <t>investment</t>
  </si>
  <si>
    <t>perspective</t>
  </si>
  <si>
    <t>potential</t>
  </si>
  <si>
    <t>aux</t>
  </si>
  <si>
    <t>metropolitan</t>
  </si>
  <si>
    <t>housing</t>
  </si>
  <si>
    <t>argues</t>
  </si>
  <si>
    <t>citizenship</t>
  </si>
  <si>
    <t>practices</t>
  </si>
  <si>
    <t>geographical</t>
  </si>
  <si>
    <t>features</t>
  </si>
  <si>
    <t>spaces</t>
  </si>
  <si>
    <t>income</t>
  </si>
  <si>
    <t>citã</t>
  </si>
  <si>
    <t>tã</t>
  </si>
  <si>
    <t>prã</t>
  </si>
  <si>
    <t>analyse</t>
  </si>
  <si>
    <t>beijing</t>
  </si>
  <si>
    <t>globalisation</t>
  </si>
  <si>
    <t>discussion</t>
  </si>
  <si>
    <t>strategic</t>
  </si>
  <si>
    <t>attention</t>
  </si>
  <si>
    <t>country</t>
  </si>
  <si>
    <t>private</t>
  </si>
  <si>
    <t>sector</t>
  </si>
  <si>
    <t>show</t>
  </si>
  <si>
    <t>dâ</t>
  </si>
  <si>
    <t>ghg</t>
  </si>
  <si>
    <t>scale</t>
  </si>
  <si>
    <t>share</t>
  </si>
  <si>
    <t>examine</t>
  </si>
  <si>
    <t>well</t>
  </si>
  <si>
    <t>existing</t>
  </si>
  <si>
    <t>greater</t>
  </si>
  <si>
    <t>delta</t>
  </si>
  <si>
    <t>large</t>
  </si>
  <si>
    <t>changing</t>
  </si>
  <si>
    <t>questions</t>
  </si>
  <si>
    <t>communities</t>
  </si>
  <si>
    <t>transport</t>
  </si>
  <si>
    <t>gã</t>
  </si>
  <si>
    <t>hill</t>
  </si>
  <si>
    <t>activities</t>
  </si>
  <si>
    <t>concepts</t>
  </si>
  <si>
    <t>measure</t>
  </si>
  <si>
    <t>differences</t>
  </si>
  <si>
    <t>google</t>
  </si>
  <si>
    <t>relevance</t>
  </si>
  <si>
    <t>justice</t>
  </si>
  <si>
    <t>functions</t>
  </si>
  <si>
    <t>fraction</t>
  </si>
  <si>
    <t>market</t>
  </si>
  <si>
    <t>built</t>
  </si>
  <si>
    <t>grandes</t>
  </si>
  <si>
    <t>responses</t>
  </si>
  <si>
    <t>derudder</t>
  </si>
  <si>
    <t>states</t>
  </si>
  <si>
    <t>satellite</t>
  </si>
  <si>
    <t>design</t>
  </si>
  <si>
    <t>asian</t>
  </si>
  <si>
    <t>approaches</t>
  </si>
  <si>
    <t>distribution</t>
  </si>
  <si>
    <t>mondiales</t>
  </si>
  <si>
    <t>castells</t>
  </si>
  <si>
    <t>explore</t>
  </si>
  <si>
    <t>governing</t>
  </si>
  <si>
    <t>interpreted</t>
  </si>
  <si>
    <t>create</t>
  </si>
  <si>
    <t>specific</t>
  </si>
  <si>
    <t>offices</t>
  </si>
  <si>
    <t>practice</t>
  </si>
  <si>
    <t>location</t>
  </si>
  <si>
    <t>seau</t>
  </si>
  <si>
    <t>schools</t>
  </si>
  <si>
    <t>difference</t>
  </si>
  <si>
    <t>gions</t>
  </si>
  <si>
    <t>nodes</t>
  </si>
  <si>
    <t>nature</t>
  </si>
  <si>
    <t>range</t>
  </si>
  <si>
    <t>comme</t>
  </si>
  <si>
    <t>scholar</t>
  </si>
  <si>
    <t>term</t>
  </si>
  <si>
    <t>experiments</t>
  </si>
  <si>
    <t>dominant</t>
  </si>
  <si>
    <t>fã</t>
  </si>
  <si>
    <t>nã</t>
  </si>
  <si>
    <t>sã</t>
  </si>
  <si>
    <t>east</t>
  </si>
  <si>
    <t>effects</t>
  </si>
  <si>
    <t>concludes</t>
  </si>
  <si>
    <t>relationships</t>
  </si>
  <si>
    <t>airbnb</t>
  </si>
  <si>
    <t>discussed</t>
  </si>
  <si>
    <t>review</t>
  </si>
  <si>
    <t>people</t>
  </si>
  <si>
    <t>cet</t>
  </si>
  <si>
    <t>human</t>
  </si>
  <si>
    <t>argument</t>
  </si>
  <si>
    <t>red</t>
  </si>
  <si>
    <t>inter</t>
  </si>
  <si>
    <t>æž</t>
  </si>
  <si>
    <t>leading</t>
  </si>
  <si>
    <t>specification</t>
  </si>
  <si>
    <t>river</t>
  </si>
  <si>
    <t>resettlement</t>
  </si>
  <si>
    <t>shows</t>
  </si>
  <si>
    <t>airline</t>
  </si>
  <si>
    <t>citiesâ</t>
  </si>
  <si>
    <t>d'une</t>
  </si>
  <si>
    <t>concept</t>
  </si>
  <si>
    <t>structures</t>
  </si>
  <si>
    <t>unique</t>
  </si>
  <si>
    <t>angeles</t>
  </si>
  <si>
    <t>brixton</t>
  </si>
  <si>
    <t>types</t>
  </si>
  <si>
    <t>american</t>
  </si>
  <si>
    <t>economies</t>
  </si>
  <si>
    <t>challenge</t>
  </si>
  <si>
    <t>multi</t>
  </si>
  <si>
    <t>sud</t>
  </si>
  <si>
    <t>proposed</t>
  </si>
  <si>
    <t>transformation</t>
  </si>
  <si>
    <t>increasing</t>
  </si>
  <si>
    <t>characteristics</t>
  </si>
  <si>
    <t>core</t>
  </si>
  <si>
    <t>forces</t>
  </si>
  <si>
    <t>restructuring</t>
  </si>
  <si>
    <t>associated</t>
  </si>
  <si>
    <t>ideas</t>
  </si>
  <si>
    <t>governments</t>
  </si>
  <si>
    <t>structural</t>
  </si>
  <si>
    <t>environment</t>
  </si>
  <si>
    <t>ethnic</t>
  </si>
  <si>
    <t>institutional</t>
  </si>
  <si>
    <t>european</t>
  </si>
  <si>
    <t>francisco</t>
  </si>
  <si>
    <t>current</t>
  </si>
  <si>
    <t>define</t>
  </si>
  <si>
    <t>growing</t>
  </si>
  <si>
    <t>conclusion</t>
  </si>
  <si>
    <t>l'article</t>
  </si>
  <si>
    <t>san</t>
  </si>
  <si>
    <t>night</t>
  </si>
  <si>
    <t>socio</t>
  </si>
  <si>
    <t>view</t>
  </si>
  <si>
    <t>individual</t>
  </si>
  <si>
    <t>intercity</t>
  </si>
  <si>
    <t>migrants</t>
  </si>
  <si>
    <t>hierarchical</t>
  </si>
  <si>
    <t>scope</t>
  </si>
  <si>
    <t>world's</t>
  </si>
  <si>
    <t>links</t>
  </si>
  <si>
    <t>taille</t>
  </si>
  <si>
    <t>papers</t>
  </si>
  <si>
    <t>markets</t>
  </si>
  <si>
    <t>foreign</t>
  </si>
  <si>
    <t>competitiveness</t>
  </si>
  <si>
    <t>increasingly</t>
  </si>
  <si>
    <t>sharing</t>
  </si>
  <si>
    <t>centrality</t>
  </si>
  <si>
    <t>occupational</t>
  </si>
  <si>
    <t>1990s</t>
  </si>
  <si>
    <t>ont</t>
  </si>
  <si>
    <t>main</t>
  </si>
  <si>
    <t>largely</t>
  </si>
  <si>
    <t>target</t>
  </si>
  <si>
    <t>conceptual</t>
  </si>
  <si>
    <t>issues</t>
  </si>
  <si>
    <t>2002</t>
  </si>
  <si>
    <t>contexts</t>
  </si>
  <si>
    <t>thã</t>
  </si>
  <si>
    <t>debate</t>
  </si>
  <si>
    <t>fanon</t>
  </si>
  <si>
    <t>technical</t>
  </si>
  <si>
    <t>politics</t>
  </si>
  <si>
    <t>managerial</t>
  </si>
  <si>
    <t>argued</t>
  </si>
  <si>
    <t>inequality</t>
  </si>
  <si>
    <t>future</t>
  </si>
  <si>
    <t>makers</t>
  </si>
  <si>
    <t>method</t>
  </si>
  <si>
    <t>clusters</t>
  </si>
  <si>
    <t>department</t>
  </si>
  <si>
    <t>challenges</t>
  </si>
  <si>
    <t>including</t>
  </si>
  <si>
    <t>arguments</t>
  </si>
  <si>
    <t>verã</t>
  </si>
  <si>
    <t>increased</t>
  </si>
  <si>
    <t>labor</t>
  </si>
  <si>
    <t>connectivities</t>
  </si>
  <si>
    <t>derived</t>
  </si>
  <si>
    <t>attempts</t>
  </si>
  <si>
    <t>dynamics</t>
  </si>
  <si>
    <t>poverty</t>
  </si>
  <si>
    <t>grid</t>
  </si>
  <si>
    <t>critique</t>
  </si>
  <si>
    <t>stadt</t>
  </si>
  <si>
    <t>modã</t>
  </si>
  <si>
    <t>experience</t>
  </si>
  <si>
    <t>command</t>
  </si>
  <si>
    <t>play</t>
  </si>
  <si>
    <t>result</t>
  </si>
  <si>
    <t>images</t>
  </si>
  <si>
    <t>firm</t>
  </si>
  <si>
    <t>applied</t>
  </si>
  <si>
    <t>hierarchy</t>
  </si>
  <si>
    <t>cambridge</t>
  </si>
  <si>
    <t>2003</t>
  </si>
  <si>
    <t>c40</t>
  </si>
  <si>
    <t>capitalist</t>
  </si>
  <si>
    <t>produce</t>
  </si>
  <si>
    <t>multiple</t>
  </si>
  <si>
    <t>dynamic</t>
  </si>
  <si>
    <t>liu</t>
  </si>
  <si>
    <t>largest</t>
  </si>
  <si>
    <t>balance</t>
  </si>
  <si>
    <t>flood</t>
  </si>
  <si>
    <t>ciudad</t>
  </si>
  <si>
    <t>powerful</t>
  </si>
  <si>
    <t>classes</t>
  </si>
  <si>
    <t>donnã</t>
  </si>
  <si>
    <t>planning</t>
  </si>
  <si>
    <t>struggle</t>
  </si>
  <si>
    <t>poor</t>
  </si>
  <si>
    <t>storage</t>
  </si>
  <si>
    <t>œåÿžå</t>
  </si>
  <si>
    <t>tendency</t>
  </si>
  <si>
    <t>connections</t>
  </si>
  <si>
    <t>notes</t>
  </si>
  <si>
    <t>articulated</t>
  </si>
  <si>
    <t>activity</t>
  </si>
  <si>
    <t>d'un</t>
  </si>
  <si>
    <t>2001</t>
  </si>
  <si>
    <t>sassen</t>
  </si>
  <si>
    <t>examining</t>
  </si>
  <si>
    <t>regiã</t>
  </si>
  <si>
    <t>far</t>
  </si>
  <si>
    <t>cã</t>
  </si>
  <si>
    <t>oã</t>
  </si>
  <si>
    <t>stadtregionen</t>
  </si>
  <si>
    <t>north</t>
  </si>
  <si>
    <t>globalizing</t>
  </si>
  <si>
    <t>creating</t>
  </si>
  <si>
    <t>similarities</t>
  </si>
  <si>
    <t>2008</t>
  </si>
  <si>
    <t>gion</t>
  </si>
  <si>
    <t>discusses</t>
  </si>
  <si>
    <t>school</t>
  </si>
  <si>
    <t>academic</t>
  </si>
  <si>
    <t>relation</t>
  </si>
  <si>
    <t>focusing</t>
  </si>
  <si>
    <t>index</t>
  </si>
  <si>
    <t>debates</t>
  </si>
  <si>
    <t>citoyennetã</t>
  </si>
  <si>
    <t>mitigation</t>
  </si>
  <si>
    <t>colonial</t>
  </si>
  <si>
    <t>wider</t>
  </si>
  <si>
    <t>diffã</t>
  </si>
  <si>
    <t>present</t>
  </si>
  <si>
    <t>citation</t>
  </si>
  <si>
    <t>describes</t>
  </si>
  <si>
    <t>strong</t>
  </si>
  <si>
    <t>understood</t>
  </si>
  <si>
    <t>leur</t>
  </si>
  <si>
    <t>created</t>
  </si>
  <si>
    <t>access</t>
  </si>
  <si>
    <t>institutions</t>
  </si>
  <si>
    <t>territorial</t>
  </si>
  <si>
    <t>addresses</t>
  </si>
  <si>
    <t>conomique</t>
  </si>
  <si>
    <t>remain</t>
  </si>
  <si>
    <t>countries</t>
  </si>
  <si>
    <t>grande</t>
  </si>
  <si>
    <t>fanon's</t>
  </si>
  <si>
    <t>flow</t>
  </si>
  <si>
    <t>commodity</t>
  </si>
  <si>
    <t>œè</t>
  </si>
  <si>
    <t>cette</t>
  </si>
  <si>
    <t>related</t>
  </si>
  <si>
    <t>positions</t>
  </si>
  <si>
    <t>discuss</t>
  </si>
  <si>
    <t>surface</t>
  </si>
  <si>
    <t>globales</t>
  </si>
  <si>
    <t>society</t>
  </si>
  <si>
    <t>telegraph</t>
  </si>
  <si>
    <t>distinct</t>
  </si>
  <si>
    <t>connectivitã</t>
  </si>
  <si>
    <t>version</t>
  </si>
  <si>
    <t>pacific</t>
  </si>
  <si>
    <t>crisis</t>
  </si>
  <si>
    <t>order</t>
  </si>
  <si>
    <t>size</t>
  </si>
  <si>
    <t>integration</t>
  </si>
  <si>
    <t>perspectives</t>
  </si>
  <si>
    <t>cluster</t>
  </si>
  <si>
    <t>alternative</t>
  </si>
  <si>
    <t>group</t>
  </si>
  <si>
    <t>xingjian</t>
  </si>
  <si>
    <t>centre</t>
  </si>
  <si>
    <t>jobs</t>
  </si>
  <si>
    <t>affairs</t>
  </si>
  <si>
    <t>mexico</t>
  </si>
  <si>
    <t>influence</t>
  </si>
  <si>
    <t>long</t>
  </si>
  <si>
    <t>distance</t>
  </si>
  <si>
    <t>bua</t>
  </si>
  <si>
    <t>roles</t>
  </si>
  <si>
    <t>hub</t>
  </si>
  <si>
    <t>quality</t>
  </si>
  <si>
    <t>åº</t>
  </si>
  <si>
    <t>image</t>
  </si>
  <si>
    <t>participation</t>
  </si>
  <si>
    <t>spatiale</t>
  </si>
  <si>
    <t>passenger</t>
  </si>
  <si>
    <t>definition</t>
  </si>
  <si>
    <t>manuel</t>
  </si>
  <si>
    <t>games</t>
  </si>
  <si>
    <t>home</t>
  </si>
  <si>
    <t>senior</t>
  </si>
  <si>
    <t>offer</t>
  </si>
  <si>
    <t>finance</t>
  </si>
  <si>
    <t>nderungen</t>
  </si>
  <si>
    <t>boundaries</t>
  </si>
  <si>
    <t>africa</t>
  </si>
  <si>
    <t>provision</t>
  </si>
  <si>
    <t>extend</t>
  </si>
  <si>
    <t>professionals</t>
  </si>
  <si>
    <t>banking</t>
  </si>
  <si>
    <t>experimentation</t>
  </si>
  <si>
    <t>diseã</t>
  </si>
  <si>
    <t>providing</t>
  </si>
  <si>
    <t>basis</t>
  </si>
  <si>
    <t>projects</t>
  </si>
  <si>
    <t>2007</t>
  </si>
  <si>
    <t>tend</t>
  </si>
  <si>
    <t>addition</t>
  </si>
  <si>
    <t>groupes</t>
  </si>
  <si>
    <t>groups</t>
  </si>
  <si>
    <t>statistics</t>
  </si>
  <si>
    <t>partie</t>
  </si>
  <si>
    <t>simple</t>
  </si>
  <si>
    <t>cherche</t>
  </si>
  <si>
    <t>defined</t>
  </si>
  <si>
    <t>kong's</t>
  </si>
  <si>
    <t>metropolises</t>
  </si>
  <si>
    <t>partir</t>
  </si>
  <si>
    <t>meritocracy</t>
  </si>
  <si>
    <t>base</t>
  </si>
  <si>
    <t>internet</t>
  </si>
  <si>
    <t>buildings</t>
  </si>
  <si>
    <t>discourse</t>
  </si>
  <si>
    <t>correlation</t>
  </si>
  <si>
    <t>techniques</t>
  </si>
  <si>
    <t>aot</t>
  </si>
  <si>
    <t>draws</t>
  </si>
  <si>
    <t>law</t>
  </si>
  <si>
    <t>pã</t>
  </si>
  <si>
    <t>mobility</t>
  </si>
  <si>
    <t>achieved</t>
  </si>
  <si>
    <t>upstream</t>
  </si>
  <si>
    <t>planã</t>
  </si>
  <si>
    <t>past</t>
  </si>
  <si>
    <t>åˆ</t>
  </si>
  <si>
    <t>emerged</t>
  </si>
  <si>
    <t>interviews</t>
  </si>
  <si>
    <t>notions</t>
  </si>
  <si>
    <t>intervention</t>
  </si>
  <si>
    <t>gcr</t>
  </si>
  <si>
    <t>conomie</t>
  </si>
  <si>
    <t>tcc</t>
  </si>
  <si>
    <t>substantial</t>
  </si>
  <si>
    <t>wcn</t>
  </si>
  <si>
    <t>toronto</t>
  </si>
  <si>
    <t>nation</t>
  </si>
  <si>
    <t>presents</t>
  </si>
  <si>
    <t>datos</t>
  </si>
  <si>
    <t>leaders</t>
  </si>
  <si>
    <t>temporal</t>
  </si>
  <si>
    <t>specifically</t>
  </si>
  <si>
    <t>res</t>
  </si>
  <si>
    <t>hypothesis</t>
  </si>
  <si>
    <t>understand</t>
  </si>
  <si>
    <t>climates</t>
  </si>
  <si>
    <t>focused</t>
  </si>
  <si>
    <t>contribute</t>
  </si>
  <si>
    <t>deux</t>
  </si>
  <si>
    <t>traditional</t>
  </si>
  <si>
    <t>decades</t>
  </si>
  <si>
    <t>available</t>
  </si>
  <si>
    <t>age</t>
  </si>
  <si>
    <t>shift</t>
  </si>
  <si>
    <t>problematic</t>
  </si>
  <si>
    <t>ghent</t>
  </si>
  <si>
    <t>capacity</t>
  </si>
  <si>
    <t>empresas</t>
  </si>
  <si>
    <t>comparison</t>
  </si>
  <si>
    <t>function</t>
  </si>
  <si>
    <t>postcolonial</t>
  </si>
  <si>
    <t>offers</t>
  </si>
  <si>
    <t>effect</t>
  </si>
  <si>
    <t>accounts</t>
  </si>
  <si>
    <t>versus</t>
  </si>
  <si>
    <t>consumption</t>
  </si>
  <si>
    <t>original</t>
  </si>
  <si>
    <t>londres</t>
  </si>
  <si>
    <t>mondialisation</t>
  </si>
  <si>
    <t>2010</t>
  </si>
  <si>
    <t>link</t>
  </si>
  <si>
    <t>peut</t>
  </si>
  <si>
    <t>published</t>
  </si>
  <si>
    <t>various</t>
  </si>
  <si>
    <t>involved</t>
  </si>
  <si>
    <t>scholars</t>
  </si>
  <si>
    <t>drive</t>
  </si>
  <si>
    <t>expatriates</t>
  </si>
  <si>
    <t>diverse</t>
  </si>
  <si>
    <t>identified</t>
  </si>
  <si>
    <t>science</t>
  </si>
  <si>
    <t>significance</t>
  </si>
  <si>
    <t>fieldwork</t>
  </si>
  <si>
    <t>developmental</t>
  </si>
  <si>
    <t>discourses</t>
  </si>
  <si>
    <t>force</t>
  </si>
  <si>
    <t>qualitative</t>
  </si>
  <si>
    <t>citizens</t>
  </si>
  <si>
    <t>stress</t>
  </si>
  <si>
    <t>called</t>
  </si>
  <si>
    <t>competition</t>
  </si>
  <si>
    <t>labour</t>
  </si>
  <si>
    <t>plan</t>
  </si>
  <si>
    <t>fdi</t>
  </si>
  <si>
    <t>construction</t>
  </si>
  <si>
    <t>locally</t>
  </si>
  <si>
    <t>subsequently</t>
  </si>
  <si>
    <t>hand</t>
  </si>
  <si>
    <t>account</t>
  </si>
  <si>
    <t>ainsi</t>
  </si>
  <si>
    <t>organizations</t>
  </si>
  <si>
    <t>annual</t>
  </si>
  <si>
    <t>physical</t>
  </si>
  <si>
    <t>emergence</t>
  </si>
  <si>
    <t>keywords</t>
  </si>
  <si>
    <t>contribution</t>
  </si>
  <si>
    <t>estate</t>
  </si>
  <si>
    <t>skills</t>
  </si>
  <si>
    <t>real</t>
  </si>
  <si>
    <t>moved</t>
  </si>
  <si>
    <t>ifs</t>
  </si>
  <si>
    <t>expansion</t>
  </si>
  <si>
    <t>water</t>
  </si>
  <si>
    <t>urbain</t>
  </si>
  <si>
    <t>concerns</t>
  </si>
  <si>
    <t>discussing</t>
  </si>
  <si>
    <t>accessshare</t>
  </si>
  <si>
    <t>ground</t>
  </si>
  <si>
    <t>constituted</t>
  </si>
  <si>
    <t>culture</t>
  </si>
  <si>
    <t>works</t>
  </si>
  <si>
    <t>examination</t>
  </si>
  <si>
    <t>consequences</t>
  </si>
  <si>
    <t>seoul</t>
  </si>
  <si>
    <t>electricity</t>
  </si>
  <si>
    <t>following</t>
  </si>
  <si>
    <t>suggã</t>
  </si>
  <si>
    <t>applies</t>
  </si>
  <si>
    <t>managers</t>
  </si>
  <si>
    <t>single</t>
  </si>
  <si>
    <t>regiones</t>
  </si>
  <si>
    <t>aim</t>
  </si>
  <si>
    <t>shaped</t>
  </si>
  <si>
    <t>riphã</t>
  </si>
  <si>
    <t>rapid</t>
  </si>
  <si>
    <t>roman</t>
  </si>
  <si>
    <t>co</t>
  </si>
  <si>
    <t>right</t>
  </si>
  <si>
    <t>vie</t>
  </si>
  <si>
    <t>initial</t>
  </si>
  <si>
    <t>rim</t>
  </si>
  <si>
    <t>middleâ</t>
  </si>
  <si>
    <t>bohai</t>
  </si>
  <si>
    <t>explores</t>
  </si>
  <si>
    <t>pearl</t>
  </si>
  <si>
    <t>urbanization</t>
  </si>
  <si>
    <t>mundial</t>
  </si>
  <si>
    <t>inequalities</t>
  </si>
  <si>
    <t>highlights</t>
  </si>
  <si>
    <t>host</t>
  </si>
  <si>
    <t>immigration</t>
  </si>
  <si>
    <t>moda</t>
  </si>
  <si>
    <t>globalâ</t>
  </si>
  <si>
    <t>zhao</t>
  </si>
  <si>
    <t>foster</t>
  </si>
  <si>
    <t>women's</t>
  </si>
  <si>
    <t>inflows</t>
  </si>
  <si>
    <t>modo</t>
  </si>
  <si>
    <t>conomiques</t>
  </si>
  <si>
    <t>rapidly</t>
  </si>
  <si>
    <t>994</t>
  </si>
  <si>
    <t>embedded</t>
  </si>
  <si>
    <t>locales</t>
  </si>
  <si>
    <t>moyennes</t>
  </si>
  <si>
    <t>sources</t>
  </si>
  <si>
    <t>jmr</t>
  </si>
  <si>
    <t>working</t>
  </si>
  <si>
    <t>pm2</t>
  </si>
  <si>
    <t>zhang</t>
  </si>
  <si>
    <t>space</t>
  </si>
  <si>
    <t>illustrate</t>
  </si>
  <si>
    <t>cape</t>
  </si>
  <si>
    <t>responsible</t>
  </si>
  <si>
    <t>living</t>
  </si>
  <si>
    <t>aborder</t>
  </si>
  <si>
    <t>statistical</t>
  </si>
  <si>
    <t>spatiotemporal</t>
  </si>
  <si>
    <t>advantage</t>
  </si>
  <si>
    <t>received</t>
  </si>
  <si>
    <t>ideology</t>
  </si>
  <si>
    <t>tude</t>
  </si>
  <si>
    <t>politique</t>
  </si>
  <si>
    <t>green</t>
  </si>
  <si>
    <t>prd</t>
  </si>
  <si>
    <t>lã</t>
  </si>
  <si>
    <t>acknowledged</t>
  </si>
  <si>
    <t>auslã</t>
  </si>
  <si>
    <t>cas</t>
  </si>
  <si>
    <t>membership</t>
  </si>
  <si>
    <t>fuels</t>
  </si>
  <si>
    <t>jj</t>
  </si>
  <si>
    <t>competitive</t>
  </si>
  <si>
    <t>slum</t>
  </si>
  <si>
    <t>transformed</t>
  </si>
  <si>
    <t>engage</t>
  </si>
  <si>
    <t>singapour</t>
  </si>
  <si>
    <t>centers</t>
  </si>
  <si>
    <t>aspects</t>
  </si>
  <si>
    <t>robinson</t>
  </si>
  <si>
    <t>companies</t>
  </si>
  <si>
    <t>direct</t>
  </si>
  <si>
    <t>reading</t>
  </si>
  <si>
    <t>century</t>
  </si>
  <si>
    <t>salient</t>
  </si>
  <si>
    <t>singapore's</t>
  </si>
  <si>
    <t>resources</t>
  </si>
  <si>
    <t>environmental</t>
  </si>
  <si>
    <t>informal</t>
  </si>
  <si>
    <t>979â</t>
  </si>
  <si>
    <t>strategy</t>
  </si>
  <si>
    <t>evidence</t>
  </si>
  <si>
    <t>concern</t>
  </si>
  <si>
    <t>identify</t>
  </si>
  <si>
    <t>regroupements</t>
  </si>
  <si>
    <t>led</t>
  </si>
  <si>
    <t>journal</t>
  </si>
  <si>
    <t>treated</t>
  </si>
  <si>
    <t>negative</t>
  </si>
  <si>
    <t>verknã</t>
  </si>
  <si>
    <t>integrated</t>
  </si>
  <si>
    <t>sea</t>
  </si>
  <si>
    <t>vision</t>
  </si>
  <si>
    <t>globalen</t>
  </si>
  <si>
    <t>undertaken</t>
  </si>
  <si>
    <t>special</t>
  </si>
  <si>
    <t>artsâ</t>
  </si>
  <si>
    <t>entreprises</t>
  </si>
  <si>
    <t>ethniques</t>
  </si>
  <si>
    <t>contextual</t>
  </si>
  <si>
    <t>city's</t>
  </si>
  <si>
    <t>office</t>
  </si>
  <si>
    <t>authority</t>
  </si>
  <si>
    <t>colony</t>
  </si>
  <si>
    <t>followed</t>
  </si>
  <si>
    <t>lefebvre's</t>
  </si>
  <si>
    <t>employed</t>
  </si>
  <si>
    <t>consistent</t>
  </si>
  <si>
    <t>urbaine</t>
  </si>
  <si>
    <t>locations</t>
  </si>
  <si>
    <t>division</t>
  </si>
  <si>
    <t>caractã</t>
  </si>
  <si>
    <t>extent</t>
  </si>
  <si>
    <t>models</t>
  </si>
  <si>
    <t>trends</t>
  </si>
  <si>
    <t>canopy</t>
  </si>
  <si>
    <t>series</t>
  </si>
  <si>
    <t>variations</t>
  </si>
  <si>
    <t>normal'</t>
  </si>
  <si>
    <t>western</t>
  </si>
  <si>
    <t>2000â</t>
  </si>
  <si>
    <t>fuel</t>
  </si>
  <si>
    <t>tzen</t>
  </si>
  <si>
    <t>hegemonic</t>
  </si>
  <si>
    <t>aranya</t>
  </si>
  <si>
    <t>matter</t>
  </si>
  <si>
    <t>construct</t>
  </si>
  <si>
    <t>ment</t>
  </si>
  <si>
    <t>knossos</t>
  </si>
  <si>
    <t>theme</t>
  </si>
  <si>
    <t>šè</t>
  </si>
  <si>
    <t>grand</t>
  </si>
  <si>
    <t>contrast</t>
  </si>
  <si>
    <t>circuits</t>
  </si>
  <si>
    <t>accuracy</t>
  </si>
  <si>
    <t>survey</t>
  </si>
  <si>
    <t>stã</t>
  </si>
  <si>
    <t>welt</t>
  </si>
  <si>
    <t>std</t>
  </si>
  <si>
    <t>rest</t>
  </si>
  <si>
    <t>rent</t>
  </si>
  <si>
    <t>assess</t>
  </si>
  <si>
    <t>1980s</t>
  </si>
  <si>
    <t>gain</t>
  </si>
  <si>
    <t>question</t>
  </si>
  <si>
    <t>sites</t>
  </si>
  <si>
    <t>programme</t>
  </si>
  <si>
    <t>observations</t>
  </si>
  <si>
    <t>strongly</t>
  </si>
  <si>
    <t>highlight</t>
  </si>
  <si>
    <t>shanghai's</t>
  </si>
  <si>
    <t>setting</t>
  </si>
  <si>
    <t>finding</t>
  </si>
  <si>
    <t>organization</t>
  </si>
  <si>
    <t>marcas</t>
  </si>
  <si>
    <t>selected</t>
  </si>
  <si>
    <t>adaptation</t>
  </si>
  <si>
    <t>critically</t>
  </si>
  <si>
    <t>pfungen</t>
  </si>
  <si>
    <t>crossref</t>
  </si>
  <si>
    <t>like</t>
  </si>
  <si>
    <t>renaissance</t>
  </si>
  <si>
    <t>residents</t>
  </si>
  <si>
    <t>savda</t>
  </si>
  <si>
    <t>birmingham</t>
  </si>
  <si>
    <t>direktinvestitionen</t>
  </si>
  <si>
    <t>california</t>
  </si>
  <si>
    <t>globalized</t>
  </si>
  <si>
    <t>help</t>
  </si>
  <si>
    <t>suggested</t>
  </si>
  <si>
    <t>wide</t>
  </si>
  <si>
    <t>relative</t>
  </si>
  <si>
    <t>rise</t>
  </si>
  <si>
    <t>town</t>
  </si>
  <si>
    <t>fractions</t>
  </si>
  <si>
    <t>yangtze</t>
  </si>
  <si>
    <t>taires</t>
  </si>
  <si>
    <t>periphery</t>
  </si>
  <si>
    <t>members</t>
  </si>
  <si>
    <t>requires</t>
  </si>
  <si>
    <t>action</t>
  </si>
  <si>
    <t>geographies</t>
  </si>
  <si>
    <t>arts</t>
  </si>
  <si>
    <t>experiences</t>
  </si>
  <si>
    <t>ide</t>
  </si>
  <si>
    <t>outcomes</t>
  </si>
  <si>
    <t>jansson</t>
  </si>
  <si>
    <t>authors</t>
  </si>
  <si>
    <t>frameworks</t>
  </si>
  <si>
    <t>prime</t>
  </si>
  <si>
    <t>list</t>
  </si>
  <si>
    <t>characterized</t>
  </si>
  <si>
    <t>relating</t>
  </si>
  <si>
    <t>achieve</t>
  </si>
  <si>
    <t>manifestations</t>
  </si>
  <si>
    <t>largement</t>
  </si>
  <si>
    <t>vulnerabilities</t>
  </si>
  <si>
    <t>886</t>
  </si>
  <si>
    <t>formes</t>
  </si>
  <si>
    <t>short</t>
  </si>
  <si>
    <t>airport</t>
  </si>
  <si>
    <t>concentration</t>
  </si>
  <si>
    <t>analysed</t>
  </si>
  <si>
    <t>capitalism</t>
  </si>
  <si>
    <t>'changement</t>
  </si>
  <si>
    <t>specialized</t>
  </si>
  <si>
    <t>cells</t>
  </si>
  <si>
    <t>spatially</t>
  </si>
  <si>
    <t>destination</t>
  </si>
  <si>
    <t>usa</t>
  </si>
  <si>
    <t>nouvelle</t>
  </si>
  <si>
    <t>nãºmero</t>
  </si>
  <si>
    <t>arguing</t>
  </si>
  <si>
    <t>stronger</t>
  </si>
  <si>
    <t>fordist</t>
  </si>
  <si>
    <t>stratã</t>
  </si>
  <si>
    <t>assessing</t>
  </si>
  <si>
    <t>aerosol</t>
  </si>
  <si>
    <t>rentes</t>
  </si>
  <si>
    <t>metrics</t>
  </si>
  <si>
    <t>uk</t>
  </si>
  <si>
    <t>common</t>
  </si>
  <si>
    <t>bureaucrats</t>
  </si>
  <si>
    <t>conducted</t>
  </si>
  <si>
    <t>functional</t>
  </si>
  <si>
    <t>quã</t>
  </si>
  <si>
    <t>project</t>
  </si>
  <si>
    <t>planar</t>
  </si>
  <si>
    <t>exhibit</t>
  </si>
  <si>
    <t>äº</t>
  </si>
  <si>
    <t>august</t>
  </si>
  <si>
    <t>changements</t>
  </si>
  <si>
    <t>input</t>
  </si>
  <si>
    <t>extended</t>
  </si>
  <si>
    <t>premiã</t>
  </si>
  <si>
    <t>census</t>
  </si>
  <si>
    <t>metropolis</t>
  </si>
  <si>
    <t>milieu</t>
  </si>
  <si>
    <t>change'</t>
  </si>
  <si>
    <t>idea</t>
  </si>
  <si>
    <t>canales</t>
  </si>
  <si>
    <t>database</t>
  </si>
  <si>
    <t>china's</t>
  </si>
  <si>
    <t>presented</t>
  </si>
  <si>
    <t>communications</t>
  </si>
  <si>
    <t>thodes</t>
  </si>
  <si>
    <t>households</t>
  </si>
  <si>
    <t>trajectories</t>
  </si>
  <si>
    <t>formed</t>
  </si>
  <si>
    <t>quartiers</t>
  </si>
  <si>
    <t>urbaines</t>
  </si>
  <si>
    <t>iconic</t>
  </si>
  <si>
    <t>commonly</t>
  </si>
  <si>
    <t>promote</t>
  </si>
  <si>
    <t>firm's</t>
  </si>
  <si>
    <t>waste</t>
  </si>
  <si>
    <t>selon</t>
  </si>
  <si>
    <t>background</t>
  </si>
  <si>
    <t>œä</t>
  </si>
  <si>
    <t>tropolitaine</t>
  </si>
  <si>
    <t>transforming</t>
  </si>
  <si>
    <t>channels</t>
  </si>
  <si>
    <t>blue</t>
  </si>
  <si>
    <t>mabis</t>
  </si>
  <si>
    <t>everyday</t>
  </si>
  <si>
    <t>outlines</t>
  </si>
  <si>
    <t>mo</t>
  </si>
  <si>
    <t>notamment</t>
  </si>
  <si>
    <t>reform</t>
  </si>
  <si>
    <t>represent</t>
  </si>
  <si>
    <t>goods</t>
  </si>
  <si>
    <t>mumbai</t>
  </si>
  <si>
    <t>researchers</t>
  </si>
  <si>
    <t>vehicle</t>
  </si>
  <si>
    <t>rie</t>
  </si>
  <si>
    <t>trajectory</t>
  </si>
  <si>
    <t>tended</t>
  </si>
  <si>
    <t>corner</t>
  </si>
  <si>
    <t>asia</t>
  </si>
  <si>
    <t>ration</t>
  </si>
  <si>
    <t>shape</t>
  </si>
  <si>
    <t>medium</t>
  </si>
  <si>
    <t>logistics</t>
  </si>
  <si>
    <t>families</t>
  </si>
  <si>
    <t>cambio</t>
  </si>
  <si>
    <t>logement</t>
  </si>
  <si>
    <t>consider</t>
  </si>
  <si>
    <t>bintan</t>
  </si>
  <si>
    <t>appendix</t>
  </si>
  <si>
    <t>attempt</t>
  </si>
  <si>
    <t>address</t>
  </si>
  <si>
    <t>association</t>
  </si>
  <si>
    <t>port</t>
  </si>
  <si>
    <t>interpret</t>
  </si>
  <si>
    <t>burgeoning</t>
  </si>
  <si>
    <t>assesses</t>
  </si>
  <si>
    <t>concluding</t>
  </si>
  <si>
    <t>cuhi</t>
  </si>
  <si>
    <t>ographie</t>
  </si>
  <si>
    <t>manufacturing</t>
  </si>
  <si>
    <t>property</t>
  </si>
  <si>
    <t>connected</t>
  </si>
  <si>
    <t>afin</t>
  </si>
  <si>
    <t>devised</t>
  </si>
  <si>
    <t>taylor's</t>
  </si>
  <si>
    <t>definitions</t>
  </si>
  <si>
    <t>populations</t>
  </si>
  <si>
    <t>constituent</t>
  </si>
  <si>
    <t>supportive</t>
  </si>
  <si>
    <t>metabolism</t>
  </si>
  <si>
    <t>changement</t>
  </si>
  <si>
    <t>reference</t>
  </si>
  <si>
    <t>phenomenon</t>
  </si>
  <si>
    <t>industrias</t>
  </si>
  <si>
    <t>suhi</t>
  </si>
  <si>
    <t>raises</t>
  </si>
  <si>
    <t>monde</t>
  </si>
  <si>
    <t>great</t>
  </si>
  <si>
    <t>configurations</t>
  </si>
  <si>
    <t>tncs</t>
  </si>
  <si>
    <t>contexte</t>
  </si>
  <si>
    <t>rashmi</t>
  </si>
  <si>
    <t>hypothesize</t>
  </si>
  <si>
    <t>measurements</t>
  </si>
  <si>
    <t>omc</t>
  </si>
  <si>
    <t>km2</t>
  </si>
  <si>
    <t>temperature</t>
  </si>
  <si>
    <t>rapport</t>
  </si>
  <si>
    <t>quartier</t>
  </si>
  <si>
    <t>surtout</t>
  </si>
  <si>
    <t>expatriate</t>
  </si>
  <si>
    <t>aims</t>
  </si>
  <si>
    <t>distinctive</t>
  </si>
  <si>
    <t>politicians</t>
  </si>
  <si>
    <t>critiques</t>
  </si>
  <si>
    <t>logic</t>
  </si>
  <si>
    <t>products</t>
  </si>
  <si>
    <t>books</t>
  </si>
  <si>
    <t>l'angleterre</t>
  </si>
  <si>
    <t>œglobal</t>
  </si>
  <si>
    <t>intended</t>
  </si>
  <si>
    <t>natural</t>
  </si>
  <si>
    <t>capitale</t>
  </si>
  <si>
    <t>baseline</t>
  </si>
  <si>
    <t>race</t>
  </si>
  <si>
    <t>žé</t>
  </si>
  <si>
    <t>rural</t>
  </si>
  <si>
    <t>essential</t>
  </si>
  <si>
    <t>sexual</t>
  </si>
  <si>
    <t>internationales</t>
  </si>
  <si>
    <t>attributes</t>
  </si>
  <si>
    <t>longer</t>
  </si>
  <si>
    <t>chicago</t>
  </si>
  <si>
    <t>'highly</t>
  </si>
  <si>
    <t>agents</t>
  </si>
  <si>
    <t>libã</t>
  </si>
  <si>
    <t>drawn</t>
  </si>
  <si>
    <t>larger</t>
  </si>
  <si>
    <t>media</t>
  </si>
  <si>
    <t>01</t>
  </si>
  <si>
    <t>gas</t>
  </si>
  <si>
    <t>vã</t>
  </si>
  <si>
    <t>faã</t>
  </si>
  <si>
    <t>bat</t>
  </si>
  <si>
    <t>car</t>
  </si>
  <si>
    <t>southeast</t>
  </si>
  <si>
    <t>narrative</t>
  </si>
  <si>
    <t>educational</t>
  </si>
  <si>
    <t>category</t>
  </si>
  <si>
    <t>claims</t>
  </si>
  <si>
    <t>settlement</t>
  </si>
  <si>
    <t>œå</t>
  </si>
  <si>
    <t>secteur</t>
  </si>
  <si>
    <t>angular</t>
  </si>
  <si>
    <t>unterstã</t>
  </si>
  <si>
    <t>consumã</t>
  </si>
  <si>
    <t>haut</t>
  </si>
  <si>
    <t>serve</t>
  </si>
  <si>
    <t>gateway</t>
  </si>
  <si>
    <t>aussi</t>
  </si>
  <si>
    <t>analytical</t>
  </si>
  <si>
    <t>exist</t>
  </si>
  <si>
    <t>determinismo</t>
  </si>
  <si>
    <t>numerous</t>
  </si>
  <si>
    <t>variety</t>
  </si>
  <si>
    <t>binary</t>
  </si>
  <si>
    <t>mondial</t>
  </si>
  <si>
    <t>sistemas</t>
  </si>
  <si>
    <t>complexes</t>
  </si>
  <si>
    <t>2005</t>
  </si>
  <si>
    <t>considered</t>
  </si>
  <si>
    <t>dependent</t>
  </si>
  <si>
    <t>seeking</t>
  </si>
  <si>
    <t>apply</t>
  </si>
  <si>
    <t>watersheds</t>
  </si>
  <si>
    <t>lien</t>
  </si>
  <si>
    <t>gch</t>
  </si>
  <si>
    <t>875â</t>
  </si>
  <si>
    <t>vegetation</t>
  </si>
  <si>
    <t>crucial</t>
  </si>
  <si>
    <t>nationally</t>
  </si>
  <si>
    <t>chelle</t>
  </si>
  <si>
    <t>challenged</t>
  </si>
  <si>
    <t>total</t>
  </si>
  <si>
    <t>produced</t>
  </si>
  <si>
    <t>elites</t>
  </si>
  <si>
    <t>generated</t>
  </si>
  <si>
    <t>united</t>
  </si>
  <si>
    <t>transient</t>
  </si>
  <si>
    <t>stable</t>
  </si>
  <si>
    <t>redes</t>
  </si>
  <si>
    <t>alternatives</t>
  </si>
  <si>
    <t>lefebvre</t>
  </si>
  <si>
    <t>agglomeration</t>
  </si>
  <si>
    <t>neo</t>
  </si>
  <si>
    <t>agency</t>
  </si>
  <si>
    <t>reveal</t>
  </si>
  <si>
    <t>mundiales</t>
  </si>
  <si>
    <t>concentrated</t>
  </si>
  <si>
    <t>reg</t>
  </si>
  <si>
    <t>ses</t>
  </si>
  <si>
    <t>notion</t>
  </si>
  <si>
    <t>subjects</t>
  </si>
  <si>
    <t>highly</t>
  </si>
  <si>
    <t>'cambio</t>
  </si>
  <si>
    <t>accounting</t>
  </si>
  <si>
    <t>talent</t>
  </si>
  <si>
    <t>assessment</t>
  </si>
  <si>
    <t>suburbanization</t>
  </si>
  <si>
    <t>conexiones</t>
  </si>
  <si>
    <t>pouvoir</t>
  </si>
  <si>
    <t>trois</t>
  </si>
  <si>
    <t>greenhouse</t>
  </si>
  <si>
    <t>source</t>
  </si>
  <si>
    <t>ultimately</t>
  </si>
  <si>
    <t>regarded</t>
  </si>
  <si>
    <t>aps</t>
  </si>
  <si>
    <t>milan</t>
  </si>
  <si>
    <t>inventories</t>
  </si>
  <si>
    <t>ndische</t>
  </si>
  <si>
    <t>demand</t>
  </si>
  <si>
    <t>uneven</t>
  </si>
  <si>
    <t>methods</t>
  </si>
  <si>
    <t>droit</t>
  </si>
  <si>
    <t>investigation</t>
  </si>
  <si>
    <t>arena</t>
  </si>
  <si>
    <t>spã</t>
  </si>
  <si>
    <t>theorists</t>
  </si>
  <si>
    <t>empirically</t>
  </si>
  <si>
    <t>tourist</t>
  </si>
  <si>
    <t>essay</t>
  </si>
  <si>
    <t>previous</t>
  </si>
  <si>
    <t>lowâ</t>
  </si>
  <si>
    <t>considerable</t>
  </si>
  <si>
    <t>rents</t>
  </si>
  <si>
    <t>modern</t>
  </si>
  <si>
    <t>modelling</t>
  </si>
  <si>
    <t>discursive</t>
  </si>
  <si>
    <t>attributable</t>
  </si>
  <si>
    <t>saskia</t>
  </si>
  <si>
    <t>reforms</t>
  </si>
  <si>
    <t>specified</t>
  </si>
  <si>
    <t>widespread</t>
  </si>
  <si>
    <t>deeply</t>
  </si>
  <si>
    <t>chains</t>
  </si>
  <si>
    <t>linkage</t>
  </si>
  <si>
    <t>yangshan</t>
  </si>
  <si>
    <t>l'image</t>
  </si>
  <si>
    <t>marque</t>
  </si>
  <si>
    <t>enclaves</t>
  </si>
  <si>
    <t>estructural</t>
  </si>
  <si>
    <t>varma</t>
  </si>
  <si>
    <t>elements</t>
  </si>
  <si>
    <t>indicate</t>
  </si>
  <si>
    <t>required</t>
  </si>
  <si>
    <t>promising</t>
  </si>
  <si>
    <t>sectors</t>
  </si>
  <si>
    <t>food</t>
  </si>
  <si>
    <t>dte</t>
  </si>
  <si>
    <t>hypothã</t>
  </si>
  <si>
    <t>incidence</t>
  </si>
  <si>
    <t>hold</t>
  </si>
  <si>
    <t>scientists</t>
  </si>
  <si>
    <t>alliances</t>
  </si>
  <si>
    <t>studied</t>
  </si>
  <si>
    <t>explored</t>
  </si>
  <si>
    <t>online</t>
  </si>
  <si>
    <t>investigated</t>
  </si>
  <si>
    <t>feature</t>
  </si>
  <si>
    <t>end</t>
  </si>
  <si>
    <t>datasets</t>
  </si>
  <si>
    <t>purposes</t>
  </si>
  <si>
    <t>road</t>
  </si>
  <si>
    <t>compare</t>
  </si>
  <si>
    <t>terrain</t>
  </si>
  <si>
    <t>rights</t>
  </si>
  <si>
    <t>gender</t>
  </si>
  <si>
    <t>wto</t>
  </si>
  <si>
    <t>west</t>
  </si>
  <si>
    <t>mega</t>
  </si>
  <si>
    <t>construit</t>
  </si>
  <si>
    <t>controls</t>
  </si>
  <si>
    <t>dimension</t>
  </si>
  <si>
    <t>risk</t>
  </si>
  <si>
    <t>degree</t>
  </si>
  <si>
    <t>mass</t>
  </si>
  <si>
    <t>agenda</t>
  </si>
  <si>
    <t>opportunities</t>
  </si>
  <si>
    <t>moving</t>
  </si>
  <si>
    <t>spread</t>
  </si>
  <si>
    <t>locational</t>
  </si>
  <si>
    <t>finally</t>
  </si>
  <si>
    <t>sars</t>
  </si>
  <si>
    <t>officials</t>
  </si>
  <si>
    <t>simultaneously</t>
  </si>
  <si>
    <t>linking</t>
  </si>
  <si>
    <t>value</t>
  </si>
  <si>
    <t>positive</t>
  </si>
  <si>
    <t>2012</t>
  </si>
  <si>
    <t>historical</t>
  </si>
  <si>
    <t>systematic</t>
  </si>
  <si>
    <t>procedural</t>
  </si>
  <si>
    <t>gamme</t>
  </si>
  <si>
    <t>investments</t>
  </si>
  <si>
    <t>live</t>
  </si>
  <si>
    <t>backbone</t>
  </si>
  <si>
    <t>expand</t>
  </si>
  <si>
    <t>scales</t>
  </si>
  <si>
    <t>liability</t>
  </si>
  <si>
    <t>consequence</t>
  </si>
  <si>
    <t>principaux</t>
  </si>
  <si>
    <t>indian</t>
  </si>
  <si>
    <t>site</t>
  </si>
  <si>
    <t>phã</t>
  </si>
  <si>
    <t>developments</t>
  </si>
  <si>
    <t>predicted</t>
  </si>
  <si>
    <t>fashion</t>
  </si>
  <si>
    <t>compared</t>
  </si>
  <si>
    <t>000</t>
  </si>
  <si>
    <t>recognition</t>
  </si>
  <si>
    <t>realm</t>
  </si>
  <si>
    <t>wealth</t>
  </si>
  <si>
    <t>regionen</t>
  </si>
  <si>
    <t>04</t>
  </si>
  <si>
    <t>kinds</t>
  </si>
  <si>
    <t>generation</t>
  </si>
  <si>
    <t>worldwide</t>
  </si>
  <si>
    <t>conclude</t>
  </si>
  <si>
    <t>vertical</t>
  </si>
  <si>
    <t>idã</t>
  </si>
  <si>
    <t>brand</t>
  </si>
  <si>
    <t>attract</t>
  </si>
  <si>
    <t>dispersed</t>
  </si>
  <si>
    <t>coverage</t>
  </si>
  <si>
    <t>parts</t>
  </si>
  <si>
    <t>viewed</t>
  </si>
  <si>
    <t>cloud</t>
  </si>
  <si>
    <t>outcome</t>
  </si>
  <si>
    <t>expanding</t>
  </si>
  <si>
    <t>determinism</t>
  </si>
  <si>
    <t>allocation</t>
  </si>
  <si>
    <t>deal</t>
  </si>
  <si>
    <t>sassen's</t>
  </si>
  <si>
    <t>imaginary</t>
  </si>
  <si>
    <t>description</t>
  </si>
  <si>
    <t>savage</t>
  </si>
  <si>
    <t>arising</t>
  </si>
  <si>
    <t>banks</t>
  </si>
  <si>
    <t>risme</t>
  </si>
  <si>
    <t>employable</t>
  </si>
  <si>
    <t>propositions</t>
  </si>
  <si>
    <t>decision</t>
  </si>
  <si>
    <t>copy</t>
  </si>
  <si>
    <t>linkages</t>
  </si>
  <si>
    <t>robert</t>
  </si>
  <si>
    <t>miami</t>
  </si>
  <si>
    <t>extensive</t>
  </si>
  <si>
    <t>notably</t>
  </si>
  <si>
    <t>limits</t>
  </si>
  <si>
    <t>notable</t>
  </si>
  <si>
    <t>corresponding</t>
  </si>
  <si>
    <t>friendlyâ</t>
  </si>
  <si>
    <t>rethinks</t>
  </si>
  <si>
    <t>526</t>
  </si>
  <si>
    <t>singaporeâ</t>
  </si>
  <si>
    <t>mondialesâ</t>
  </si>
  <si>
    <t>arenas</t>
  </si>
  <si>
    <t>d'ã</t>
  </si>
  <si>
    <t>movement</t>
  </si>
  <si>
    <t>complement</t>
  </si>
  <si>
    <t>isp</t>
  </si>
  <si>
    <t>zy3</t>
  </si>
  <si>
    <t>oriques</t>
  </si>
  <si>
    <t>actual</t>
  </si>
  <si>
    <t>democratic</t>
  </si>
  <si>
    <t>interests</t>
  </si>
  <si>
    <t>accept</t>
  </si>
  <si>
    <t>landsat</t>
  </si>
  <si>
    <t>adopted</t>
  </si>
  <si>
    <t>muslim</t>
  </si>
  <si>
    <t>reproduction</t>
  </si>
  <si>
    <t>develops</t>
  </si>
  <si>
    <t>proportions</t>
  </si>
  <si>
    <t>ifc</t>
  </si>
  <si>
    <t>intimacy</t>
  </si>
  <si>
    <t>548</t>
  </si>
  <si>
    <t>presence</t>
  </si>
  <si>
    <t>useful</t>
  </si>
  <si>
    <t>actions</t>
  </si>
  <si>
    <t>ºäº</t>
  </si>
  <si>
    <t>citation2010</t>
  </si>
  <si>
    <t>environnement</t>
  </si>
  <si>
    <t>nomã</t>
  </si>
  <si>
    <t>toolsrequest</t>
  </si>
  <si>
    <t>observation</t>
  </si>
  <si>
    <t>comment</t>
  </si>
  <si>
    <t>equity</t>
  </si>
  <si>
    <t>facing</t>
  </si>
  <si>
    <t>situated</t>
  </si>
  <si>
    <t>'service</t>
  </si>
  <si>
    <t>europã</t>
  </si>
  <si>
    <t>conexiã</t>
  </si>
  <si>
    <t>formulated</t>
  </si>
  <si>
    <t>underlying</t>
  </si>
  <si>
    <t>matters</t>
  </si>
  <si>
    <t>constitutes</t>
  </si>
  <si>
    <t>coaster'</t>
  </si>
  <si>
    <t>task</t>
  </si>
  <si>
    <t>crecimiento</t>
  </si>
  <si>
    <t>occurring</t>
  </si>
  <si>
    <t>21st</t>
  </si>
  <si>
    <t>professional</t>
  </si>
  <si>
    <t>spatialities</t>
  </si>
  <si>
    <t>partial</t>
  </si>
  <si>
    <t>ranges</t>
  </si>
  <si>
    <t>sheila</t>
  </si>
  <si>
    <t>taipei's</t>
  </si>
  <si>
    <t>describing</t>
  </si>
  <si>
    <t>philippins</t>
  </si>
  <si>
    <t>gathered</t>
  </si>
  <si>
    <t>delhi's</t>
  </si>
  <si>
    <t>linkuse</t>
  </si>
  <si>
    <t>manner</t>
  </si>
  <si>
    <t>equivalence</t>
  </si>
  <si>
    <t>combination</t>
  </si>
  <si>
    <t>collected</t>
  </si>
  <si>
    <t>viewing</t>
  </si>
  <si>
    <t>explain</t>
  </si>
  <si>
    <t>importante</t>
  </si>
  <si>
    <t>emphasizing</t>
  </si>
  <si>
    <t>suggesting</t>
  </si>
  <si>
    <t>expected</t>
  </si>
  <si>
    <t>commentary</t>
  </si>
  <si>
    <t>montã</t>
  </si>
  <si>
    <t>seaux</t>
  </si>
  <si>
    <t>chicagoâ</t>
  </si>
  <si>
    <t>skilled'</t>
  </si>
  <si>
    <t>suburbs</t>
  </si>
  <si>
    <t>creation</t>
  </si>
  <si>
    <t>properties</t>
  </si>
  <si>
    <t>'normal</t>
  </si>
  <si>
    <t>ascent</t>
  </si>
  <si>
    <t>efficient</t>
  </si>
  <si>
    <t>proposing</t>
  </si>
  <si>
    <t>accountability</t>
  </si>
  <si>
    <t>improving</t>
  </si>
  <si>
    <t>distingue</t>
  </si>
  <si>
    <t>ralisation</t>
  </si>
  <si>
    <t>accomplished</t>
  </si>
  <si>
    <t>northâ</t>
  </si>
  <si>
    <t>reviews</t>
  </si>
  <si>
    <t>grounded</t>
  </si>
  <si>
    <t>maintain</t>
  </si>
  <si>
    <t>nombre</t>
  </si>
  <si>
    <t>inform</t>
  </si>
  <si>
    <t>scholarly</t>
  </si>
  <si>
    <t>acteurs</t>
  </si>
  <si>
    <t>particulate</t>
  </si>
  <si>
    <t>geographers</t>
  </si>
  <si>
    <t>grands</t>
  </si>
  <si>
    <t>standard</t>
  </si>
  <si>
    <t>divergences</t>
  </si>
  <si>
    <t>toolbar</t>
  </si>
  <si>
    <t>centralised</t>
  </si>
  <si>
    <t>classe</t>
  </si>
  <si>
    <t>cycle</t>
  </si>
  <si>
    <t>concerning</t>
  </si>
  <si>
    <t>similarity</t>
  </si>
  <si>
    <t>comparative</t>
  </si>
  <si>
    <t>assert</t>
  </si>
  <si>
    <t>sociospatial</t>
  </si>
  <si>
    <t>convertido</t>
  </si>
  <si>
    <t>366</t>
  </si>
  <si>
    <t>ºä</t>
  </si>
  <si>
    <t>groãÿstã</t>
  </si>
  <si>
    <t>starting</t>
  </si>
  <si>
    <t>governmentality</t>
  </si>
  <si>
    <t>reveals</t>
  </si>
  <si>
    <t>protection</t>
  </si>
  <si>
    <t>tze</t>
  </si>
  <si>
    <t>regard</t>
  </si>
  <si>
    <t>sole</t>
  </si>
  <si>
    <t>assumptions</t>
  </si>
  <si>
    <t>density</t>
  </si>
  <si>
    <t>ratio</t>
  </si>
  <si>
    <t>fit</t>
  </si>
  <si>
    <t>maniã</t>
  </si>
  <si>
    <t>mid</t>
  </si>
  <si>
    <t>mix</t>
  </si>
  <si>
    <t>modelâ</t>
  </si>
  <si>
    <t>ability</t>
  </si>
  <si>
    <t>zone</t>
  </si>
  <si>
    <t>westphalian</t>
  </si>
  <si>
    <t>colonization</t>
  </si>
  <si>
    <t>'montaã</t>
  </si>
  <si>
    <t>jenny</t>
  </si>
  <si>
    <t>sultats</t>
  </si>
  <si>
    <t>methodology</t>
  </si>
  <si>
    <t>entertainment</t>
  </si>
  <si>
    <t>value'</t>
  </si>
  <si>
    <t>hiã</t>
  </si>
  <si>
    <t>proposition</t>
  </si>
  <si>
    <t>workers</t>
  </si>
  <si>
    <t>demonstrate</t>
  </si>
  <si>
    <t>commonwealth</t>
  </si>
  <si>
    <t>visualization</t>
  </si>
  <si>
    <t>kim</t>
  </si>
  <si>
    <t>decline</t>
  </si>
  <si>
    <t>layer</t>
  </si>
  <si>
    <t>travail</t>
  </si>
  <si>
    <t>chief</t>
  </si>
  <si>
    <t>caso</t>
  </si>
  <si>
    <t>dyad</t>
  </si>
  <si>
    <t>zeitraum</t>
  </si>
  <si>
    <t>businesses</t>
  </si>
  <si>
    <t>sin</t>
  </si>
  <si>
    <t>'montagnes</t>
  </si>
  <si>
    <t>reduce</t>
  </si>
  <si>
    <t>russes</t>
  </si>
  <si>
    <t>cambios</t>
  </si>
  <si>
    <t>elementary</t>
  </si>
  <si>
    <t>employees</t>
  </si>
  <si>
    <t>identification</t>
  </si>
  <si>
    <t>culturelles</t>
  </si>
  <si>
    <t>zwischen</t>
  </si>
  <si>
    <t>basã</t>
  </si>
  <si>
    <t>values</t>
  </si>
  <si>
    <t>network'</t>
  </si>
  <si>
    <t>emploie</t>
  </si>
  <si>
    <t>doit</t>
  </si>
  <si>
    <t>ga</t>
  </si>
  <si>
    <t>oa</t>
  </si>
  <si>
    <t>ua</t>
  </si>
  <si>
    <t>urbanized</t>
  </si>
  <si>
    <t>pa</t>
  </si>
  <si>
    <t>rates</t>
  </si>
  <si>
    <t>font</t>
  </si>
  <si>
    <t>moscow</t>
  </si>
  <si>
    <t>relocation</t>
  </si>
  <si>
    <t>noticeable</t>
  </si>
  <si>
    <t>sport</t>
  </si>
  <si>
    <t>variously</t>
  </si>
  <si>
    <t>september</t>
  </si>
  <si>
    <t>interest</t>
  </si>
  <si>
    <t>enfoque</t>
  </si>
  <si>
    <t>latter's</t>
  </si>
  <si>
    <t>aprã</t>
  </si>
  <si>
    <t>technology</t>
  </si>
  <si>
    <t>travelled</t>
  </si>
  <si>
    <t>critics</t>
  </si>
  <si>
    <t>relativamente</t>
  </si>
  <si>
    <t>informality</t>
  </si>
  <si>
    <t>interventions</t>
  </si>
  <si>
    <t>choice</t>
  </si>
  <si>
    <t>survival</t>
  </si>
  <si>
    <t>enclave</t>
  </si>
  <si>
    <t>informed</t>
  </si>
  <si>
    <t>caracterã</t>
  </si>
  <si>
    <t>peculiarities</t>
  </si>
  <si>
    <t>costs</t>
  </si>
  <si>
    <t>seeks</t>
  </si>
  <si>
    <t>apparent</t>
  </si>
  <si>
    <t>useshareable</t>
  </si>
  <si>
    <t>regionales</t>
  </si>
  <si>
    <t>canada</t>
  </si>
  <si>
    <t>ends</t>
  </si>
  <si>
    <t>transhipment</t>
  </si>
  <si>
    <t>favoritestrack</t>
  </si>
  <si>
    <t>successful</t>
  </si>
  <si>
    <t>head</t>
  </si>
  <si>
    <t>transfer</t>
  </si>
  <si>
    <t>regionale</t>
  </si>
  <si>
    <t>œstrategic</t>
  </si>
  <si>
    <t>modelo</t>
  </si>
  <si>
    <t>participate</t>
  </si>
  <si>
    <t>gionaux</t>
  </si>
  <si>
    <t>globalised</t>
  </si>
  <si>
    <t>dangers</t>
  </si>
  <si>
    <t>correspond</t>
  </si>
  <si>
    <t>discussions</t>
  </si>
  <si>
    <t>rmabi</t>
  </si>
  <si>
    <t>rie'</t>
  </si>
  <si>
    <t>oxford</t>
  </si>
  <si>
    <t>fusing</t>
  </si>
  <si>
    <t>memberships</t>
  </si>
  <si>
    <t>shop</t>
  </si>
  <si>
    <t>zwischenstã</t>
  </si>
  <si>
    <t>interne</t>
  </si>
  <si>
    <t>urbanâ</t>
  </si>
  <si>
    <t>conceptually</t>
  </si>
  <si>
    <t>read</t>
  </si>
  <si>
    <t>amã</t>
  </si>
  <si>
    <t>fashioning</t>
  </si>
  <si>
    <t>investors</t>
  </si>
  <si>
    <t>tables</t>
  </si>
  <si>
    <t>pathways</t>
  </si>
  <si>
    <t>urbana'</t>
  </si>
  <si>
    <t>contributed</t>
  </si>
  <si>
    <t>contributes</t>
  </si>
  <si>
    <t>closer</t>
  </si>
  <si>
    <t>contrã</t>
  </si>
  <si>
    <t>servir</t>
  </si>
  <si>
    <t>driven</t>
  </si>
  <si>
    <t>derniã</t>
  </si>
  <si>
    <t>hazards</t>
  </si>
  <si>
    <t>washington</t>
  </si>
  <si>
    <t>relevant</t>
  </si>
  <si>
    <t>ac</t>
  </si>
  <si>
    <t>ranking</t>
  </si>
  <si>
    <t>gawc</t>
  </si>
  <si>
    <t>relocated</t>
  </si>
  <si>
    <t>socially</t>
  </si>
  <si>
    <t>globalising</t>
  </si>
  <si>
    <t>æœ</t>
  </si>
  <si>
    <t>tv</t>
  </si>
  <si>
    <t>achterbahn'</t>
  </si>
  <si>
    <t>testing</t>
  </si>
  <si>
    <t>sales</t>
  </si>
  <si>
    <t>adding</t>
  </si>
  <si>
    <t>liberation</t>
  </si>
  <si>
    <t>trans</t>
  </si>
  <si>
    <t>block</t>
  </si>
  <si>
    <t>problems</t>
  </si>
  <si>
    <t>impose</t>
  </si>
  <si>
    <t>urbanity</t>
  </si>
  <si>
    <t>immigrant</t>
  </si>
  <si>
    <t>gies</t>
  </si>
  <si>
    <t>tendencies</t>
  </si>
  <si>
    <t>seek</t>
  </si>
  <si>
    <t>2001a</t>
  </si>
  <si>
    <t>novel</t>
  </si>
  <si>
    <t>characterize</t>
  </si>
  <si>
    <t>existe</t>
  </si>
  <si>
    <t>nexus</t>
  </si>
  <si>
    <t>surrounding</t>
  </si>
  <si>
    <t>epistemological</t>
  </si>
  <si>
    <t>theorizations</t>
  </si>
  <si>
    <t>elusive</t>
  </si>
  <si>
    <t>industry</t>
  </si>
  <si>
    <t>supra</t>
  </si>
  <si>
    <t>located</t>
  </si>
  <si>
    <t>urbana</t>
  </si>
  <si>
    <t>edgbaston</t>
  </si>
  <si>
    <t>ties</t>
  </si>
  <si>
    <t>late</t>
  </si>
  <si>
    <t>broadly</t>
  </si>
  <si>
    <t>analysing</t>
  </si>
  <si>
    <t>details</t>
  </si>
  <si>
    <t>antã</t>
  </si>
  <si>
    <t>liens</t>
  </si>
  <si>
    <t>slums</t>
  </si>
  <si>
    <t>occur</t>
  </si>
  <si>
    <t>listings</t>
  </si>
  <si>
    <t>outputs</t>
  </si>
  <si>
    <t>beitrag</t>
  </si>
  <si>
    <t>heating</t>
  </si>
  <si>
    <t>worldâ</t>
  </si>
  <si>
    <t>complementary</t>
  </si>
  <si>
    <t>monitor</t>
  </si>
  <si>
    <t>emphasize</t>
  </si>
  <si>
    <t>'urban</t>
  </si>
  <si>
    <t>intã</t>
  </si>
  <si>
    <t>montrer</t>
  </si>
  <si>
    <t>compã</t>
  </si>
  <si>
    <t>widening</t>
  </si>
  <si>
    <t>rement</t>
  </si>
  <si>
    <t>combined</t>
  </si>
  <si>
    <t>durable</t>
  </si>
  <si>
    <t>cases</t>
  </si>
  <si>
    <t>evaluation</t>
  </si>
  <si>
    <t>œé</t>
  </si>
  <si>
    <t>tels</t>
  </si>
  <si>
    <t>relational</t>
  </si>
  <si>
    <t>generic</t>
  </si>
  <si>
    <t>documents</t>
  </si>
  <si>
    <t>stratified</t>
  </si>
  <si>
    <t>detail</t>
  </si>
  <si>
    <t>art</t>
  </si>
  <si>
    <t>analyzes</t>
  </si>
  <si>
    <t>vital</t>
  </si>
  <si>
    <t>ideological</t>
  </si>
  <si>
    <t>infrastructureâ</t>
  </si>
  <si>
    <t>represents</t>
  </si>
  <si>
    <t>crã</t>
  </si>
  <si>
    <t>box</t>
  </si>
  <si>
    <t>revision</t>
  </si>
  <si>
    <t>underâ</t>
  </si>
  <si>
    <t>extant</t>
  </si>
  <si>
    <t>sets</t>
  </si>
  <si>
    <t>event</t>
  </si>
  <si>
    <t>modis</t>
  </si>
  <si>
    <t>brr</t>
  </si>
  <si>
    <t>mixing</t>
  </si>
  <si>
    <t>african</t>
  </si>
  <si>
    <t>departure</t>
  </si>
  <si>
    <t>identifier</t>
  </si>
  <si>
    <t>devenir</t>
  </si>
  <si>
    <t>separate</t>
  </si>
  <si>
    <t>organisation</t>
  </si>
  <si>
    <t>negotiated</t>
  </si>
  <si>
    <t>medir</t>
  </si>
  <si>
    <t>existence</t>
  </si>
  <si>
    <t>pp</t>
  </si>
  <si>
    <t>lieãÿen</t>
  </si>
  <si>
    <t>comprehensive</t>
  </si>
  <si>
    <t>soâ</t>
  </si>
  <si>
    <t>priorities</t>
  </si>
  <si>
    <t>bã</t>
  </si>
  <si>
    <t>quantitative</t>
  </si>
  <si>
    <t>hã</t>
  </si>
  <si>
    <t>possibility</t>
  </si>
  <si>
    <t>map</t>
  </si>
  <si>
    <t>tendance</t>
  </si>
  <si>
    <t>travers</t>
  </si>
  <si>
    <t>cam</t>
  </si>
  <si>
    <t>ƒå</t>
  </si>
  <si>
    <t>fundamental</t>
  </si>
  <si>
    <t>bureau</t>
  </si>
  <si>
    <t>history</t>
  </si>
  <si>
    <t>introduction</t>
  </si>
  <si>
    <t>yrd</t>
  </si>
  <si>
    <t>tat</t>
  </si>
  <si>
    <t>untersuchen</t>
  </si>
  <si>
    <t>aglomeraciã</t>
  </si>
  <si>
    <t>ndmabi</t>
  </si>
  <si>
    <t>pay</t>
  </si>
  <si>
    <t>chinois</t>
  </si>
  <si>
    <t>marketing</t>
  </si>
  <si>
    <t>settlements</t>
  </si>
  <si>
    <t>concerned</t>
  </si>
  <si>
    <t>veloppement</t>
  </si>
  <si>
    <t>sociaux</t>
  </si>
  <si>
    <t>serie</t>
  </si>
  <si>
    <t>methodological</t>
  </si>
  <si>
    <t>describe</t>
  </si>
  <si>
    <t>galitã</t>
  </si>
  <si>
    <t>3en</t>
  </si>
  <si>
    <t>friends</t>
  </si>
  <si>
    <t>benefits</t>
  </si>
  <si>
    <t>2005a</t>
  </si>
  <si>
    <t>factory</t>
  </si>
  <si>
    <t>tant</t>
  </si>
  <si>
    <t>anomaly</t>
  </si>
  <si>
    <t>story</t>
  </si>
  <si>
    <t>processing</t>
  </si>
  <si>
    <t>analyzing</t>
  </si>
  <si>
    <t>expensive</t>
  </si>
  <si>
    <t>converted</t>
  </si>
  <si>
    <t>sociã</t>
  </si>
  <si>
    <t>london's</t>
  </si>
  <si>
    <t>2008â</t>
  </si>
  <si>
    <t>ˆå</t>
  </si>
  <si>
    <t>considers</t>
  </si>
  <si>
    <t>determine</t>
  </si>
  <si>
    <t>personal</t>
  </si>
  <si>
    <t>rarchiques</t>
  </si>
  <si>
    <t>rant</t>
  </si>
  <si>
    <t>principalement</t>
  </si>
  <si>
    <t>groãÿstadtnetzes</t>
  </si>
  <si>
    <t>enable</t>
  </si>
  <si>
    <t>designed</t>
  </si>
  <si>
    <t>learn</t>
  </si>
  <si>
    <t>1997</t>
  </si>
  <si>
    <t>bild</t>
  </si>
  <si>
    <t>constructing</t>
  </si>
  <si>
    <t>culturales</t>
  </si>
  <si>
    <t>objectives</t>
  </si>
  <si>
    <t>capita</t>
  </si>
  <si>
    <t>mapâ</t>
  </si>
  <si>
    <t>promoted</t>
  </si>
  <si>
    <t>talents</t>
  </si>
  <si>
    <t>mondialâ</t>
  </si>
  <si>
    <t>netzwerk</t>
  </si>
  <si>
    <t>diffused</t>
  </si>
  <si>
    <t>conceptualizing</t>
  </si>
  <si>
    <t>appraisal</t>
  </si>
  <si>
    <t>entrepreneurs</t>
  </si>
  <si>
    <t>permissionexport</t>
  </si>
  <si>
    <t>linguistic</t>
  </si>
  <si>
    <t>roller</t>
  </si>
  <si>
    <t>act</t>
  </si>
  <si>
    <t>minister</t>
  </si>
  <si>
    <t>considã</t>
  </si>
  <si>
    <t>bien</t>
  </si>
  <si>
    <t>crear</t>
  </si>
  <si>
    <t>aimed</t>
  </si>
  <si>
    <t>provincializing</t>
  </si>
  <si>
    <t>positionality</t>
  </si>
  <si>
    <t>interprets</t>
  </si>
  <si>
    <t>citing</t>
  </si>
  <si>
    <t>weltweiten</t>
  </si>
  <si>
    <t>hindi</t>
  </si>
  <si>
    <t>asia's</t>
  </si>
  <si>
    <t>identity</t>
  </si>
  <si>
    <t>majority</t>
  </si>
  <si>
    <t>reprã</t>
  </si>
  <si>
    <t>quatre</t>
  </si>
  <si>
    <t>aires</t>
  </si>
  <si>
    <t>'centre</t>
  </si>
  <si>
    <t>structured</t>
  </si>
  <si>
    <t>rusa</t>
  </si>
  <si>
    <t>ºç</t>
  </si>
  <si>
    <t>homosexuality</t>
  </si>
  <si>
    <t>authorben</t>
  </si>
  <si>
    <t>environments</t>
  </si>
  <si>
    <t>mundo</t>
  </si>
  <si>
    <t>australian</t>
  </si>
  <si>
    <t>passengers</t>
  </si>
  <si>
    <t>stored</t>
  </si>
  <si>
    <t>correspondence</t>
  </si>
  <si>
    <t>primary</t>
  </si>
  <si>
    <t>geo</t>
  </si>
  <si>
    <t>sign</t>
  </si>
  <si>
    <t>shareshare</t>
  </si>
  <si>
    <t>digitized</t>
  </si>
  <si>
    <t>certaines</t>
  </si>
  <si>
    <t>material</t>
  </si>
  <si>
    <t>ben</t>
  </si>
  <si>
    <t>remarkable</t>
  </si>
  <si>
    <t>ber</t>
  </si>
  <si>
    <t>nderung</t>
  </si>
  <si>
    <t>teã</t>
  </si>
  <si>
    <t>semi</t>
  </si>
  <si>
    <t>affaires</t>
  </si>
  <si>
    <t>nes</t>
  </si>
  <si>
    <t>autor</t>
  </si>
  <si>
    <t>berkeley</t>
  </si>
  <si>
    <t>tamaã</t>
  </si>
  <si>
    <t>creaciã</t>
  </si>
  <si>
    <t>islamic</t>
  </si>
  <si>
    <t>problã</t>
  </si>
  <si>
    <t>absolute</t>
  </si>
  <si>
    <t>revenues</t>
  </si>
  <si>
    <t>county</t>
  </si>
  <si>
    <t>accessplease</t>
  </si>
  <si>
    <t>creative</t>
  </si>
  <si>
    <t>manufacture</t>
  </si>
  <si>
    <t>architectureâ</t>
  </si>
  <si>
    <t>reâ</t>
  </si>
  <si>
    <t>seafood</t>
  </si>
  <si>
    <t>engaged</t>
  </si>
  <si>
    <t>responsibility</t>
  </si>
  <si>
    <t>freight</t>
  </si>
  <si>
    <t>essentiellement</t>
  </si>
  <si>
    <t>bangladeshis</t>
  </si>
  <si>
    <t>kulturbranchen</t>
  </si>
  <si>
    <t>dikshit</t>
  </si>
  <si>
    <t>spaceâ</t>
  </si>
  <si>
    <t>d'investissement</t>
  </si>
  <si>
    <t>theoretically</t>
  </si>
  <si>
    <t>placed</t>
  </si>
  <si>
    <t>ankur</t>
  </si>
  <si>
    <t>geografã</t>
  </si>
  <si>
    <t>plays</t>
  </si>
  <si>
    <t>achieving</t>
  </si>
  <si>
    <t>operate</t>
  </si>
  <si>
    <t>demonstrates</t>
  </si>
  <si>
    <t>transit</t>
  </si>
  <si>
    <t>thesis</t>
  </si>
  <si>
    <t>hypotheses</t>
  </si>
  <si>
    <t>forming</t>
  </si>
  <si>
    <t>tropolitaines</t>
  </si>
  <si>
    <t>dessiner</t>
  </si>
  <si>
    <t>metageography</t>
  </si>
  <si>
    <t>internal</t>
  </si>
  <si>
    <t>routinized</t>
  </si>
  <si>
    <t>categories</t>
  </si>
  <si>
    <t>transportation</t>
  </si>
  <si>
    <t>policymakers</t>
  </si>
  <si>
    <t>weltstadt</t>
  </si>
  <si>
    <t>type</t>
  </si>
  <si>
    <t>household</t>
  </si>
  <si>
    <t>fixed</t>
  </si>
  <si>
    <t>randomized</t>
  </si>
  <si>
    <t>agglomã</t>
  </si>
  <si>
    <t>exacerbate</t>
  </si>
  <si>
    <t>locaux</t>
  </si>
  <si>
    <t>conception</t>
  </si>
  <si>
    <t>students</t>
  </si>
  <si>
    <t>december</t>
  </si>
  <si>
    <t>wiley</t>
  </si>
  <si>
    <t>explorations</t>
  </si>
  <si>
    <t>analyzed</t>
  </si>
  <si>
    <t>juste</t>
  </si>
  <si>
    <t>exercise</t>
  </si>
  <si>
    <t>saharan</t>
  </si>
  <si>
    <t>kilometres</t>
  </si>
  <si>
    <t>b15</t>
  </si>
  <si>
    <t>include</t>
  </si>
  <si>
    <t>sydney</t>
  </si>
  <si>
    <t>ceux</t>
  </si>
  <si>
    <t>parameters</t>
  </si>
  <si>
    <t>differentiation</t>
  </si>
  <si>
    <t>polemical</t>
  </si>
  <si>
    <t>opt</t>
  </si>
  <si>
    <t>wish</t>
  </si>
  <si>
    <t>rich</t>
  </si>
  <si>
    <t>matrix</t>
  </si>
  <si>
    <t>effort</t>
  </si>
  <si>
    <t>particuliã</t>
  </si>
  <si>
    <t>volume</t>
  </si>
  <si>
    <t>thickness</t>
  </si>
  <si>
    <t>urbanisation</t>
  </si>
  <si>
    <t>1992</t>
  </si>
  <si>
    <t>camp</t>
  </si>
  <si>
    <t>65â</t>
  </si>
  <si>
    <t>described</t>
  </si>
  <si>
    <t>croissance</t>
  </si>
  <si>
    <t>correlated</t>
  </si>
  <si>
    <t>risks</t>
  </si>
  <si>
    <t>algunas</t>
  </si>
  <si>
    <t>regionaler</t>
  </si>
  <si>
    <t>souvent</t>
  </si>
  <si>
    <t>components</t>
  </si>
  <si>
    <t>estas</t>
  </si>
  <si>
    <t>easily</t>
  </si>
  <si>
    <t>innovation</t>
  </si>
  <si>
    <t>2tt</t>
  </si>
  <si>
    <t>strategicness</t>
  </si>
  <si>
    <t>558</t>
  </si>
  <si>
    <t>uhis</t>
  </si>
  <si>
    <t>determining</t>
  </si>
  <si>
    <t>characteristic</t>
  </si>
  <si>
    <t>shifting</t>
  </si>
  <si>
    <t>classification</t>
  </si>
  <si>
    <t>stimulated</t>
  </si>
  <si>
    <t>disease</t>
  </si>
  <si>
    <t>composite</t>
  </si>
  <si>
    <t>true</t>
  </si>
  <si>
    <t>profound</t>
  </si>
  <si>
    <t>mh</t>
  </si>
  <si>
    <t>rh</t>
  </si>
  <si>
    <t>statesâ</t>
  </si>
  <si>
    <t>regionalism</t>
  </si>
  <si>
    <t>globally</t>
  </si>
  <si>
    <t>resolution</t>
  </si>
  <si>
    <t>authoritarian</t>
  </si>
  <si>
    <t>accumulation</t>
  </si>
  <si>
    <t>propose</t>
  </si>
  <si>
    <t>spatio</t>
  </si>
  <si>
    <t>nuanced</t>
  </si>
  <si>
    <t>qualified</t>
  </si>
  <si>
    <t>brussels</t>
  </si>
  <si>
    <t>goodson</t>
  </si>
  <si>
    <t>harris</t>
  </si>
  <si>
    <t>commercialisation</t>
  </si>
  <si>
    <t>performance</t>
  </si>
  <si>
    <t>intensity</t>
  </si>
  <si>
    <t>inadequate</t>
  </si>
  <si>
    <t>clustering</t>
  </si>
  <si>
    <t>units</t>
  </si>
  <si>
    <t>dtische</t>
  </si>
  <si>
    <t>course</t>
  </si>
  <si>
    <t>usasearch</t>
  </si>
  <si>
    <t>aktionsschauplã</t>
  </si>
  <si>
    <t>tudes</t>
  </si>
  <si>
    <t>henri</t>
  </si>
  <si>
    <t>success</t>
  </si>
  <si>
    <t>mail</t>
  </si>
  <si>
    <t>iconique</t>
  </si>
  <si>
    <t>soil</t>
  </si>
  <si>
    <t>finir</t>
  </si>
  <si>
    <t>islamist</t>
  </si>
  <si>
    <t>examiner</t>
  </si>
  <si>
    <t>'indicator</t>
  </si>
  <si>
    <t>agencies</t>
  </si>
  <si>
    <t>average</t>
  </si>
  <si>
    <t>multiculturalism</t>
  </si>
  <si>
    <t>utility</t>
  </si>
  <si>
    <t>181â</t>
  </si>
  <si>
    <t>sente</t>
  </si>
  <si>
    <t>square</t>
  </si>
  <si>
    <t>explicitly</t>
  </si>
  <si>
    <t>daten</t>
  </si>
  <si>
    <t>progress</t>
  </si>
  <si>
    <t>recover</t>
  </si>
  <si>
    <t>sociopolitical</t>
  </si>
  <si>
    <t>traduisent</t>
  </si>
  <si>
    <t>consultancy</t>
  </si>
  <si>
    <t>dtr</t>
  </si>
  <si>
    <t>d'autres</t>
  </si>
  <si>
    <t>scrutiny</t>
  </si>
  <si>
    <t>house</t>
  </si>
  <si>
    <t>mailand</t>
  </si>
  <si>
    <t>taiwan</t>
  </si>
  <si>
    <t>relatedinformation</t>
  </si>
  <si>
    <t>managing</t>
  </si>
  <si>
    <t>lisa</t>
  </si>
  <si>
    <t>step</t>
  </si>
  <si>
    <t>attendants</t>
  </si>
  <si>
    <t>england</t>
  </si>
  <si>
    <t>reformulation</t>
  </si>
  <si>
    <t>synthetic</t>
  </si>
  <si>
    <t>frisson</t>
  </si>
  <si>
    <t>best</t>
  </si>
  <si>
    <t>racism</t>
  </si>
  <si>
    <t>heat</t>
  </si>
  <si>
    <t>consumerism</t>
  </si>
  <si>
    <t>cooperative</t>
  </si>
  <si>
    <t>travã</t>
  </si>
  <si>
    <t>fonctionnelle</t>
  </si>
  <si>
    <t>investigates</t>
  </si>
  <si>
    <t>rieures</t>
  </si>
  <si>
    <t>players</t>
  </si>
  <si>
    <t>castells'</t>
  </si>
  <si>
    <t>test</t>
  </si>
  <si>
    <t>congress</t>
  </si>
  <si>
    <t>temporally</t>
  </si>
  <si>
    <t>storages</t>
  </si>
  <si>
    <t>bombay</t>
  </si>
  <si>
    <t>purpose</t>
  </si>
  <si>
    <t>interpreting</t>
  </si>
  <si>
    <t>1956</t>
  </si>
  <si>
    <t>height</t>
  </si>
  <si>
    <t>footprint</t>
  </si>
  <si>
    <t>library</t>
  </si>
  <si>
    <t>cabinets</t>
  </si>
  <si>
    <t>partnerships</t>
  </si>
  <si>
    <t>sert</t>
  </si>
  <si>
    <t>ographique</t>
  </si>
  <si>
    <t>energy</t>
  </si>
  <si>
    <t>collection</t>
  </si>
  <si>
    <t>initiatives</t>
  </si>
  <si>
    <t>siegel</t>
  </si>
  <si>
    <t>firmly</t>
  </si>
  <si>
    <t>ong</t>
  </si>
  <si>
    <t>ons</t>
  </si>
  <si>
    <t>sidents</t>
  </si>
  <si>
    <t>stocks</t>
  </si>
  <si>
    <t>inã</t>
  </si>
  <si>
    <t>hubs</t>
  </si>
  <si>
    <t>sticas</t>
  </si>
  <si>
    <t>listed</t>
  </si>
  <si>
    <t>section</t>
  </si>
  <si>
    <t>rs</t>
  </si>
  <si>
    <t>inhabitants</t>
  </si>
  <si>
    <t>artistiques</t>
  </si>
  <si>
    <t>maps</t>
  </si>
  <si>
    <t>toutefois</t>
  </si>
  <si>
    <t>uksearch</t>
  </si>
  <si>
    <t>sâ</t>
  </si>
  <si>
    <t>enhanced</t>
  </si>
  <si>
    <t>manifestation</t>
  </si>
  <si>
    <t>waterworld</t>
  </si>
  <si>
    <t>check</t>
  </si>
  <si>
    <t>neglected</t>
  </si>
  <si>
    <t>interaction</t>
  </si>
  <si>
    <t>forest</t>
  </si>
  <si>
    <t>origin</t>
  </si>
  <si>
    <t>limit</t>
  </si>
  <si>
    <t>systeme</t>
  </si>
  <si>
    <t>socioâ</t>
  </si>
  <si>
    <t>satisfactory</t>
  </si>
  <si>
    <t>eu</t>
  </si>
  <si>
    <t>politiques</t>
  </si>
  <si>
    <t>precipitation</t>
  </si>
  <si>
    <t>propos</t>
  </si>
  <si>
    <t>milano</t>
  </si>
  <si>
    <t>ongoing</t>
  </si>
  <si>
    <t>figures</t>
  </si>
  <si>
    <t>ndose</t>
  </si>
  <si>
    <t>policyâ</t>
  </si>
  <si>
    <t>hierarchies</t>
  </si>
  <si>
    <t>widely</t>
  </si>
  <si>
    <t>graduates</t>
  </si>
  <si>
    <t>individuals</t>
  </si>
  <si>
    <t>'interlocking</t>
  </si>
  <si>
    <t>dubai</t>
  </si>
  <si>
    <t>accommodation</t>
  </si>
  <si>
    <t>identifying</t>
  </si>
  <si>
    <t>election</t>
  </si>
  <si>
    <t>industrielles</t>
  </si>
  <si>
    <t>conceptualized</t>
  </si>
  <si>
    <t>administrative</t>
  </si>
  <si>
    <t>europe</t>
  </si>
  <si>
    <t>expose</t>
  </si>
  <si>
    <t>meilleures</t>
  </si>
  <si>
    <t>language</t>
  </si>
  <si>
    <t>accumulated</t>
  </si>
  <si>
    <t>l'afflux</t>
  </si>
  <si>
    <t>line</t>
  </si>
  <si>
    <t>downing</t>
  </si>
  <si>
    <t>formal</t>
  </si>
  <si>
    <t>cite</t>
  </si>
  <si>
    <t>suggestions</t>
  </si>
  <si>
    <t>filipino</t>
  </si>
  <si>
    <t>tensions</t>
  </si>
  <si>
    <t>linked</t>
  </si>
  <si>
    <t>ensuite</t>
  </si>
  <si>
    <t>localâ</t>
  </si>
  <si>
    <t>familyâ</t>
  </si>
  <si>
    <t>markenkanã</t>
  </si>
  <si>
    <t>icon</t>
  </si>
  <si>
    <t>close</t>
  </si>
  <si>
    <t>essentially</t>
  </si>
  <si>
    <t>lacks</t>
  </si>
  <si>
    <t>canaux</t>
  </si>
  <si>
    <t>dominated</t>
  </si>
  <si>
    <t>impervious</t>
  </si>
  <si>
    <t>dissimilarities</t>
  </si>
  <si>
    <t>institute</t>
  </si>
  <si>
    <t>pluralismâ</t>
  </si>
  <si>
    <t>divisions</t>
  </si>
  <si>
    <t>legitimate</t>
  </si>
  <si>
    <t>uhi</t>
  </si>
  <si>
    <t>differ</t>
  </si>
  <si>
    <t>representing</t>
  </si>
  <si>
    <t>foreignness</t>
  </si>
  <si>
    <t>accepted</t>
  </si>
  <si>
    <t>theoryâ</t>
  </si>
  <si>
    <t>violence</t>
  </si>
  <si>
    <t>citationadd</t>
  </si>
  <si>
    <t>origins</t>
  </si>
  <si>
    <t>belgiumsearch</t>
  </si>
  <si>
    <t>localizaciã</t>
  </si>
  <si>
    <t>comparing</t>
  </si>
  <si>
    <t>globalizationâ</t>
  </si>
  <si>
    <t>dten</t>
  </si>
  <si>
    <t>leadership</t>
  </si>
  <si>
    <t>xl306</t>
  </si>
  <si>
    <t>mbi</t>
  </si>
  <si>
    <t>democracy</t>
  </si>
  <si>
    <t>conjunction</t>
  </si>
  <si>
    <t>cb2</t>
  </si>
  <si>
    <t>cliques</t>
  </si>
  <si>
    <t>friendly</t>
  </si>
  <si>
    <t>decisions</t>
  </si>
  <si>
    <t>gateways</t>
  </si>
  <si>
    <t>traffic</t>
  </si>
  <si>
    <t>aspirations</t>
  </si>
  <si>
    <t>sentent</t>
  </si>
  <si>
    <t>financiã</t>
  </si>
  <si>
    <t>citation2004</t>
  </si>
  <si>
    <t>boundary</t>
  </si>
  <si>
    <t>exists</t>
  </si>
  <si>
    <t>phillimore</t>
  </si>
  <si>
    <t>fusion</t>
  </si>
  <si>
    <t>'rights'</t>
  </si>
  <si>
    <t>responsables</t>
  </si>
  <si>
    <t>divided</t>
  </si>
  <si>
    <t>enterprises</t>
  </si>
  <si>
    <t>contours</t>
  </si>
  <si>
    <t>experienced</t>
  </si>
  <si>
    <t>differentiated</t>
  </si>
  <si>
    <t>scored</t>
  </si>
  <si>
    <t>headquarters</t>
  </si>
  <si>
    <t>invested</t>
  </si>
  <si>
    <t>culturelle</t>
  </si>
  <si>
    <t>edge</t>
  </si>
  <si>
    <t>clustered</t>
  </si>
  <si>
    <t>parties</t>
  </si>
  <si>
    <t>colleagues</t>
  </si>
  <si>
    <t>response</t>
  </si>
  <si>
    <t>pdf</t>
  </si>
  <si>
    <t>runoff</t>
  </si>
  <si>
    <t>regulation</t>
  </si>
  <si>
    <t>sociales</t>
  </si>
  <si>
    <t>programs</t>
  </si>
  <si>
    <t>employment</t>
  </si>
  <si>
    <t>unstable</t>
  </si>
  <si>
    <t>require</t>
  </si>
  <si>
    <t>exploring</t>
  </si>
  <si>
    <t>socioeconomic</t>
  </si>
  <si>
    <t>recognized</t>
  </si>
  <si>
    <t>answer</t>
  </si>
  <si>
    <t>densities</t>
  </si>
  <si>
    <t>party</t>
  </si>
  <si>
    <t>maritime</t>
  </si>
  <si>
    <t>linkshare</t>
  </si>
  <si>
    <t>identities</t>
  </si>
  <si>
    <t>principal</t>
  </si>
  <si>
    <t>qu'il</t>
  </si>
  <si>
    <t>distinction</t>
  </si>
  <si>
    <t>urbaines'</t>
  </si>
  <si>
    <t>externe</t>
  </si>
  <si>
    <t>planners</t>
  </si>
  <si>
    <t>avoiding</t>
  </si>
  <si>
    <t>lower</t>
  </si>
  <si>
    <t>ensemble</t>
  </si>
  <si>
    <t>period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</si>
  <si>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</si>
  <si>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</si>
  <si>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</si>
  <si>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</si>
  <si>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</si>
  <si>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</si>
  <si>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</si>
  <si>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</si>
  <si>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</si>
  <si>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</si>
  <si>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</si>
  <si>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</si>
  <si>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</si>
  <si>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</si>
  <si>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</si>
  <si>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</si>
  <si>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</si>
  <si>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</si>
  <si>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</si>
  <si>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</si>
  <si>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</si>
  <si>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</si>
  <si>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</si>
  <si>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</si>
  <si>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</si>
  <si>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</si>
  <si>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</si>
  <si>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</si>
  <si>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</si>
  <si>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</si>
  <si>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</si>
  <si>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</si>
  <si>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</si>
  <si>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</si>
  <si>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</si>
  <si>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</si>
  <si>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</si>
  <si>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</si>
  <si>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</si>
  <si>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</si>
  <si>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</si>
  <si>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</si>
  <si>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</si>
  <si>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</si>
  <si>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</si>
  <si>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</si>
  <si>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</si>
  <si>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</si>
  <si>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</si>
  <si>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1.0.1.531</t>
  </si>
  <si>
    <t>The graph was imported from the open file "D:\NodeXL\OpenAlex\World Cities.csv".</t>
  </si>
  <si>
    <t>The graph's vertices were grouped by cluster using the Clauset-Newman-Moore cluster algorithm.</t>
  </si>
  <si>
    <t>Key</t>
  </si>
  <si>
    <t>Action Label</t>
  </si>
  <si>
    <t>Action URL</t>
  </si>
  <si>
    <t>Brand Logo</t>
  </si>
  <si>
    <t>Brand URL</t>
  </si>
  <si>
    <t>Hashtag</t>
  </si>
  <si>
    <t>URL</t>
  </si>
  <si>
    <t>Top Vertex1 Affiliation in Entire Graph</t>
  </si>
  <si>
    <t>Entire Graph Count</t>
  </si>
  <si>
    <t>Top Vertex1 Affiliation in G1</t>
  </si>
  <si>
    <t>Top Vertex1 Affiliation in G2</t>
  </si>
  <si>
    <t>G1 Count</t>
  </si>
  <si>
    <t>Top Vertex1 Affiliation in G3</t>
  </si>
  <si>
    <t>G2 Count</t>
  </si>
  <si>
    <t>Top Vertex1 Affiliation in G4</t>
  </si>
  <si>
    <t>G3 Count</t>
  </si>
  <si>
    <t>Top Vertex1 Affiliation in G5</t>
  </si>
  <si>
    <t>G4 Count</t>
  </si>
  <si>
    <t>Top Vertex1 Affiliation in G6</t>
  </si>
  <si>
    <t>G5 Count</t>
  </si>
  <si>
    <t>Top Vertex1 Affiliation in G7</t>
  </si>
  <si>
    <t>G6 Count</t>
  </si>
  <si>
    <t>Top Vertex1 Affiliation in G8</t>
  </si>
  <si>
    <t>G7 Count</t>
  </si>
  <si>
    <t>Top Vertex1 Affiliation in G9</t>
  </si>
  <si>
    <t>G8 Count</t>
  </si>
  <si>
    <t>Top Vertex1 Affiliation in G10</t>
  </si>
  <si>
    <t>G9 Count</t>
  </si>
  <si>
    <t>G10 Count</t>
  </si>
  <si>
    <t>Top Vertex1 Affiliation</t>
  </si>
  <si>
    <t>Ghent University Loughborough University Northumbria University Ghent University Hospital Chinese Academy of Social Sciences Chinese University of Hong Kong University of Cambridge University of Calabria Monash University University of Toronto</t>
  </si>
  <si>
    <t>Nanjing University State Key Joint Laboratory of Environment Simulation and Pollution Control Institute of Earth Environment California Institute of Technology Beihang University Shandong University Seoul National University Columbia University Centre d'Ã‰tudes et de Recherche en Thermique, Environnement et SystÃ¨mes ETH Zurich</t>
  </si>
  <si>
    <t>Curtin University City University of Hong Kong University of Louisville University of Westminster University of Bristol Chinese University of Hong Kong Hong Kong Design Centre Virginia Commonwealth University Western University Fordham University</t>
  </si>
  <si>
    <t>Nanjing University London South Bank University National University of Singapore Bandung Institute of Technology Jiangsu Center for Collaborative Innovation in Geographical Information Resource Development and Application</t>
  </si>
  <si>
    <t>Loughborough University Cardiff University University of Leicester San Francisco State University Northern Health Curtin University Chinese University of Hong Kong</t>
  </si>
  <si>
    <t>University of Toronto University of Cape Town University of Colorado Denver University of Klagenfurt Charles University University of California, Irvine Dhurakij Pundit University Universitat AutÃ²noma de Barcelona</t>
  </si>
  <si>
    <t>Vrije Universiteit Brussel McGill University Beijing University of Posts and Telecommunications Ghent University Adelphi University Oregon State University University of Ottawa Ball State University University of Kentucky</t>
  </si>
  <si>
    <t>Queen Mary University of London Ã‰cole SupÃ©rieure des Sciences Commerciales dâ€™Angers Beijing University of Posts and Telecommunications</t>
  </si>
  <si>
    <t>UNSW Sydney University of Groningen Young Foundation Simon Fraser University University of Leeds University of Sydney</t>
  </si>
  <si>
    <t>Wuhan University State Key Laboratory of Information Engineering in Surveying Mapping and Remote Sensing UNSW Sydney University of Connecticut</t>
  </si>
  <si>
    <t>University of Alabama in Huntsville Planetary Science Institute Swiss Federal Laboratories for Materials Science and Technology Hong Kong Green Building Council University of Iowa</t>
  </si>
  <si>
    <t>Baruch College Kansas State University University of Utah Michigan State University Arizona State University</t>
  </si>
  <si>
    <t>Columbia University Durham University Loughborough University UNSW Sydney University of Queensland</t>
  </si>
  <si>
    <t>NEOMA Business School Queen's University Michigan State University KU Leuven</t>
  </si>
  <si>
    <t>Durham University Uppsala University University of Oxford</t>
  </si>
  <si>
    <t>National University of Singapore Institute for Environmental Management</t>
  </si>
  <si>
    <t>Clark University Columbia University</t>
  </si>
  <si>
    <t>National University of Singapore Loughborough University Ghent University</t>
  </si>
  <si>
    <t>DePaul University University of Michiganâ€“Ann Arbor Sun Pharma Advanced Research (India)</t>
  </si>
  <si>
    <t>Tel Aviv University Birkbeck, University of London</t>
  </si>
  <si>
    <t>Adelphi University University of Toronto Cardiff University</t>
  </si>
  <si>
    <t>University of California, Santa Barbara Center For Remote Sensing (United States)</t>
  </si>
  <si>
    <t>Harvard University Rensselaer Polytechnic Institute</t>
  </si>
  <si>
    <t>University of London City University of Hong Kong</t>
  </si>
  <si>
    <t>Sun Pharma Advanced Research (India) University College London</t>
  </si>
  <si>
    <t>University of Wisconsinâ€“Milwaukee California State University, Fresno</t>
  </si>
  <si>
    <t>York University University of Melbourne</t>
  </si>
  <si>
    <t>UNSW Sydney University of Nottingham</t>
  </si>
  <si>
    <t>Committee on Climate Change University of Leeds</t>
  </si>
  <si>
    <t>University of Western Australia Australian National University</t>
  </si>
  <si>
    <t>Top Vertex1 Institution in Entire Graph</t>
  </si>
  <si>
    <t>Top Vertex1 Institution in G1</t>
  </si>
  <si>
    <t>Top Vertex1 Institution in G2</t>
  </si>
  <si>
    <t>Top Vertex1 Institution in G3</t>
  </si>
  <si>
    <t>Top Vertex1 Institution in G4</t>
  </si>
  <si>
    <t>Top Vertex1 Institution in G5</t>
  </si>
  <si>
    <t>Top Vertex1 Institution in G6</t>
  </si>
  <si>
    <t>Top Vertex1 Institution in G7</t>
  </si>
  <si>
    <t>Top Vertex1 Institution in G8</t>
  </si>
  <si>
    <t>Top Vertex1 Institution in G9</t>
  </si>
  <si>
    <t>Top Vertex1 Institution in G10</t>
  </si>
  <si>
    <t>Top Vertex1 Institution</t>
  </si>
  <si>
    <t>education healthcare facility government</t>
  </si>
  <si>
    <t>education facility</t>
  </si>
  <si>
    <t>education nonprofit</t>
  </si>
  <si>
    <t>education healthcare</t>
  </si>
  <si>
    <t>education nonprofit facility</t>
  </si>
  <si>
    <t>education company</t>
  </si>
  <si>
    <t>company education</t>
  </si>
  <si>
    <t>government education</t>
  </si>
  <si>
    <t>Top Vertex1 Institution Country in Entire Graph</t>
  </si>
  <si>
    <t>Top Vertex1 Institution Country in G1</t>
  </si>
  <si>
    <t>Top Vertex1 Institution Country in G2</t>
  </si>
  <si>
    <t>Top Vertex1 Institution Country in G3</t>
  </si>
  <si>
    <t>Top Vertex1 Institution Country in G4</t>
  </si>
  <si>
    <t>Top Vertex1 Institution Country in G5</t>
  </si>
  <si>
    <t>Top Vertex1 Institution Country in G6</t>
  </si>
  <si>
    <t>Top Vertex1 Institution Country in G7</t>
  </si>
  <si>
    <t>Top Vertex1 Institution Country in G8</t>
  </si>
  <si>
    <t>Top Vertex1 Institution Country in G9</t>
  </si>
  <si>
    <t>Top Vertex1 Institution Country in G10</t>
  </si>
  <si>
    <t>Top Vertex1 Institution Country</t>
  </si>
  <si>
    <t>GB BE CN CA FR DE US IT AU KR</t>
  </si>
  <si>
    <t>CN US KR FR CH</t>
  </si>
  <si>
    <t>US AU HK GB CN CA</t>
  </si>
  <si>
    <t>CN GB SG ID</t>
  </si>
  <si>
    <t>GB AU US CN</t>
  </si>
  <si>
    <t>CA US ZA AT CZ TH ES</t>
  </si>
  <si>
    <t>US BE CA CN</t>
  </si>
  <si>
    <t>GB FR CN</t>
  </si>
  <si>
    <t>AU GB NL CA</t>
  </si>
  <si>
    <t>CN AU US</t>
  </si>
  <si>
    <t>US CH CN</t>
  </si>
  <si>
    <t>GB US AU</t>
  </si>
  <si>
    <t>FR CA US BE</t>
  </si>
  <si>
    <t>GB SE</t>
  </si>
  <si>
    <t>SG US</t>
  </si>
  <si>
    <t>SG GB BE</t>
  </si>
  <si>
    <t>US IN</t>
  </si>
  <si>
    <t>IL GB</t>
  </si>
  <si>
    <t>US CA GB</t>
  </si>
  <si>
    <t>GB HK</t>
  </si>
  <si>
    <t>IN GB</t>
  </si>
  <si>
    <t>CA AU</t>
  </si>
  <si>
    <t>AU GB</t>
  </si>
  <si>
    <t>Top Vertex2 Type in Entire Graph</t>
  </si>
  <si>
    <t>Top Vertex2 Type in G1</t>
  </si>
  <si>
    <t>Top Vertex2 Type in G2</t>
  </si>
  <si>
    <t>Top Vertex2 Type in G3</t>
  </si>
  <si>
    <t>Top Vertex2 Type in G4</t>
  </si>
  <si>
    <t>Top Vertex2 Type in G5</t>
  </si>
  <si>
    <t>Top Vertex2 Type in G6</t>
  </si>
  <si>
    <t>Top Vertex2 Type in G7</t>
  </si>
  <si>
    <t>Top Vertex2 Type in G8</t>
  </si>
  <si>
    <t>Top Vertex2 Type in G9</t>
  </si>
  <si>
    <t>Top Vertex2 Type in G10</t>
  </si>
  <si>
    <t>Top Vertex2 Type</t>
  </si>
  <si>
    <t>article book-chapter</t>
  </si>
  <si>
    <t>Top Vertex2 Host Organization in Entire Graph</t>
  </si>
  <si>
    <t>Top Vertex2 Host Organization in G1</t>
  </si>
  <si>
    <t>Top Vertex2 Host Organization in G2</t>
  </si>
  <si>
    <t>Top Vertex2 Host Organization in G3</t>
  </si>
  <si>
    <t>Top Vertex2 Host Organization in G4</t>
  </si>
  <si>
    <t>Top Vertex2 Host Organization in G5</t>
  </si>
  <si>
    <t>Top Vertex2 Host Organization in G6</t>
  </si>
  <si>
    <t>Top Vertex2 Host Organization in G7</t>
  </si>
  <si>
    <t>Top Vertex2 Host Organization in G8</t>
  </si>
  <si>
    <t>Top Vertex2 Host Organization in G9</t>
  </si>
  <si>
    <t>Top Vertex2 Host Organization in G10</t>
  </si>
  <si>
    <t>Top Vertex2 Host Organization</t>
  </si>
  <si>
    <t>SAGE Publishing Elsevier BV Routledge Wiley-Blackwell Taylor &amp; Francis Cambridge University Press American Association of Geographers Alexandrine Press The MIT Press Science Press</t>
  </si>
  <si>
    <t>SAGE Publishing Elsevier BV</t>
  </si>
  <si>
    <t>Elsevier BV SAGE Publishing Wiley-Blackwell American Association of Geographers</t>
  </si>
  <si>
    <t>American Chemical Society Elsevier BV</t>
  </si>
  <si>
    <t>Alexandrine Press SAGE Publishing Routledge Elsevier BV</t>
  </si>
  <si>
    <t>Wiley-Blackwell Elsevier BV</t>
  </si>
  <si>
    <t>Duke University Press Wiley-Blackwell</t>
  </si>
  <si>
    <t>Wiley-Blackwell Taylor &amp; Francis</t>
  </si>
  <si>
    <t>Top Vertex2 SO in Entire Graph</t>
  </si>
  <si>
    <t>Top Vertex2 SO in G1</t>
  </si>
  <si>
    <t>Top Vertex2 SO in G2</t>
  </si>
  <si>
    <t>Top Vertex2 SO in G3</t>
  </si>
  <si>
    <t>Top Vertex2 SO in G4</t>
  </si>
  <si>
    <t>Top Vertex2 SO in G5</t>
  </si>
  <si>
    <t>Top Vertex2 SO in G6</t>
  </si>
  <si>
    <t>Top Vertex2 SO in G7</t>
  </si>
  <si>
    <t>Top Vertex2 SO in G8</t>
  </si>
  <si>
    <t>Top Vertex2 SO in G9</t>
  </si>
  <si>
    <t>Top Vertex2 SO in G10</t>
  </si>
  <si>
    <t>Top Vertex2 SO</t>
  </si>
  <si>
    <t>Top Words in Vertex2 Abstract in Entire Graph</t>
  </si>
  <si>
    <t>Top Words in Vertex2 Abstract in G1</t>
  </si>
  <si>
    <t>Top Words in Vertex2 Abstract in G2</t>
  </si>
  <si>
    <t>Top Words in Vertex2 Abstract in G3</t>
  </si>
  <si>
    <t>Top Words in Vertex2 Abstract in G4</t>
  </si>
  <si>
    <t>Top Words in Vertex2 Abstract in G5</t>
  </si>
  <si>
    <t>Top Words in Vertex2 Abstract in G6</t>
  </si>
  <si>
    <t>Top Words in Vertex2 Abstract in G7</t>
  </si>
  <si>
    <t>Top Words in Vertex2 Abstract in G8</t>
  </si>
  <si>
    <t>Top Words in Vertex2 Abstract in G9</t>
  </si>
  <si>
    <t>Top Words in Vertex2 Abstract in G10</t>
  </si>
  <si>
    <t>Top Words in Vertex2 Abstract</t>
  </si>
  <si>
    <t>cities global world city network urban firms data 2004 social</t>
  </si>
  <si>
    <t>network cities global corporate focused present structure analysis major</t>
  </si>
  <si>
    <t>migration globalization world cities network central powerful transient paper city</t>
  </si>
  <si>
    <t>cities comparing</t>
  </si>
  <si>
    <t>cities urban financial diversity city major paper social local expatriates</t>
  </si>
  <si>
    <t>emissions cities ghg fuels city greater attributable waste fuel industrial</t>
  </si>
  <si>
    <t>global design mode industries city die post ciudad stadt regional</t>
  </si>
  <si>
    <t>rã city global urban socio delhi d'un dã mã nã</t>
  </si>
  <si>
    <t>carbon urban global stored stocks physical cities balance activities</t>
  </si>
  <si>
    <t>global network cities empirical framework approach taylor's world governance model</t>
  </si>
  <si>
    <t>satellite aot air quality pm2 ground cloud mass aerosol locations</t>
  </si>
  <si>
    <t>world global city cities tokyo development network economy system patterns</t>
  </si>
  <si>
    <t>global city commodity world cities mexico producer networks service chains</t>
  </si>
  <si>
    <t>global globalization city economic urban cities theoretical social discursive literature</t>
  </si>
  <si>
    <t>urban search climate experiments change technical city experimentation text global</t>
  </si>
  <si>
    <t>immigrants san francisco dã housing cities clusters ethnic games global</t>
  </si>
  <si>
    <t>vulnerabilities paper climate hazards</t>
  </si>
  <si>
    <t>world city largest tokyo world's national seoul cities economy salient</t>
  </si>
  <si>
    <t>policies communities chicago schools school race programs argue data current</t>
  </si>
  <si>
    <t>world cities network city firms key acknowledged global model formation</t>
  </si>
  <si>
    <t>gcr postcolonial pluralismâ urban research polemical critiques critical diversity global</t>
  </si>
  <si>
    <t>country target global contextual liability foreignness experience distance effect cities</t>
  </si>
  <si>
    <t>cities growth high urban 25 development economic rates population densities</t>
  </si>
  <si>
    <t>cities global connectivity changes world network scale city</t>
  </si>
  <si>
    <t>architecture fraction lâ dâ dã global tcc rã leur fractions</t>
  </si>
  <si>
    <t>california castells text manuel share conditions version university papers terms</t>
  </si>
  <si>
    <t/>
  </si>
  <si>
    <t>process resettlement moved population paper programme relocation relocated describes</t>
  </si>
  <si>
    <t>cities global south town social africa cape drive emerged world</t>
  </si>
  <si>
    <t>global cities network sars social spread paper processes relationships relationship</t>
  </si>
  <si>
    <t>global city hong social polarisation paper process development forces literature</t>
  </si>
  <si>
    <t>network city state inter makers networks global geographies processes supra</t>
  </si>
  <si>
    <t>airbnb economy sharing housing term responses narrative concept listings residents</t>
  </si>
  <si>
    <t>services rã londres riphã sud functional pã citã l'angleterre city</t>
  </si>
  <si>
    <t>jobs economic level lowâ digitized produce global</t>
  </si>
  <si>
    <t>citoyennetã dã mondiale citizenship political article global l'ã capital droit</t>
  </si>
  <si>
    <t>cities change polarisation claims distribution occupational global</t>
  </si>
  <si>
    <t>justice responses change climate adaptation mitigation stress procedural urban concern</t>
  </si>
  <si>
    <t>rã 234 villes mondiale analyse witlox 2003 world city taille</t>
  </si>
  <si>
    <t>global city cities state world discourse pathways asian main pacific</t>
  </si>
  <si>
    <t>community efforts school promising urban based develop schools participation</t>
  </si>
  <si>
    <t>global cultural cities city flows status efforts intended spaces urban</t>
  </si>
  <si>
    <t>meritocracy talent party singapore ideology government</t>
  </si>
  <si>
    <t>hong singapore kong land important estate real economies wealth part</t>
  </si>
  <si>
    <t>urban culture social cultural market seafood</t>
  </si>
  <si>
    <t>brixton hill telegraph class vie classes middleâ rã par moyennes</t>
  </si>
  <si>
    <t>global focus cities urban development change implications outcomes processes actors</t>
  </si>
  <si>
    <t>global cities investment foreign zones shanghai development metropolises underlying emerging</t>
  </si>
  <si>
    <t>global city research regions activity urban infrastructure transport sea relevance</t>
  </si>
  <si>
    <t>2008 birmingham 21 studies search goodson google applied article author</t>
  </si>
  <si>
    <t>land cover grid urban changes temporal km2 cities cells understanding</t>
  </si>
  <si>
    <t>international global transnational city skilled financial labour</t>
  </si>
  <si>
    <t>citizenship global robert</t>
  </si>
  <si>
    <t>global city local dã arts renaissance singapour artsâ ville mondiale</t>
  </si>
  <si>
    <t>cities world city networks position firms central flow interlocking generic</t>
  </si>
  <si>
    <t>spatial structure hong social kong's socio paper global explore analyses</t>
  </si>
  <si>
    <t>regionalism metropolitan regions city</t>
  </si>
  <si>
    <t>transnational global management managerial control senior power offices business firms</t>
  </si>
  <si>
    <t>city concepts synthetic addresses analysis</t>
  </si>
  <si>
    <t>china rã chine regions delta city die gions region global</t>
  </si>
  <si>
    <t>ç æ çš æž network interlocking city world œåÿžå ciudades</t>
  </si>
  <si>
    <t>singapore bintan zones land reâ form tourist limits enclave</t>
  </si>
  <si>
    <t>global communications economic</t>
  </si>
  <si>
    <t>rã dâ gch lâ bat citiesâ observations global hypothã dã</t>
  </si>
  <si>
    <t>cities beijing shanghai world network hong important better city kong</t>
  </si>
  <si>
    <t>skilled migration migrants paper transnational focusing examines local</t>
  </si>
  <si>
    <t>cities contemporary globalisation urban research development urbanisation paper global</t>
  </si>
  <si>
    <t>delhi status resettlement poor people class cluster slum savda jj</t>
  </si>
  <si>
    <t>global world system status city possibility hong future urban mega</t>
  </si>
  <si>
    <t>changing list appendix angeles</t>
  </si>
  <si>
    <t>economies notes intimacy</t>
  </si>
  <si>
    <t>xingjian department university geography liu cambridge papers text derudder author</t>
  </si>
  <si>
    <t>urban network cities networks world wcn applies research economic power</t>
  </si>
  <si>
    <t>sexual state singaporeâ highlight homosexuality critique familyâ singapore city</t>
  </si>
  <si>
    <t>development research sport</t>
  </si>
  <si>
    <t>global city locally education places create cities institutions</t>
  </si>
  <si>
    <t>knossos roman globalization process</t>
  </si>
  <si>
    <t>flood storage water natural watersheds green upstream infrastructure metrics blue</t>
  </si>
  <si>
    <t>global cities social role mobility important labor</t>
  </si>
  <si>
    <t>international law review cities essay governance processes change c40 attention</t>
  </si>
  <si>
    <t>institutional businesses business corporations environment cities singapore city increasing</t>
  </si>
  <si>
    <t>jmr development poverty region economic city crisis urban largely</t>
  </si>
  <si>
    <t>suhii cuhii night surface climates std impacts difference spatiotemporal based</t>
  </si>
  <si>
    <t>Top Word Pairs in Vertex2 Abstract in Entire Graph</t>
  </si>
  <si>
    <t>global,cities</t>
  </si>
  <si>
    <t>global,city</t>
  </si>
  <si>
    <t>world,city</t>
  </si>
  <si>
    <t>city,network</t>
  </si>
  <si>
    <t>world,cities</t>
  </si>
  <si>
    <t>climate,change</t>
  </si>
  <si>
    <t>hong,kong</t>
  </si>
  <si>
    <t>service,firms</t>
  </si>
  <si>
    <t>æ,æ</t>
  </si>
  <si>
    <t>paper,examines</t>
  </si>
  <si>
    <t>Top Word Pairs in Vertex2 Abstract in G1</t>
  </si>
  <si>
    <t>2000,2004</t>
  </si>
  <si>
    <t>google,scholar</t>
  </si>
  <si>
    <t>global,service</t>
  </si>
  <si>
    <t>advanced,producer</t>
  </si>
  <si>
    <t>Top Word Pairs in Vertex2 Abstract in G2</t>
  </si>
  <si>
    <t>Top Word Pairs in Vertex2 Abstract in G3</t>
  </si>
  <si>
    <t>central,powerful</t>
  </si>
  <si>
    <t>globalization,tendency</t>
  </si>
  <si>
    <t>cities,central</t>
  </si>
  <si>
    <t>transient,professional</t>
  </si>
  <si>
    <t>centrality,power</t>
  </si>
  <si>
    <t>professional,migration</t>
  </si>
  <si>
    <t>migration,process</t>
  </si>
  <si>
    <t>Top Word Pairs in Vertex2 Abstract in G4</t>
  </si>
  <si>
    <t>Top Word Pairs in Vertex2 Abstract in G5</t>
  </si>
  <si>
    <t>knowledge,networks</t>
  </si>
  <si>
    <t>ifs,sector</t>
  </si>
  <si>
    <t>diversity,competitiveness</t>
  </si>
  <si>
    <t>ethnic,diversity</t>
  </si>
  <si>
    <t>urban,form</t>
  </si>
  <si>
    <t>financial,knowledge</t>
  </si>
  <si>
    <t>expatriate,labour</t>
  </si>
  <si>
    <t>linguistic,diversity</t>
  </si>
  <si>
    <t>competitiveness,proposed</t>
  </si>
  <si>
    <t>Top Word Pairs in Vertex2 Abstract in G6</t>
  </si>
  <si>
    <t>ghg,emissions</t>
  </si>
  <si>
    <t>attributable,cities</t>
  </si>
  <si>
    <t>emissions,attributable</t>
  </si>
  <si>
    <t>city's,metabolism</t>
  </si>
  <si>
    <t>gas,ghg</t>
  </si>
  <si>
    <t>associated,city's</t>
  </si>
  <si>
    <t>heating,industrial</t>
  </si>
  <si>
    <t>fuel,sales</t>
  </si>
  <si>
    <t>life,cycle</t>
  </si>
  <si>
    <t>greenhouse,gas</t>
  </si>
  <si>
    <t>Top Word Pairs in Vertex2 Abstract in G7</t>
  </si>
  <si>
    <t>mode,design</t>
  </si>
  <si>
    <t>grande,ville</t>
  </si>
  <si>
    <t>regional,studies</t>
  </si>
  <si>
    <t>moda,diseã</t>
  </si>
  <si>
    <t>taille,mondiale</t>
  </si>
  <si>
    <t>jansson,power</t>
  </si>
  <si>
    <t>ciudad,global</t>
  </si>
  <si>
    <t>fashion,design</t>
  </si>
  <si>
    <t>angular,built</t>
  </si>
  <si>
    <t>Top Word Pairs in Vertex2 Abstract in G8</t>
  </si>
  <si>
    <t>mã,tropolitaine</t>
  </si>
  <si>
    <t>rã,formes</t>
  </si>
  <si>
    <t>ville,globale</t>
  </si>
  <si>
    <t>Top Word Pairs in Vertex2 Abstract in G9</t>
  </si>
  <si>
    <t>urban,stocks</t>
  </si>
  <si>
    <t>physical,carbon</t>
  </si>
  <si>
    <t>carbon,balance</t>
  </si>
  <si>
    <t>Top Word Pairs in Vertex2 Abstract in G10</t>
  </si>
  <si>
    <t>global,governance</t>
  </si>
  <si>
    <t>baseline,model</t>
  </si>
  <si>
    <t>empirical,network</t>
  </si>
  <si>
    <t>randomized,baseline</t>
  </si>
  <si>
    <t>Top Word Pairs in Vertex2 Abstract</t>
  </si>
  <si>
    <t>city,network  world,city  world,cities  2000,2004  service,firms  global,cities  climate,change  google,scholar  global,service  advanced,producer</t>
  </si>
  <si>
    <t>world,cities  world,city  central,powerful  city,network  globalization,tendency  cities,central  transient,professional  centrality,power  professional,migration  migration,process</t>
  </si>
  <si>
    <t>knowledge,networks  ifs,sector  diversity,competitiveness  ethnic,diversity  urban,form  world,city  financial,knowledge  expatriate,labour  linguistic,diversity  competitiveness,proposed</t>
  </si>
  <si>
    <t>ghg,emissions  attributable,cities  emissions,attributable  city's,metabolism  gas,ghg  associated,city's  heating,industrial  fuel,sales  life,cycle  greenhouse,gas</t>
  </si>
  <si>
    <t>mode,design  grande,ville  regional,studies  moda,diseã  taille,mondiale  jansson,power  ciudad,global  fashion,design  angular,built  global,city</t>
  </si>
  <si>
    <t>global,city  mã,tropolitaine  rã,formes  ville,globale</t>
  </si>
  <si>
    <t>urban,stocks  physical,carbon  carbon,balance</t>
  </si>
  <si>
    <t>global,cities  global,governance  baseline,model  empirical,network  randomized,baseline</t>
  </si>
  <si>
    <t>air,quality  pm2,mass  satellite,ground  cloud,cover  matter,air  aot,pm2  ground,measurements  particulate,matter</t>
  </si>
  <si>
    <t>world,city  command,control  world's,great  world,economy  great,cities</t>
  </si>
  <si>
    <t>global,commodity  mexico,city  commodity,chains  global,cities  service,firms  world,city  abstract,article  producer,service  global,networks  global,economic</t>
  </si>
  <si>
    <t>global,city  global,cities  status,regional  tokyo,seoul  hill,kim  regional,global</t>
  </si>
  <si>
    <t>climate,change  urban,climate  change,experiments  rashmi,varma  city,bombay  socioâ,technical  2004,22  search,search  81,65â  search,input</t>
  </si>
  <si>
    <t>san,francisco  regroupements,ethniques  ethnic,clusters  chinese,filipino  conditions,immigrants  york,angeles  conditions,logement  global,cities  planã,taires  angeles,san</t>
  </si>
  <si>
    <t>climate,hazards</t>
  </si>
  <si>
    <t>world,city  world's,largest</t>
  </si>
  <si>
    <t>politics,race  chicago,school  programs,schools  cultural,politics  school,reform</t>
  </si>
  <si>
    <t>world,city  city,network  network,formation  world,cities</t>
  </si>
  <si>
    <t>postcolonial,critiques</t>
  </si>
  <si>
    <t>target,country  global,cities  country,experience  contextual,distance  liability,foreignness  global,city</t>
  </si>
  <si>
    <t>growth,cities  population,densities</t>
  </si>
  <si>
    <t>global,connectivity</t>
  </si>
  <si>
    <t>lâ,architecture  mondialisation,fraction  lâ,environnement  architecture,dâ  built,environment  transformation,tcc  planã,taires  politicians,bureaucrats  quatre,fractions  environnement,construit</t>
  </si>
  <si>
    <t>manuel,castells  castells,manuel  accessshare,text  548,558  usasearch,papers  california,berkeley  text,version  berkeley,california  castells,university  terms,conditions</t>
  </si>
  <si>
    <t>resettlement,programme  describes,resettlement  relocation,process</t>
  </si>
  <si>
    <t>global,cities  cities,south  cape,town  global,competitiveness  social,spatial  south,africa</t>
  </si>
  <si>
    <t>global,city  hong,kong</t>
  </si>
  <si>
    <t>city,network  state,city  network,makers  inter,state  political,geographies  network,inter  city,networks  trans,state  supra,state</t>
  </si>
  <si>
    <t>sharing,economy  short,term  responses,airbnb  airbnb,listings</t>
  </si>
  <si>
    <t>citã,rã  pã,riphã  l'angleterre,sud  mã,ga  cet,article  entreprises,haut  haut,gamme  east,england  riphã,rie'  rã,gion</t>
  </si>
  <si>
    <t>digitized,economic  level,jobs</t>
  </si>
  <si>
    <t>global,political  conomie,politique  politique,mondiale  l'ã,conomie  political,economy  droit,ville  capital,l'ã  part,article  traditional,citizenship</t>
  </si>
  <si>
    <t>climate,change  procedural,justice  responses,tend  emerging,urban  urban,responses  tend,stress  discourses,justice  adaptation,responses  adaptation,mitigation</t>
  </si>
  <si>
    <t>world,city  taille,mondiale  37,875â  rã,seau  reg,studies  studies,37  875â,886  city,network  taylor,witlox  seau,villes</t>
  </si>
  <si>
    <t>global,city  global,cities  global,world  world,cities  pacific,asian  city,state</t>
  </si>
  <si>
    <t>efforts,develop</t>
  </si>
  <si>
    <t>global,city  global,cities  cultural,capital  city,status  urban,spaces</t>
  </si>
  <si>
    <t>hong,kong  singapore,hong  real,estate  important,role</t>
  </si>
  <si>
    <t>telegraph,hill  classes,moyennes  middleâ,class  rã,sidents  savage,1992  hill,brixton  living,london  londres,par  class,life  vie,classes</t>
  </si>
  <si>
    <t>global,cities  global,city  developing,countries  actors,institutions  cities,developing</t>
  </si>
  <si>
    <t>global,cities  foreign,investment  development,zones  emerging,global</t>
  </si>
  <si>
    <t>global,city  city,region  sea,air  infrastructure,global  air,freight</t>
  </si>
  <si>
    <t>university,birmingham  studies,university  b15,2tt  jenny,phillimore  works,author  birmingham,edgbaston  google,scholar  received,01  2tt,search  edgbaston,birmingham</t>
  </si>
  <si>
    <t>land,cover  km2,grid  landsat,data  global,cities  grid,cells  temporal,land  urban,expansion  cover,changes  50,global  grid,square</t>
  </si>
  <si>
    <t>skilled,international</t>
  </si>
  <si>
    <t>city,artsâ  globalizing,local  thodes,internationales  mã,thodes  mondiale,artsâ  renaissance,city  meilleures,mã  global,city  artsâ,vision  ville,mondiale</t>
  </si>
  <si>
    <t>central,flow  services,firms  cities,globalization  flow,theoryâ  city,networks  world,city  world,economy  producer,services</t>
  </si>
  <si>
    <t>hong,kong's  spatial,structure  socio,spatial  dimensions,social  spatial,dimensions</t>
  </si>
  <si>
    <t>metropolitan,regions  city,regionalism</t>
  </si>
  <si>
    <t>investment,banking  transnational,firms  transnational,corporate  senior,managers  power,control  banking,management  managerial,control  management,consultancy  managerial,power  head,offices</t>
  </si>
  <si>
    <t>synthetic,analysis</t>
  </si>
  <si>
    <t>rã,gions  citã,rã  river,delta  city,regions  global,city  ciudades,regiã  regiã,globales  zhao,zhang  zhang,2007  globale,stadtregionen</t>
  </si>
  <si>
    <t>æ,æ  ç,ç  æ,ç  world,city  city,network  ç,œåÿžå  ç,æ  œåÿžå,ç  çš,æ  æ,çš</t>
  </si>
  <si>
    <t>global,communications</t>
  </si>
  <si>
    <t>bat,lâ  dã,bat</t>
  </si>
  <si>
    <t>world,cities  better,connected  kong,shanghai  hong,kong</t>
  </si>
  <si>
    <t>skilled,migration  examines,skilled  skilled,migrants  paper,examines</t>
  </si>
  <si>
    <t>jj,cluster  sheila,dikshit  indian,nation  resettlement,colony  middle,class  slum,delhi  chief,minister</t>
  </si>
  <si>
    <t>global,world  world,city  city,status  urban,system  global,urban  mega,cities'  hong,kong</t>
  </si>
  <si>
    <t>department,geography  xingjian,liu  university,cambridge  geography,university  liu,department  author,xingjian  correspondence,xingjian  downing,place  mail,xl306  3en,uk</t>
  </si>
  <si>
    <t>city,state</t>
  </si>
  <si>
    <t>sport,development</t>
  </si>
  <si>
    <t>global,city  education,global</t>
  </si>
  <si>
    <t>roman,knossos</t>
  </si>
  <si>
    <t>storage,capacity  blue,water  natural,infrastructure  green,blue  flood,risk  upstream,watersheds</t>
  </si>
  <si>
    <t>international,law  climate,change  review,essay</t>
  </si>
  <si>
    <t>business,environment</t>
  </si>
  <si>
    <t>economic,crisis</t>
  </si>
  <si>
    <t>suhii,cuhii  vegetation,coverage  population,size  background,climates  precipitation,suhii  spatiotemporal,patterns  urbanâ,rural  similarities,dissimilarities  dtr,based  intensity,suhii</t>
  </si>
  <si>
    <t>Vertex1 Affiliation by Count</t>
  </si>
  <si>
    <t>et Centre d'Ã‰tudes de Recherche en Thermique, Environnement SystÃ¨mes</t>
  </si>
  <si>
    <t>Jiangsu Center for Collaborative Innovation in Geographical Information Resource Development</t>
  </si>
  <si>
    <t>University Loughborough Northumbria</t>
  </si>
  <si>
    <t>University Ghent Hospital Monash</t>
  </si>
  <si>
    <t>and United Nations University â€“ Maastricht Economic Social Research Institute</t>
  </si>
  <si>
    <t>University Beijing of Posts and Telecommunications Ghent Vrije Universiteit Brussel</t>
  </si>
  <si>
    <t>State Key Laboratory of Information Engineering in Surveying Mapping and</t>
  </si>
  <si>
    <t>University Loughborough Heidelberg</t>
  </si>
  <si>
    <t>University Kansas State of Utah</t>
  </si>
  <si>
    <t>of Chinese Academy Social Sciences Institute Finance and Trade Economics</t>
  </si>
  <si>
    <t>University Curtin of Westminster</t>
  </si>
  <si>
    <t>University at Buffalo, State of New York</t>
  </si>
  <si>
    <t>University of Toronto Universitat AutÃ²noma de Barcelona</t>
  </si>
  <si>
    <t>University of Toronto Colorado Denver</t>
  </si>
  <si>
    <t>University of Toronto Dhurakij Pundit</t>
  </si>
  <si>
    <t>University of Toronto California, Irvine</t>
  </si>
  <si>
    <t>University of Toronto Charles</t>
  </si>
  <si>
    <t>University of Toronto Cape Town</t>
  </si>
  <si>
    <t>University of Toronto Klagenfurt</t>
  </si>
  <si>
    <t>Vertex1 Affiliation by Salience</t>
  </si>
  <si>
    <t>of Technology University Queensland</t>
  </si>
  <si>
    <t>City Kong Hong of University</t>
  </si>
  <si>
    <t>Zurich ETH</t>
  </si>
  <si>
    <t>Earth of Institute Environment</t>
  </si>
  <si>
    <t>et Environnement Recherche Thermique en d'Ã‰tudes de SystÃ¨mes Centre</t>
  </si>
  <si>
    <t>National Seoul University</t>
  </si>
  <si>
    <t>State Laboratory Key and Pollution of Control Simulation Joint Environment</t>
  </si>
  <si>
    <t>of Institute California Technology</t>
  </si>
  <si>
    <t>Information Geographical Application in Innovation and Center Jiangsu Development for</t>
  </si>
  <si>
    <t>Bandung of Institute Technology</t>
  </si>
  <si>
    <t>London Bank South University</t>
  </si>
  <si>
    <t>of National Singapore University</t>
  </si>
  <si>
    <t>of Victoria University</t>
  </si>
  <si>
    <t>Northumbria Loughborough University</t>
  </si>
  <si>
    <t>Hospital Ghent University</t>
  </si>
  <si>
    <t>Hospital Monash Ghent University</t>
  </si>
  <si>
    <t>State Kent University</t>
  </si>
  <si>
    <t>International Conservation</t>
  </si>
  <si>
    <t>London King's College</t>
  </si>
  <si>
    <t>Leuven KU</t>
  </si>
  <si>
    <t>School NEOMA Business</t>
  </si>
  <si>
    <t>and â€“ Social Nations United Innovation Economic on Institute Maastricht</t>
  </si>
  <si>
    <t>Yuan University Ze</t>
  </si>
  <si>
    <t>University Cardiff</t>
  </si>
  <si>
    <t>Toronto of University</t>
  </si>
  <si>
    <t>Ottawa of University</t>
  </si>
  <si>
    <t>Kentucky of University</t>
  </si>
  <si>
    <t>State Ball University</t>
  </si>
  <si>
    <t>State Oregon University</t>
  </si>
  <si>
    <t>Vrije Brussel Universiteit</t>
  </si>
  <si>
    <t>Beijing Vrije Posts and of Ghent Brussel Telecommunications Universiteit University</t>
  </si>
  <si>
    <t>Mapping State Remote Information Laboratory Key Surveying and Wuhan Engineering</t>
  </si>
  <si>
    <t>Australia Western of University</t>
  </si>
  <si>
    <t>of University Queensland</t>
  </si>
  <si>
    <t>Cambridge of University</t>
  </si>
  <si>
    <t>of Manchester University</t>
  </si>
  <si>
    <t>School London Economics and Political of Science</t>
  </si>
  <si>
    <t>Beijing Commission Urban of Planning Municipal</t>
  </si>
  <si>
    <t>Connecticut of University</t>
  </si>
  <si>
    <t>Mapping State Remote Information Laboratory Key Surveying and Engineering of</t>
  </si>
  <si>
    <t>Sydney UNSW</t>
  </si>
  <si>
    <t>Giessen of University</t>
  </si>
  <si>
    <t>Kingdom) Arup Group (United</t>
  </si>
  <si>
    <t>of Leeds University</t>
  </si>
  <si>
    <t>Climate on Committee Change</t>
  </si>
  <si>
    <t>Sydney of University</t>
  </si>
  <si>
    <t>Fraser Simon University</t>
  </si>
  <si>
    <t>Groningen of University</t>
  </si>
  <si>
    <t>Potsdam Climate for Institute Research Impact</t>
  </si>
  <si>
    <t>Heidelberg Loughborough University</t>
  </si>
  <si>
    <t>Utah of University</t>
  </si>
  <si>
    <t>Governance Academy of Chinese</t>
  </si>
  <si>
    <t>State Arizona University</t>
  </si>
  <si>
    <t>State Utah of Kansas University</t>
  </si>
  <si>
    <t>Nottingham of University</t>
  </si>
  <si>
    <t>State Michigan University</t>
  </si>
  <si>
    <t>Environmental Management for Institute</t>
  </si>
  <si>
    <t>Commerciales SupÃ©rieure dâ€™Angers Sciences des Ã‰cole</t>
  </si>
  <si>
    <t>of Technology South China University</t>
  </si>
  <si>
    <t>Scientific Centre for French National Research</t>
  </si>
  <si>
    <t>Natural Geographic and Sciences of Institute Research Resources</t>
  </si>
  <si>
    <t>Trade Economics Finance and Institute Social Academy Sciences Chinese of</t>
  </si>
  <si>
    <t>Kong Hong of Chinese University</t>
  </si>
  <si>
    <t>Kong Hong of University</t>
  </si>
  <si>
    <t>Aviv Tel University</t>
  </si>
  <si>
    <t>London of Birkbeck University</t>
  </si>
  <si>
    <t>Greensboro of Carolina North University at</t>
  </si>
  <si>
    <t>Centre Kong Hong Design</t>
  </si>
  <si>
    <t>Louisville of University</t>
  </si>
  <si>
    <t>Curtin of Westminster University</t>
  </si>
  <si>
    <t>Bristol of University</t>
  </si>
  <si>
    <t>of University Liverpool</t>
  </si>
  <si>
    <t>Health Northern</t>
  </si>
  <si>
    <t>State San Francisco University</t>
  </si>
  <si>
    <t>Oxford of University</t>
  </si>
  <si>
    <t>Birmingham of University</t>
  </si>
  <si>
    <t>Melbourne of University</t>
  </si>
  <si>
    <t>University York</t>
  </si>
  <si>
    <t>State Fresno California University</t>
  </si>
  <si>
    <t>Wisconsinâ€“Milwaukee of University</t>
  </si>
  <si>
    <t>London College University</t>
  </si>
  <si>
    <t>Advanced (India) Sun Research Pharma</t>
  </si>
  <si>
    <t>Arbor of University Michiganâ€“Ann</t>
  </si>
  <si>
    <t>London of University</t>
  </si>
  <si>
    <t>London of East University</t>
  </si>
  <si>
    <t>Berkeley of California University</t>
  </si>
  <si>
    <t>University State Buffalo New of York at</t>
  </si>
  <si>
    <t>Polytechnic Institute Rensselaer</t>
  </si>
  <si>
    <t>Helsinki of University</t>
  </si>
  <si>
    <t>London Queen of University Mary</t>
  </si>
  <si>
    <t>Beijing Posts and of Telecommunications University</t>
  </si>
  <si>
    <t>le Institut DÃ©veloppement pour de Recherche</t>
  </si>
  <si>
    <t>Calabria of University</t>
  </si>
  <si>
    <t>Toronto of Barcelona AutÃ²noma Universitat de University</t>
  </si>
  <si>
    <t>Toronto Denver Colorado of University</t>
  </si>
  <si>
    <t>Toronto Dhurakij of Pundit University</t>
  </si>
  <si>
    <t>Toronto Irvine California of University</t>
  </si>
  <si>
    <t>Toronto Charles of University</t>
  </si>
  <si>
    <t>Toronto Cape Town of University</t>
  </si>
  <si>
    <t>Toronto Klagenfurt of University</t>
  </si>
  <si>
    <t>of Leicester University</t>
  </si>
  <si>
    <t>of Washington University</t>
  </si>
  <si>
    <t>Iowa of University</t>
  </si>
  <si>
    <t>Council Kong Hong Building Green</t>
  </si>
  <si>
    <t>Swiss for Federal and Science Materials Laboratories Technology</t>
  </si>
  <si>
    <t>Science Institute Planetary</t>
  </si>
  <si>
    <t>of in Alabama Huntsville University</t>
  </si>
  <si>
    <t>Remote For Center Sensing (United States)</t>
  </si>
  <si>
    <t>Santa of California Barbara University</t>
  </si>
  <si>
    <t>Vertex1 Institution by Count</t>
  </si>
  <si>
    <t>facility education</t>
  </si>
  <si>
    <t>Vertex1 Institution by Salience</t>
  </si>
  <si>
    <t>healthcare education</t>
  </si>
  <si>
    <t>Vertex1 Institution Country by Count</t>
  </si>
  <si>
    <t>BE AU</t>
  </si>
  <si>
    <t>BE CN</t>
  </si>
  <si>
    <t>GB DE</t>
  </si>
  <si>
    <t>CA ES</t>
  </si>
  <si>
    <t>CA US</t>
  </si>
  <si>
    <t>CA TH</t>
  </si>
  <si>
    <t>CA CZ</t>
  </si>
  <si>
    <t>CA ZA</t>
  </si>
  <si>
    <t>CA AT</t>
  </si>
  <si>
    <t>Vertex1 Institution Country by Salience</t>
  </si>
  <si>
    <t>AU BE</t>
  </si>
  <si>
    <t>CN BE</t>
  </si>
  <si>
    <t>DE GB</t>
  </si>
  <si>
    <t>US CA</t>
  </si>
  <si>
    <t>ZA CA</t>
  </si>
  <si>
    <t>AT CA</t>
  </si>
  <si>
    <t>Vertex2 Type by Count</t>
  </si>
  <si>
    <t>Vertex2 Type by Salience</t>
  </si>
  <si>
    <t>book-chapter article</t>
  </si>
  <si>
    <t>Vertex2 Host Organization by Count</t>
  </si>
  <si>
    <t>Wiley-Blackwell SAGE Publishing Elsevier BV Taylor &amp; Francis American Association</t>
  </si>
  <si>
    <t>SAGE Publishing Elsevier BV Science Press Taylor &amp; Francis</t>
  </si>
  <si>
    <t>SAGE Publishing Press Elsevier BV Routledge The MIT Cambridge University</t>
  </si>
  <si>
    <t>SAGE Publishing Routledge Alexandrine Press</t>
  </si>
  <si>
    <t>Elsevier BV Alexandrine Press</t>
  </si>
  <si>
    <t>Elsevier BV SAGE Publishing Routledge</t>
  </si>
  <si>
    <t>SAGE Publishing Taylor &amp; Francis Routledge</t>
  </si>
  <si>
    <t>Elsevier BV American Association of Geographers Wiley-Blackwell SAGE Publishing</t>
  </si>
  <si>
    <t>Elsevier BV SAGE Publishing</t>
  </si>
  <si>
    <t>Wiley-Blackwell Duke University Press</t>
  </si>
  <si>
    <t>Vertex2 Host Organization by Salience</t>
  </si>
  <si>
    <t>Taylor Francis &amp;</t>
  </si>
  <si>
    <t>Oxford Press University</t>
  </si>
  <si>
    <t>Wiley-Blackwell Taylor Francis &amp; Elsevier SAGE Publishing BV Cambridge Geographers</t>
  </si>
  <si>
    <t>SAGE Publishing Taylor Francis &amp; Elsevier Press Science BV</t>
  </si>
  <si>
    <t>SAGE Publishing Press Routledge Elsevier BV Alexandrine The Cambridge Taylor</t>
  </si>
  <si>
    <t>Archaeological of Institute America</t>
  </si>
  <si>
    <t>Alexandrine Routledge Press SAGE Publishing</t>
  </si>
  <si>
    <t>Alexandrine Elsevier Press BV</t>
  </si>
  <si>
    <t>Libraries and of Research College Association</t>
  </si>
  <si>
    <t>Macmillan Palgrave</t>
  </si>
  <si>
    <t>Elsevier BV Routledge SAGE Publishing</t>
  </si>
  <si>
    <t>Nature Springer</t>
  </si>
  <si>
    <t>Taylor Francis &amp; Wiley-Blackwell</t>
  </si>
  <si>
    <t>Elsevier Wiley-Blackwell BV</t>
  </si>
  <si>
    <t>Taylor Routledge Francis &amp; SAGE Publishing</t>
  </si>
  <si>
    <t>Elsevier BV Geographers of SAGE Publishing American Wiley-Blackwell Association</t>
  </si>
  <si>
    <t>Elsevier SAGE Publishing BV</t>
  </si>
  <si>
    <t>Cambridge Press University</t>
  </si>
  <si>
    <t>Press University Duke</t>
  </si>
  <si>
    <t>Press Wiley-Blackwell University Duke</t>
  </si>
  <si>
    <t>Chemical Elsevier Society American BV</t>
  </si>
  <si>
    <t>Geographers of American Association</t>
  </si>
  <si>
    <t>Vertex2 SO by Count</t>
  </si>
  <si>
    <t>Vertex2 SO by Salience</t>
  </si>
  <si>
    <t>Top Words in Vertex2 Abstract by Count</t>
  </si>
  <si>
    <t>jmr development poverty region economic city crisis urban largely service</t>
  </si>
  <si>
    <t>institutional businesses business corporations environment cities singapore city increasing cater</t>
  </si>
  <si>
    <t>network cities global corporate focused present structure analysis major transnational</t>
  </si>
  <si>
    <t>cities comparing connectivity required key widely starting context contrast profound</t>
  </si>
  <si>
    <t>leaders muslim social poverty bangladeshis community struggle islamist borough nationally</t>
  </si>
  <si>
    <t>cities world city network global urban 2004 firms social 2000</t>
  </si>
  <si>
    <t>cities social state global city data urban change network governing</t>
  </si>
  <si>
    <t>cities urban city global world 2004 change spatial social 2000</t>
  </si>
  <si>
    <t>global cities social role mobility important labor york socially capital</t>
  </si>
  <si>
    <t>knossos roman globalization process hypothesis empire society nature applies foundation</t>
  </si>
  <si>
    <t>global city theoretical hill framework based cities tokyo kim regional</t>
  </si>
  <si>
    <t>global globalization city economic theoretical cities urban discursive social literature</t>
  </si>
  <si>
    <t>global city locally education places create cities institutions focused mining</t>
  </si>
  <si>
    <t>development research sport quality methods systematic efforts details steps methodological</t>
  </si>
  <si>
    <t>sexual state singaporeâ highlight homosexuality critique familyâ singapore city asian</t>
  </si>
  <si>
    <t>post suburbanization definition city settlements processes literature composite suburbia united</t>
  </si>
  <si>
    <t>city design mode post global industries die stadt regional ciudad</t>
  </si>
  <si>
    <t>global post bua built accuracy multi features mabis cities city</t>
  </si>
  <si>
    <t>global cities governance article processes holistic acting political composed governmentality</t>
  </si>
  <si>
    <t>global cities network framework model governance empirical world taylor's measures</t>
  </si>
  <si>
    <t>jobs economic level lowâ digitized produce global hypothesis places step</t>
  </si>
  <si>
    <t>city global mexico commodity chains service economy cities producer argue</t>
  </si>
  <si>
    <t>2004 world 2000 cities global network city taylor data die</t>
  </si>
  <si>
    <t>economies notes intimacy thai citizens transliteration acknowledgments ibc amway retail</t>
  </si>
  <si>
    <t>changing list appendix angeles transnationally chronology notes preface negotiating urban</t>
  </si>
  <si>
    <t>urban municipal historicize transnational city development focusing governments origins problems</t>
  </si>
  <si>
    <t>network framework cities model empirical taylor's measures analytical approach mode</t>
  </si>
  <si>
    <t>emissions scope cities ghg city inventories c40 climate action territorial</t>
  </si>
  <si>
    <t>cities contemporary globalisation urban research development urbanisation paper global argues</t>
  </si>
  <si>
    <t>carbon urban global stored stocks physical cities balance activities coming</t>
  </si>
  <si>
    <t>skilled migration migrants paper transnational focusing examines local responses efforts</t>
  </si>
  <si>
    <t>global cities 2004 world 2000 city urban network power data</t>
  </si>
  <si>
    <t>development women's urban frameworks community gender national economic restructuring organizations</t>
  </si>
  <si>
    <t>city tokyo world national development centre economy state projects grounded</t>
  </si>
  <si>
    <t>global communications economic power transnational globalisation place dominant system neutralization</t>
  </si>
  <si>
    <t>singapore bintan zones land reâ form tourist limits enclave quasiâ</t>
  </si>
  <si>
    <t>global world networks actors kinds approaches economic city cities commodity</t>
  </si>
  <si>
    <t>globalization urban economic social discursive literature dimensions focus cities sociopolitical</t>
  </si>
  <si>
    <t>immigrants dã cities francisco san housing clusters rã games ethnic</t>
  </si>
  <si>
    <t>games city host global dangers examines olympics role summer competition</t>
  </si>
  <si>
    <t>2004 2000 world global cities city taylor data die verã</t>
  </si>
  <si>
    <t>2004 cities 2000 global world city urban changes taylor data</t>
  </si>
  <si>
    <t>city concepts synthetic addresses analysis citizenship ideas social political diverse</t>
  </si>
  <si>
    <t>regionalism metropolitan regions city large administrative formed study challenges governing</t>
  </si>
  <si>
    <t>urban cities effects form levels car modelling vehicle transport capita</t>
  </si>
  <si>
    <t>financial cities urban diversity social paper local major expatriates city</t>
  </si>
  <si>
    <t>world cities network central power powerful distinct define measures city</t>
  </si>
  <si>
    <t>migration globalization transient process tendency paper global transnational professional social</t>
  </si>
  <si>
    <t>diversity competitiveness ethnic proposed potential links source article linguistic plausible</t>
  </si>
  <si>
    <t>production industries services characteristics specialized locational complex producer service firms</t>
  </si>
  <si>
    <t>citizenship global robert examines judith sassen john richard rights magnusson</t>
  </si>
  <si>
    <t>international global transnational city skilled financial labour headquarters banking parallelled</t>
  </si>
  <si>
    <t>immigrants dã francisco san housing cities clusters rã ethnic conditions</t>
  </si>
  <si>
    <t>ifs financial cities world sector network urban geography based focus</t>
  </si>
  <si>
    <t>search text rashmi 2004 varma article 22 cite 89 mumbai</t>
  </si>
  <si>
    <t>urban search climate experiments change city experimentation technical governance text</t>
  </si>
  <si>
    <t>process resettlement moved population paper programme relocation relocated describes people</t>
  </si>
  <si>
    <t>migration key detailed block cities multilingualism studies multiculturalism east case</t>
  </si>
  <si>
    <t>urban age cities policies theme social development forces change friendlyâ</t>
  </si>
  <si>
    <t>power global cities centres world network connectivity command diversity service</t>
  </si>
  <si>
    <t>networks internet air backbone hierarchy london cities traffic global similarity</t>
  </si>
  <si>
    <t>urban culture social cultural market seafood simultaneously places transformed spatially</t>
  </si>
  <si>
    <t>meritocracy talent party singapore ideology government transformed unstable criteria contradictory</t>
  </si>
  <si>
    <t>community efforts school promising urban based develop schools participation projects</t>
  </si>
  <si>
    <t>cities global connectivity changes world network scale city asian notable</t>
  </si>
  <si>
    <t>rã city urban global socio delhi d'un dã mã nã</t>
  </si>
  <si>
    <t>social urban economic restructuring polarisation changes occupational post processes change</t>
  </si>
  <si>
    <t>global cities world network system great research analysis time major</t>
  </si>
  <si>
    <t>city data cities network firms service information global measure paper</t>
  </si>
  <si>
    <t>cities change polarisation claims distribution occupational global professionalisaton large true</t>
  </si>
  <si>
    <t>vulnerabilities paper climate hazards examines political assesses disaster implications planners</t>
  </si>
  <si>
    <t>city world pp 90 geographers annals 134 2000 vol network</t>
  </si>
  <si>
    <t>Top Words in Vertex2 Abstract by Salience</t>
  </si>
  <si>
    <t>2004 2000 network world taylor verã rã google scholar die</t>
  </si>
  <si>
    <t>governing research process state polarisation changes economic leaders restructuring chinese</t>
  </si>
  <si>
    <t>2004 world 2000 emissions spatial fanon taylor network fanon's verã</t>
  </si>
  <si>
    <t>globalization urban discursive social literature argue state framework based hand</t>
  </si>
  <si>
    <t>design mode industries die stadt regional ciudad diseã social ville</t>
  </si>
  <si>
    <t>global post bua built accuracy multi features mabis city index</t>
  </si>
  <si>
    <t>global framework model governance empirical taylor's measures analytical approach article</t>
  </si>
  <si>
    <t>mexico networks chains actors kinds approaches economic economy intraâ assert</t>
  </si>
  <si>
    <t>2004 taylor data die verã scholar rã google villes mondiale</t>
  </si>
  <si>
    <t>2004 2000 power world taylor die verã scholar rã google</t>
  </si>
  <si>
    <t>cities network system patterns centre state research great major world's</t>
  </si>
  <si>
    <t>immigrants dã francisco san housing clusters rã games ethnic conditions</t>
  </si>
  <si>
    <t>rã urban socio delhi d'un dã mã nã international economic</t>
  </si>
  <si>
    <t>2004 2000 taylor data die verã scholar rã google villes</t>
  </si>
  <si>
    <t>diversity social local expatriates knowledge ifs financial urban international ethnic</t>
  </si>
  <si>
    <t>migration globalization world network central powerful transient power centrality tendency</t>
  </si>
  <si>
    <t>urban search climate experiments change experimentation technical governance text rashmi</t>
  </si>
  <si>
    <t>city greater associated sales county urban metabolism factors city's life</t>
  </si>
  <si>
    <t>Top Word Pairs in Vertex2 Abstract by Count</t>
  </si>
  <si>
    <t>suhii,cuhii  vegetation,coverage  population,size  negative,night  greater,impact  urbanâ,rural  precipitation,suhii  similarities,dissimilarities  cuhii,greater  intensity,suhii</t>
  </si>
  <si>
    <t>economic,crisis  pronounced,issue  current,economic  revenues,decreased  capacity,local  provide,urban  unemployment,poverty  metropolitan,region  situation,stabilize  jmr,development</t>
  </si>
  <si>
    <t>business,environment  nimble,fluid  research,identifies  framework,singapore  increasing,competitions  decades,singapore  secure,efficient  knowledge,based  senior,policy  demand,corporations</t>
  </si>
  <si>
    <t>global,cities  complex,predicted  present,multifactoral  network,bourgeoisieâ  world's,major  sociological,analysis  economic,system  well,spatiotemporal  system,structure  agency,boardrooms</t>
  </si>
  <si>
    <t>globalization,key  drawing,unique  implies,relational  produced,flows  relational,transnational  dataset,comparing  world,city  transnational,data  theoretical,perspectives  required,paper</t>
  </si>
  <si>
    <t>international,law  climate,change  review,essay  discipline,terms  international,organizations  change,context  moving,closer  movement,styled  regard,recognition  far,accorded</t>
  </si>
  <si>
    <t>bangladeshi,population  exclusion,growing  1980s,secularists  radically,transformed  leaders,local  hamlets,largest  high,poverty  capital,white  ties,bangladesh  sector,debate</t>
  </si>
  <si>
    <t>world,city  city,network  world,cities  service,firms  2000,2004  google,scholar  network,formation  advanced,producer  science,google  producer,service</t>
  </si>
  <si>
    <t>passenger,flows  climate,change  city,network  air,passenger  chinese,cities  economic,restructuring  global,cities  process,governing  social,spatial  world,city</t>
  </si>
  <si>
    <t>world,city  2000,2004  climate,change  city,network  google,scholar  world,cities  science,google  regional,studies  c40,cities  global,cities</t>
  </si>
  <si>
    <t>global,cities  organized,extent  philippines,case  research,focuses  organization,spatially  role,played  study,examine  capital,mobility  cityâ,concept  developedâ,realm</t>
  </si>
  <si>
    <t>storage,capacity  blue,water  natural,infrastructure  green,blue  flood,risk  upstream,watersheds  infrastructure,canopy  watersheds,act  infrastructure,upstream  cities,metrics</t>
  </si>
  <si>
    <t>roman,knossos  accepted,hypothesis  marked,change  perspective,romanization  hypothesis,paper  knossos,viewing  change,knossian  centuries,following  roman,acculturation  underwent,slow</t>
  </si>
  <si>
    <t>target,country  global,cities  country,experience  contextual,distance  liability,foreignness  global,city  predict,effect  foreign,investors  considerable,support  receive,considerable</t>
  </si>
  <si>
    <t>global,city  tokyo,seoul  global,cities  regional,global  hill,kim  status,regional  regarded,standard  revolving,global  author,describes  seoul,tended</t>
  </si>
  <si>
    <t>global,city  global,cities  status,regional  tokyo,seoul  hill,kim  regional,global  economic,peculiarities  world,city  being,pushed  theoretical,discourses</t>
  </si>
  <si>
    <t>global,city  education,global  decisions,actions  mining,sector  globalizing,cities  corporate,mining  effects,globe  inequality,locally  study,series  discussions,education</t>
  </si>
  <si>
    <t>sport,development  research,evaluation  organisations,researchers  evaluation,efforts  rigorous,systematic  appraisal,research  critical,appraisal  methods,evidence  weak,quality  development,interventions</t>
  </si>
  <si>
    <t>postcolonial,critiques  critiques,global  character,gcr  robinsonâ,2002  tend,hampered  straw,man  critical,realism  research,gcr  diversity,present  discussion,gcr</t>
  </si>
  <si>
    <t>city,state  expressions,homosexuality  sexual,citizenship  queeredâ,fall  loveâ,sexual  discriminate,gays  proper,familyâ  sexual,identity  facet,larger  authoritarian,image</t>
  </si>
  <si>
    <t>post,suburbanization  composite,definition  post,suburban  paper,propose  ranging,implications  implications,post  origin,paper  modern,processes  case,studies  critical,discussion</t>
  </si>
  <si>
    <t>mode,design  taille,mondiale  ciudad,global  grande,ville  jansson,power  moda,diseã  regional,studies  post,suburbanization  industries,mode  global,city</t>
  </si>
  <si>
    <t>post,suburbanization  angular,built  multi,angular  planar,features  human,settlement  built,index  composite,definition  mbi,harris  harris,corner  global,bua</t>
  </si>
  <si>
    <t>global,cities  global,governance  greater,attention  studies,insufficiently  theorists,connect  perspective,lens  far,wider  exerting,network  enable,theorists  stage,exerting</t>
  </si>
  <si>
    <t>global,cities  randomized,baseline  baseline,model  empirical,network  global,governance  significance,approach  randomize,resultant  mode,city  greater,attention  studies,insufficiently</t>
  </si>
  <si>
    <t>hierarchical,notions  world,city  factors,grounded  network,wcn  path,dependent  systems,theory  cities,global  theory,lineage  dependent,trajectories  defining,role</t>
  </si>
  <si>
    <t>digitized,economic  level,jobs  major,cities  production,locate  global,city  city,function  effort,detect  lowâ,wage  exciting,fieldwork  house,practice</t>
  </si>
  <si>
    <t>mexico,city  commodity,chains  global,commodity  global,cities  issue,dealt  useful,break  linkages,producer  geography,governance  economy,command  abstract,article</t>
  </si>
  <si>
    <t>2000,2004  world,city  city,network  google,scholar  science,google  world,cities  regional,studies  crossref,science  grandes,villes  taylor,aranya</t>
  </si>
  <si>
    <t>infrastructure,romance  dates,introduction  mbk,retail  economies,intimacy  conclusion,intimacy  amway,plan  bar,mbk  list,illustrations  lady,amway  plan,thai</t>
  </si>
  <si>
    <t>strategies,alliances  preface,introduction  changing,priorities  american,migration  policy,1990s  organizing,locally  contexts,shifting  origins,patterns  working,angeles  survival,working</t>
  </si>
  <si>
    <t>global,world  world,city  city,status  urban,system  global,urban  mega,cities'  hong,kong  status,emerging  relationship,global  chinese,government</t>
  </si>
  <si>
    <t>governments,historicize  problems,addressed  historicize,origins  addressed,conce  global,city  origins,development  focusing,urban  activities,municipal  collection,transnational  development,global</t>
  </si>
  <si>
    <t>jj,cluster  sheila,dikshit  indian,nation  resettlement,colony  middle,class  slum,delhi  chief,minister  poor,work  informal,economy  support,received</t>
  </si>
  <si>
    <t>randomized,baseline  baseline,model  empirical,network  significance,approach  randomize,resultant  mode,city  valuable,positions  original,degree  geographical,analysis  urban,networks</t>
  </si>
  <si>
    <t>ghg,emissions  c40,cities  action,climate  city,boundaries  climate,change  territorial,emissions  ghg,inventories  scope,ghg  electricity,heat  boundaries,novel</t>
  </si>
  <si>
    <t>global,cities  globalisation,called  cities,existing  relationship,urbanisation  process,based  called,global  economic,development  view,contemporary  range,cities  urban,studies</t>
  </si>
  <si>
    <t>urban,stocks  physical,carbon  carbon,balance  amplified,virtual  urban,activities  consistent,metabolic  complementary,carbon  household,goods  upstream,activities  carbon,footprint</t>
  </si>
  <si>
    <t>skilled,migration  examines,skilled  skilled,migrants  paper,examines  scrutiny,corporate  local,life  complex,views  paper,highlights  participants,paper  scholars,increasingly</t>
  </si>
  <si>
    <t>world,cities  better,connected  kong,shanghai  hong,kong  approach,emphasises  important,world  geographies,links  links,distinctive  pacific,asian  shanghai,beijing</t>
  </si>
  <si>
    <t>2000,2004  world,cities  world,city  google,scholar  city,network  science,google  global,service  regional,studies  crossref,science  grandes,villes</t>
  </si>
  <si>
    <t>national,development  women's,organizations  development,frameworks  approach,women's  organizations,food  perspective,analyzes  women's,community  community,development  frameworks,development  restructuring,proposes</t>
  </si>
  <si>
    <t>world,city  tokyo,waterfront  explained,capitalist  technology,led  functions,world  process,tokyo  city,formation  led,creation  institutional,relations  information,technology</t>
  </si>
  <si>
    <t>world,city  command,control  world's,great  world,economy  great,cities  clique,membership  authors',research  global,urbanization  major,theorists  passengers,world's</t>
  </si>
  <si>
    <t>bat,lâ  dã,bat  principalement,affirme  dâ,outil  recherche,rã  dites,villes  grandes,conomies  significant,revision  mã,tropoles  urban,economies</t>
  </si>
  <si>
    <t>sharing,economy  short,term  responses,airbnb  airbnb,listings  makers,recognise  salient,œglobal  financial,security  housing,markets  concept,relation  coexist,critics</t>
  </si>
  <si>
    <t>global,communications  existence,global  transnational,corporations  neutralization,place  system,function  place,distance  global,economic  function,power  account,economic  distance,tendency</t>
  </si>
  <si>
    <t>minute,ferry  decade,reâ  land,reclamation  sovereignty,urbanity  tourist,claims  transformations,epitomizes  perceived,continued  territorial,limits  wider,transformations  kilometre,territorial</t>
  </si>
  <si>
    <t>global,commodity  global,economic  global,networks  world,city  articles,special  wider,variety  cities,expand  utility,emphasizing  abstract,article  approaches,world</t>
  </si>
  <si>
    <t>global,city  being,pushed  concepts,high  distinctive,urban  21st,century  issues,social  significant,vein  previous,social  high,modernity  discursive,dimensions</t>
  </si>
  <si>
    <t>san,francisco  regroupements,ethniques  ethnic,clusters  immigrants,san  housing,conditions  angeles,san  york,angeles  logement,immigrants  planã,taires  conditions,immigrants</t>
  </si>
  <si>
    <t>structure,competition  olympics,effect  effect,host  selling,games  competition,host  city,structure  globalization,summer  games,city  dangers,city  global,city</t>
  </si>
  <si>
    <t>global,city  ville,globale  mã,tropolitaine  rã,formes  pouvoir,prã  residential,complexes  reference,existing  l'expã,rience  dã,cisive  d'une,certaine</t>
  </si>
  <si>
    <t>2000,2004  google,scholar  world,city  grandes,villes  verknã,pfungen  science,google  city,network  crossref,science  taylor,aranya  verã,nderungen</t>
  </si>
  <si>
    <t>2000,2004  world,city  google,scholar  city,network  regional,studies  science,google  taylor,aranya  grandes,villes  verknã,pfungen  verã,nderungen</t>
  </si>
  <si>
    <t>synthetic,analysis  governance,citizenship  politics,ideologies  city,smart  addresses,concepts  exploring,similarities  ideologies,social  resilient,city  global,city  political,ideas</t>
  </si>
  <si>
    <t>city,network  state,city  network,makers  inter,state  political,geographies  network,inter  city,networks  trans,state  supra,state  networks,activity</t>
  </si>
  <si>
    <t>world,city  city,network  network,formation  world,cities  states,enact  city,competitiveness  key,moment  connectivity,addition  global,networks  advantage,acknowledged</t>
  </si>
  <si>
    <t>metropolitan,regions  city,regionalism  large,metropolitan  regions,monograph  themes,burgeoning  economy,formed  burgeoning,study  challenges,governing  global,cities  study,global</t>
  </si>
  <si>
    <t>hong,kong's  spatial,structure  socio,spatial  dimensions,social  spatial,dimensions  tertiary,planning  available,commentaries  explore,extent  draws,work  tpu,explore</t>
  </si>
  <si>
    <t>urban,form  effects,important  applied,urban  urban,transport  century,statistical  influence,region  travel,well  address,causation  cities,40  equation,modelling</t>
  </si>
  <si>
    <t>world,cities  city,network  centrality,power  central,powerful  world,city  cities,central  frequently,serve  london,hub  central,miami  measures,hypothetical</t>
  </si>
  <si>
    <t>migration,process  globalization,tendency  transient,professional  professional,migration  geography,migration  analysis,official  acknowledged,social  statistics,original  cities,paper  shadows,globalization</t>
  </si>
  <si>
    <t>diversity,competitiveness  linguistic,diversity  ethnic,diversity  competitiveness,proposed  importance,economic  material,original  level,potential  advantage,city  economic,development  basis,previous</t>
  </si>
  <si>
    <t>central,flow  services,firms  cities,globalization  flow,theoryâ  city,networks  world,city  world,economy  producer,services  quantitative,research  observation,various</t>
  </si>
  <si>
    <t>global,city  hong,kong  literature,development  local,institutional  polarisation,process  widening,income  contexts,mediating  process,occupational  process,forces  occupational,polarisation</t>
  </si>
  <si>
    <t>services,complex  service,industries  production,process  producer,services  production,characteristics  economy,specialized  characteristics,producer  central,concerns  involved,focus  firms,jobs</t>
  </si>
  <si>
    <t>citizenship,global  global,society  anna,bounds  changing,role  delanty,judith  rocco,nikolas  controversial,neglected  bryan,turner  issue,accountability  evelyn,ruppert</t>
  </si>
  <si>
    <t>skilled,international  migration,global  labour,market  corporate,headquarters  investment,banking  communities,parallelled  geo,economic  capital,international  international,migrants  response,geo</t>
  </si>
  <si>
    <t>ifs,sector  geography,booming  analyse,features  world,city  mecca,ifs  alternative,hegemonic  abu,dhabi  servicesâ,ifs  sector,host  suit,traditional</t>
  </si>
  <si>
    <t>rashmi,varma  toolbar,search  provincializing,global  65â,89  global,city  bombay,mumbai  2004,22  81,65â  social,text  search,search</t>
  </si>
  <si>
    <t>urban,climate  climate,change  change,experiments  rashmi,varma  global,city  socioâ,technical  change,experimentation  search,search  search,input  bombay,mumbai</t>
  </si>
  <si>
    <t>global,city  city,region  sea,air  infrastructure,global  air,freight  infrastructure,embedded  context,transport  hinterland,identification  seaport,airports  city,acknowledged</t>
  </si>
  <si>
    <t>global,cities  network,global  acute,respiratory  relationship,global  2003,heightened  heightened,sensitivity  pathogens,interact  disease,arguing  response,sars  network,paper</t>
  </si>
  <si>
    <t>global,cities  foreign,investment  development,zones  emerging,global  understanding,dynamics  illustrates,significant  china,shanghai  economic,ascent  shanghai,beijing  economies,paper</t>
  </si>
  <si>
    <t>global,cities  cities,south  cape,town  global,competitiveness  social,spatial  south,africa  polarisation,aspirations  emerged,regionâ  remain,rare  contexts,global</t>
  </si>
  <si>
    <t>resettlement,programme  describes,resettlement  relocation,process  households,moved  caused,infrastructure  baseline,survey  process,created  allocation,units  groups,impoverishment  population,relocated</t>
  </si>
  <si>
    <t>global,cities  global,city  developing,countries  actors,institutions  cities,developing  focus,global  development,prototypical  equity,implications  understand,actors  analysis,better</t>
  </si>
  <si>
    <t>politics,race  chicago,school  programs,schools  cultural,politics  school,reform  discourse,equity  communities,color  inequalities,global  exacerbate,existing  work,force</t>
  </si>
  <si>
    <t>key,issues  issues,globalization  multilingualism,global  studies,east  case,studies  east,asian  global,cities  globalization,migration  opening,discussion  asian,students</t>
  </si>
  <si>
    <t>urban,environments  friendly,cities  development,age  urban,change  age,friendlyâ  forces,transforming  age,friendly  critical,perspective  exploring,policies  research,policies</t>
  </si>
  <si>
    <t>world,cities  command,centres  global,service  divide,finally  information,on100  categories,identified  transcending,northâ  power,command  policy,tendency  power,cities</t>
  </si>
  <si>
    <t>internet,backbone  membership,clusters  significantly,correlated  linkage,global  city's,hierarchy  london,york  position,networks  air,traffic  findings,current  2002,internet</t>
  </si>
  <si>
    <t>seafood,trade  market,place  territorializing,social  global,flows  tsukiji,seafood  specificity,market  urban,anthropology  dispersed,relationships  flows,capital  disâ,placed</t>
  </si>
  <si>
    <t>hong,kong  singapore,hong  real,estate  important,role  exhibit,differences  paper,attempts  companies,important  global,defined  redescribes,singapore  land,scarce</t>
  </si>
  <si>
    <t>widening,income  focus,talent  government,pro  orientations,competitive  competitive,scholarships  selection,criteria  forms,national  embedded,processes  national,crisis  candidacy,high</t>
  </si>
  <si>
    <t>global,city  global,cities  cultural,capital  city,status  urban,spaces  ideas,images  projects,nationhood  city,identities  cities,global  shared,national</t>
  </si>
  <si>
    <t>efforts,develop  efforts,remain  community,supporting  americaâ,urban  communities,author  empowering,community  œghettosâ,resistant  influential,promising  schools,serving  school,based</t>
  </si>
  <si>
    <t>global,connectivity  132,cities  rise,connectivity  empirical,paper  intercity,relations  gain,global  saharan,african  changes,city  european,cities  shanghai,beijing</t>
  </si>
  <si>
    <t>mã,tropolitaine  global,city  rã,formes  ville,globale  landscape,drive  affairs,international  l'aire,mã  problã,matique  international,firms  globale,ancrã</t>
  </si>
  <si>
    <t>post,fordist  social,spatial  occupational,changes  fordist,economic  economic,restructuring  initial,investigation  well,understood  restructuring,led  economic,changes  region,toronto</t>
  </si>
  <si>
    <t>global,city  global,cities  global,world  world,cities  pacific,asian  city,state  cities,processes  world,city  cities,global  singapore,analyse</t>
  </si>
  <si>
    <t>world,city  world's,largest  national,systems  world,system  late,industrialisation  world's,major  salient,respects  model,salient  seoul's,departure  economy,world's</t>
  </si>
  <si>
    <t>world's,great  great,cities  connections,world  world,city  considerably,article  global,capitalism  important,nodes  based,careful  global,city  airline,passengers</t>
  </si>
  <si>
    <t>climate,change  procedural,justice  responses,tend  emerging,urban  urban,responses  tend,stress  discourses,justice  adaptation,responses  adaptation,mitigation  concern,questions</t>
  </si>
  <si>
    <t>service,firms  data,measure  'interlocking,network'  100,firms  cities,initial  describe,construction  city,network  network,connectivity  territorial',functions  presence,city</t>
  </si>
  <si>
    <t>global,cities  angeles,high  professionalisaton,appears  large,skilled  examines,debate  randstad,holland  holland,presented  polarisation,occupational  thesis,global  support,argument</t>
  </si>
  <si>
    <t>climate,hazards  section,assesses  planners,managers  place,based  hazards,describes  paper,highlights  combinations,create  based,vulnerabilities  concluding,section  hazards,paper</t>
  </si>
  <si>
    <t>ghg,emissions  attributable,cities  gas,ghg  heating,industrial  emissions,attributable  fuel,sales  greenhouse,gas  city's,metabolism  associated,city's  life,cycle</t>
  </si>
  <si>
    <t>geographers,vol  world,city  vol,90  123,134  annals,association  90,pp  association,american  network,metageography  2000,world  american,geographers</t>
  </si>
  <si>
    <t>global,political  conomie,politique  politique,mondiale  l'ã,conomie  political,economy  droit,ville  capital,l'ã  part,article  traditional,citizenship  article,cho</t>
  </si>
  <si>
    <t>air,quality  pm2,mass  satellite,ground  cloud,cover  matter,air  aot,pm2  ground,measurements  particulate,matter  cloud,aerosol  surrogate,monitoring</t>
  </si>
  <si>
    <t>growth,cities  population,densities  exhibit,dispersed  differences,urban  form,growth  cities,modest  levels,economic  25,cities  world,comparative  spatial,forms</t>
  </si>
  <si>
    <t>Top Word Pairs in Vertex2 Abstract by Salience</t>
  </si>
  <si>
    <t>2000,2004  google,scholar  world,city  city,network  science,google  regional,studies  crossref,science  grandes,villes  taylor,aranya  verknã,pfungen</t>
  </si>
  <si>
    <t>passenger,flows  climate,change  city,network  air,passenger  chinese,cities  economic,restructuring  process,governing  social,spatial  world,city  occupational,changes</t>
  </si>
  <si>
    <t>2000,2004  google,scholar  world,city  city,network  climate,change  science,google  regional,studies  crossref,science  grandes,villes  taylor,aranya</t>
  </si>
  <si>
    <t>global,cities  status,regional  tokyo,seoul  hill,kim  regional,global  economic,peculiarities  world,city  being,pushed  theoretical,discourses  concepts,high</t>
  </si>
  <si>
    <t>mexico,city  commodity,chains  world,city  global,networks  global,economic  actors,corporate  common,roots  kinds,connections  suggests,useful  broadly,supportive</t>
  </si>
  <si>
    <t>2000,2004  google,scholar  science,google  regional,studies  crossref,science  grandes,villes  taylor,aranya  verknã,pfungen  verã,nderungen  chelle,mondiale</t>
  </si>
  <si>
    <t>2000,2004  google,scholar  science,google  regional,studies  crossref,science  grandes,villes  taylor,aranya  verknã,pfungen  verã,nderungen  world,cities</t>
  </si>
  <si>
    <t>world's,great  great,cities  clique,membership  authors',research  global,urbanization  major,theorists  passengers,world's  uneven,development  network,analysis  national,regional</t>
  </si>
  <si>
    <t>ville,globale  mã,tropolitaine  rã,formes  pouvoir,prã  residential,complexes  reference,existing  l'expã,rience  dã,cisive  d'une,certaine  jugã,indã</t>
  </si>
  <si>
    <t>2000,2004  google,scholar  regional,studies  science,google  taylor,aranya  grandes,villes  verknã,pfungen  verã,nderungen  crossref,science  rã,seau</t>
  </si>
  <si>
    <t>knowledge,networks  ifs,sector  diversity,competitiveness  ethnic,diversity  urban,form  financial,knowledge  expatriate,labour  linguistic,diversity  competitiveness,proposed  globalâ,local</t>
  </si>
  <si>
    <t>fuel,sales  city's,metabolism  associated,city's  life,cycle  processing,determine  local,fuel  ghgs,attributable  waste,gasoline  version,intergovernmental  ipcc,method</t>
  </si>
  <si>
    <t>Count of Vertex2 Publication Year</t>
  </si>
  <si>
    <t>Row Labels</t>
  </si>
  <si>
    <t>Grand Total</t>
  </si>
  <si>
    <t>1994-1994</t>
  </si>
  <si>
    <t>1995-1995</t>
  </si>
  <si>
    <t>1996-1996</t>
  </si>
  <si>
    <t>1997-1997</t>
  </si>
  <si>
    <t>1999-1999</t>
  </si>
  <si>
    <t>2000-2000</t>
  </si>
  <si>
    <t>2001-2001</t>
  </si>
  <si>
    <t>2002-2002</t>
  </si>
  <si>
    <t>2003-2003</t>
  </si>
  <si>
    <t>2004-2004</t>
  </si>
  <si>
    <t>2005-2005</t>
  </si>
  <si>
    <t>2006-2006</t>
  </si>
  <si>
    <t>2007-2007</t>
  </si>
  <si>
    <t>2008-2008</t>
  </si>
  <si>
    <t>2009-2009</t>
  </si>
  <si>
    <t>2010-2010</t>
  </si>
  <si>
    <t>2011-2011</t>
  </si>
  <si>
    <t>2012-2012</t>
  </si>
  <si>
    <t>2013-2013</t>
  </si>
  <si>
    <t>2014-2014</t>
  </si>
  <si>
    <t>2015-2015</t>
  </si>
  <si>
    <t>2016-2016</t>
  </si>
  <si>
    <t>2017-2017</t>
  </si>
  <si>
    <t>2018-2018</t>
  </si>
  <si>
    <t>2019-2019</t>
  </si>
  <si>
    <t>2020-2021</t>
  </si>
  <si>
    <t>G1: cities global world city network urban firms data 2004 social</t>
  </si>
  <si>
    <t>G2: network cities global corporate focused present structure analysis major</t>
  </si>
  <si>
    <t>G3: migration globalization world cities network central powerful transient paper city</t>
  </si>
  <si>
    <t>G4: cities comparing</t>
  </si>
  <si>
    <t>G5: cities urban financial diversity city major paper social local expatriates</t>
  </si>
  <si>
    <t>G6: emissions cities ghg fuels city greater attributable waste fuel industrial</t>
  </si>
  <si>
    <t>G7: global design mode industries city die post ciudad stadt regional</t>
  </si>
  <si>
    <t>G8: rã city global urban socio delhi d'un dã mã nã</t>
  </si>
  <si>
    <t>G9: carbon urban global stored stocks physical cities balance activities</t>
  </si>
  <si>
    <t>G10: global network cities empirical framework approach taylor's world governance model</t>
  </si>
  <si>
    <t>G11: satellite aot air quality pm2 ground cloud mass aerosol locations</t>
  </si>
  <si>
    <t>G12: world global city cities tokyo development network economy system patterns</t>
  </si>
  <si>
    <t>G13: global city commodity world cities mexico producer networks service chains</t>
  </si>
  <si>
    <t>G14: global globalization city economic urban cities theoretical social discursive literature</t>
  </si>
  <si>
    <t>G15: urban search climate experiments change technical city experimentation text global</t>
  </si>
  <si>
    <t>G16: immigrants san francisco dã housing cities clusters ethnic games global</t>
  </si>
  <si>
    <t>G17: vulnerabilities paper climate hazards</t>
  </si>
  <si>
    <t>G18: world city largest tokyo world's national seoul cities economy salient</t>
  </si>
  <si>
    <t>G19: policies communities chicago schools school race programs argue data current</t>
  </si>
  <si>
    <t>G20: world cities network city firms key acknowledged global model formation</t>
  </si>
  <si>
    <t>G21: gcr postcolonial pluralismâ urban research polemical critiques critical diversity global</t>
  </si>
  <si>
    <t>G22: country target global contextual liability foreignness experience distance effect cities</t>
  </si>
  <si>
    <t>G23: cities growth high urban 25 development economic rates population densities</t>
  </si>
  <si>
    <t>G24: cities global connectivity changes world network scale city</t>
  </si>
  <si>
    <t>G25: architecture fraction lâ dâ dã global tcc rã leur fractions</t>
  </si>
  <si>
    <t>G26: california castells text manuel share conditions version university papers terms</t>
  </si>
  <si>
    <t>G28: process resettlement moved population paper programme relocation relocated describes</t>
  </si>
  <si>
    <t>G29: cities global south town social africa cape drive emerged world</t>
  </si>
  <si>
    <t>G30: global cities network sars social spread paper processes relationships relationship</t>
  </si>
  <si>
    <t>G31: global city hong social polarisation paper process development forces literature</t>
  </si>
  <si>
    <t>G32: network city state inter makers networks global geographies processes supra</t>
  </si>
  <si>
    <t>G33: airbnb economy sharing housing term responses narrative concept listings residents</t>
  </si>
  <si>
    <t>G34: services rã londres riphã sud functional pã citã l'angleterre city</t>
  </si>
  <si>
    <t>G35: jobs economic level lowâ digitized produce global</t>
  </si>
  <si>
    <t>G36: citoyennetã dã mondiale citizenship political article global l'ã capital droit</t>
  </si>
  <si>
    <t>G37: cities change polarisation claims distribution occupational global</t>
  </si>
  <si>
    <t>G38: justice responses change climate adaptation mitigation stress procedural urban concern</t>
  </si>
  <si>
    <t>G39: rã 234 villes mondiale analyse witlox 2003 world city taille</t>
  </si>
  <si>
    <t>G40: global city cities state world discourse pathways asian main pacific</t>
  </si>
  <si>
    <t>G41: community efforts school promising urban based develop schools participation</t>
  </si>
  <si>
    <t>G42: global cultural cities city flows status efforts intended spaces urban</t>
  </si>
  <si>
    <t>G43: meritocracy talent party singapore ideology government</t>
  </si>
  <si>
    <t>G44: hong singapore kong land important estate real economies wealth part</t>
  </si>
  <si>
    <t>G45: urban culture social cultural market seafood</t>
  </si>
  <si>
    <t>G46: brixton hill telegraph class vie classes middleâ rã par moyennes</t>
  </si>
  <si>
    <t>G47: global focus cities urban development change implications outcomes processes actors</t>
  </si>
  <si>
    <t>G48: global cities investment foreign zones shanghai development metropolises underlying emerging</t>
  </si>
  <si>
    <t>G49: global city research regions activity urban infrastructure transport sea relevance</t>
  </si>
  <si>
    <t>G50: 2008 birmingham 21 studies search goodson google applied article author</t>
  </si>
  <si>
    <t>G51: land cover grid urban changes temporal km2 cities cells understanding</t>
  </si>
  <si>
    <t>G52: international global transnational city skilled financial labour</t>
  </si>
  <si>
    <t>G53: citizenship global robert</t>
  </si>
  <si>
    <t>G54: global city local dã arts renaissance singapour artsâ ville mondiale</t>
  </si>
  <si>
    <t>G55: cities world city networks position firms central flow interlocking generic</t>
  </si>
  <si>
    <t>G56: spatial structure hong social kong's socio paper global explore analyses</t>
  </si>
  <si>
    <t>G57: regionalism metropolitan regions city</t>
  </si>
  <si>
    <t>G58: transnational global management managerial control senior power offices business firms</t>
  </si>
  <si>
    <t>G59: city concepts synthetic addresses analysis</t>
  </si>
  <si>
    <t>G60: china rã chine regions delta city die gions region global</t>
  </si>
  <si>
    <t>G61: ç æ çš æž network interlocking city world œåÿžå ciudades</t>
  </si>
  <si>
    <t>G62: singapore bintan zones land reâ form tourist limits enclave</t>
  </si>
  <si>
    <t>G63: global communications economic</t>
  </si>
  <si>
    <t>G64: rã dâ gch lâ bat citiesâ observations global hypothã dã</t>
  </si>
  <si>
    <t>G65: cities beijing shanghai world network hong important better city kong</t>
  </si>
  <si>
    <t>G66: skilled migration migrants paper transnational focusing examines local</t>
  </si>
  <si>
    <t>G67: cities contemporary globalisation urban research development urbanisation paper global</t>
  </si>
  <si>
    <t>G68: delhi status resettlement poor people class cluster slum savda jj</t>
  </si>
  <si>
    <t>G69: urban</t>
  </si>
  <si>
    <t>G70: global world system status city possibility hong future urban mega</t>
  </si>
  <si>
    <t>G71: changing list appendix angeles</t>
  </si>
  <si>
    <t>G72: economies notes intimacy</t>
  </si>
  <si>
    <t>G73: xingjian department university geography liu cambridge papers text derudder author</t>
  </si>
  <si>
    <t>G74: urban network cities networks world wcn applies research economic power</t>
  </si>
  <si>
    <t>G75: sexual state singaporeâ highlight homosexuality critique familyâ singapore city</t>
  </si>
  <si>
    <t>G76: development research sport</t>
  </si>
  <si>
    <t>G77: global city locally education places create cities institutions</t>
  </si>
  <si>
    <t>G78: knossos roman globalization process</t>
  </si>
  <si>
    <t>G79: flood storage water natural watersheds green upstream infrastructure metrics blue</t>
  </si>
  <si>
    <t>G80: global cities social role mobility important labor</t>
  </si>
  <si>
    <t>G81: international law review cities essay governance processes change c40 attention</t>
  </si>
  <si>
    <t>G82: institutional businesses business corporations environment cities singapore city increasing</t>
  </si>
  <si>
    <t>G83: jmr development poverty region economic city crisis urban largely</t>
  </si>
  <si>
    <t>G84: suhii cuhii night surface climates std impacts difference spatiotemporal based</t>
  </si>
  <si>
    <t>ImportDescription░The graph was imported from the open file "D:\NodeXL\OpenAlex\World Cities.csv".▓GroupingDescription░The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</si>
  <si>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&lt;value&gt;#nxlalex&lt;/value&gt;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&lt;MergeDuplicateEdgesUserSettings&gt;
      &lt;setting name="ThirdColumnNameForDuplicateDetection" serializeAs="String"&gt;
        &lt;value /&gt;
      &lt;/setting&gt;
      &lt;setting name="DeleteDuplicates" serializeAs="String"&gt;
        &lt;value&gt;False&lt;/value&gt;
      &lt;/setting&gt;
      &lt;setting name="CountDuplicates" serializeAs="String"&gt;
        &lt;value&gt;True&lt;/value&gt;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t>
  </si>
  <si>
    <t>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name="OverallMetricsUserSettings" serializeAs="String"&gt;
        &lt;value /&gt;
      &lt;/setting&gt;
      &lt;setting name="WordMetricUserSettings" serializeAs="String"&gt;
        &lt;value&gt;CalculateSentiment░True▓TextColumnIsOnEdgeWorksheet░False▓TextColumnName░Vertex2 Abstract▓CountByGroup░True▓SkipSingleTerms░True▓WordsToSkip░0 1 2 3 4 5 6 7 8 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at au auch auf aunque aus avec aw away b back backs backward backwards be became because become becomes becoming been before beforehand began begin beginning beginnings begins behind bei beim below beside besides between beyond bin bis both bottom br br</t>
  </si>
  <si>
    <t>iefly but by c c'mon c's cada came can can't cannot cant cause causes cc ce certain certainly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sobre sogar soll sollst sollte sollten solltest solo sólo som some somebody someday somehow someone somethan something sometime sometimes somewhat somewhere somos son soon sorry sous soy ß still su sub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tienen tienes til till tis tja to to toda todas today todo todos together toi too took top toward towards tres tried tries trillion truly tu tú tun turn turned turning turns twas twas twelve twenty twice two u ú ù ü über um un una und under underneath undoing une unless unlike unlikely uno unos uns unser unsere unserem unseren unseres unter until unto up upon ups upwards url us use used uses using usually v va van very vez vi via viel vom von voor vor vos vosotras vosotros vous w want wanted wanting wants wäre wären wärest was was wasn wasn't wasnt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t>
  </si>
  <si>
    <t>hom whomever whos whose why why'd why'll why's wie will wir wird wirst with within without wo won't wonder wont would would've wouldn wouldn't wouldnt wurde wurden würden wurdest würdest www x y ya ye year years yes yet yet yo yo you you'd you'll you're you've youd youll your youre yours yourself yourselves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
  </si>
  <si>
    <t>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t>
  </si>
  <si>
    <t>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t>
  </si>
  <si>
    <t>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t>
  </si>
  <si>
    <t>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t>
  </si>
  <si>
    <t>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t>
  </si>
  <si>
    <t>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t>
  </si>
  <si>
    <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t>
  </si>
  <si>
    <t xml:space="preserve">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t>
  </si>
  <si>
    <t>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t>
  </si>
  <si>
    <t xml:space="preserve">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&lt;IsEdgeColumn&gt;false&lt;/IsEdgeColumn&gt;
            &lt;StatusColumnName&gt;Vertex2 Abstract&lt;/StatusColumnName&gt;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&lt;ColumnName&gt;Vertex1 Affiliation&lt;/ColumnName&gt;
                &lt;Delimiter&gt;None&lt;/Delimiter&gt;
              &lt;/NetworkTopItemsUserSettings&gt;
              &lt;NetworkTopItemsUserSettings&gt;
                &lt;NumberOfItemsToGet&gt;10&lt;/NumberOfItemsToGet&gt;
                &lt;WorksheetName&gt;Edges&lt;/WorksheetName&gt;
                &lt;TableName&gt;Edges&lt;/TableName&gt;
                &lt;ColumnName&gt;Vertex1 Institution&lt;/ColumnName&gt;
                &lt;Delimiter&gt;None&lt;/Delimiter&gt;
              &lt;/NetworkTopItemsUserSettings&gt;
              &lt;NetworkTopItemsUserSettings&gt;
                &lt;NumberOfItemsToGet&gt;10&lt;/NumberOfItemsToGet&gt;
                &lt;WorksheetName&gt;Edges&lt;/WorksheetName&gt;
                &lt;TableName&gt;Edges&lt;/TableName&gt;
                &lt;ColumnName&gt;Vertex1 Institution Country&lt;/ColumnName&gt;
              </t>
  </si>
  <si>
    <t xml:space="preserve">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</si>
  <si>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128, 128, 128</t>
  </si>
  <si>
    <t>Edge Weight▓1▓1▓0▓True▓Gray▓Red▓▓Edge Weight▓1▓1▓0▓5▓5▓False▓Edge Weight▓1▓1▓0▓50▓20▓False▓▓0▓0▓0▓True▓Black▓Black▓▓Betweenness Centrality▓0▓3477.828571▓3▓50▓1000▓False▓▓0▓0▓0▓0▓0▓False▓▓0▓0▓0▓0▓0▓False▓▓0▓0▓0▓0▓0▓False</t>
  </si>
  <si>
    <t xml:space="preserve">  &lt;Delimiter&gt;None&lt;/Delimiter&gt;
              &lt;/NetworkTopItemsUserSettings&gt;
              &lt;NetworkTopItemsUserSettings&gt;
                &lt;NumberOfItemsToGet&gt;10&lt;/NumberOfItemsToGet&gt;
                &lt;WorksheetName&gt;Edges&lt;/WorksheetName&gt;
                &lt;TableName&gt;Edges&lt;/TableName&gt;
                &lt;ColumnName&gt;Vertex2 Type&lt;/ColumnName&gt;
                &lt;Delimiter&gt;None&lt;/Delimiter&gt;
              &lt;/NetworkTopItemsUserSettings&gt;
              &lt;NetworkTopItemsUserSettings&gt;
                &lt;NumberOfItemsToGet&gt;10&lt;/NumberOfItemsToGet&gt;
                &lt;WorksheetName&gt;Edges&lt;/WorksheetName&gt;
                &lt;TableName&gt;Edges&lt;/TableName&gt;
                &lt;ColumnName&gt;Vertex2 Host Organization&lt;/ColumnName&gt;
                &lt;Delimiter&gt;None&lt;/Delimiter&gt;
              &lt;/NetworkTopItemsUserSettings&gt;
              &lt;NetworkTopItemsUserSettings&gt;
                &lt;NumberOfItemsToGet&gt;10&lt;/NumberOfItemsToGet&gt;
                &lt;WorksheetName&gt;Edges&lt;/WorksheetName&gt;
                &lt;TableName&gt;Edges&lt;/TableName&gt;
                &lt;ColumnName&gt;Vertex2 SO&lt;/ColumnName&gt;
                &lt;Delimiter&gt;None&lt;/Delimiter&gt;
              &lt;/NetworkTopItemsUserSettings&gt;
            &lt;/NetworkTopItemsUserSettingsToCalculate&gt;
          &lt;/NetworkTopItemsListUserSettings&gt;
        &lt;/value&gt;
      &lt;/setting&gt;
      &lt;setting name="TimeSeriesUserSettings" serializeAs="String"&gt;
        &lt;value&gt;TimeColumnName░Vertex2 Publication Year▓TimeSlice░Years▓UniqueEdges░False▓SlicerColumns░Vertex2 Type,Vertex1 Institution Country&lt;/value&gt;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0 0, 128, 192 255, 128, 0 True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Gray Red True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5 5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t>
  </si>
  <si>
    <t xml:space="preserve">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50 1000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Words in Vertex2 Abstract&lt;/value&gt;
      &lt;/setting&gt;
      &lt;setting name="VertexColorSourceColumnName" serializeAs="String"&gt;
        &lt;value /&gt;
      &lt;/setting&gt;
      &lt;setting name="EdgeAlphaDetails" serializeAs="String"&gt;
        &lt;value&gt;False False 0 0 50 20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&lt;value&gt;0.13&lt;/value&gt;
      &lt;/setting&gt;
    &lt;/GraphZoomAndScaleUserSettings&gt;
    &lt;GeneralUserSettings4&gt;
      &lt;setting name="NewWorkbookGraphDirectedness" serializeAs="String"&gt;
        &lt;value&gt;Directed&lt;/value&gt;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8.25pt&lt;/value&gt;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t>
  </si>
  <si>
    <t>The graph was laid out using the Harel-Koren Fast Multiscale layout algorithm.</t>
  </si>
  <si>
    <t>https://nodexlgraphgallery.org/Pages/Graph.aspx?graphID=294695</t>
  </si>
  <si>
    <t>https://nodexlgraphgallery.org/Images/Image.ashx?graphID=294695&amp;type=f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</si>
</sst>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400">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166639"/>
        <c:axId val="6523944"/>
      </c:barChart>
      <c:catAx>
        <c:axId val="561666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23944"/>
        <c:crosses val="autoZero"/>
        <c:auto val="1"/>
        <c:lblOffset val="100"/>
        <c:noMultiLvlLbl val="0"/>
      </c:catAx>
      <c:valAx>
        <c:axId val="6523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66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year</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1994-1994</c:v>
                </c:pt>
                <c:pt idx="1">
                  <c:v>1995-1995</c:v>
                </c:pt>
                <c:pt idx="2">
                  <c:v>1996-1996</c:v>
                </c:pt>
                <c:pt idx="3">
                  <c:v>1997-1997</c:v>
                </c:pt>
                <c:pt idx="4">
                  <c:v>1999-1999</c:v>
                </c:pt>
                <c:pt idx="5">
                  <c:v>2000-2000</c:v>
                </c:pt>
                <c:pt idx="6">
                  <c:v>2001-2001</c:v>
                </c:pt>
                <c:pt idx="7">
                  <c:v>2002-2002</c:v>
                </c:pt>
                <c:pt idx="8">
                  <c:v>2003-2003</c:v>
                </c:pt>
                <c:pt idx="9">
                  <c:v>2004-2004</c:v>
                </c:pt>
                <c:pt idx="10">
                  <c:v>2005-2005</c:v>
                </c:pt>
                <c:pt idx="11">
                  <c:v>2006-2006</c:v>
                </c:pt>
                <c:pt idx="12">
                  <c:v>2007-2007</c:v>
                </c:pt>
                <c:pt idx="13">
                  <c:v>2008-2008</c:v>
                </c:pt>
                <c:pt idx="14">
                  <c:v>2009-2009</c:v>
                </c:pt>
                <c:pt idx="15">
                  <c:v>2010-2010</c:v>
                </c:pt>
                <c:pt idx="16">
                  <c:v>2011-2011</c:v>
                </c:pt>
                <c:pt idx="17">
                  <c:v>2012-2012</c:v>
                </c:pt>
                <c:pt idx="18">
                  <c:v>2013-2013</c:v>
                </c:pt>
                <c:pt idx="19">
                  <c:v>2014-2014</c:v>
                </c:pt>
                <c:pt idx="20">
                  <c:v>2015-2015</c:v>
                </c:pt>
                <c:pt idx="21">
                  <c:v>2016-2016</c:v>
                </c:pt>
                <c:pt idx="22">
                  <c:v>2017-2017</c:v>
                </c:pt>
                <c:pt idx="23">
                  <c:v>2018-2018</c:v>
                </c:pt>
                <c:pt idx="24">
                  <c:v>2019-2019</c:v>
                </c:pt>
                <c:pt idx="25">
                  <c:v>2020-2021</c:v>
                </c:pt>
              </c:strCache>
            </c:strRef>
          </c:cat>
          <c:val>
            <c:numRef>
              <c:f>'Time Series'!$B$26:$B$52</c:f>
              <c:numCache>
                <c:formatCode>General</c:formatCode>
                <c:ptCount val="26"/>
                <c:pt idx="0">
                  <c:v>1</c:v>
                </c:pt>
                <c:pt idx="1">
                  <c:v>3</c:v>
                </c:pt>
                <c:pt idx="2">
                  <c:v>1</c:v>
                </c:pt>
                <c:pt idx="3">
                  <c:v>4</c:v>
                </c:pt>
                <c:pt idx="4">
                  <c:v>4</c:v>
                </c:pt>
                <c:pt idx="5">
                  <c:v>13</c:v>
                </c:pt>
                <c:pt idx="6">
                  <c:v>16</c:v>
                </c:pt>
                <c:pt idx="7">
                  <c:v>27</c:v>
                </c:pt>
                <c:pt idx="8">
                  <c:v>9</c:v>
                </c:pt>
                <c:pt idx="9">
                  <c:v>11</c:v>
                </c:pt>
                <c:pt idx="10">
                  <c:v>6</c:v>
                </c:pt>
                <c:pt idx="11">
                  <c:v>15</c:v>
                </c:pt>
                <c:pt idx="12">
                  <c:v>41</c:v>
                </c:pt>
                <c:pt idx="13">
                  <c:v>28</c:v>
                </c:pt>
                <c:pt idx="14">
                  <c:v>16</c:v>
                </c:pt>
                <c:pt idx="15">
                  <c:v>26</c:v>
                </c:pt>
                <c:pt idx="16">
                  <c:v>21</c:v>
                </c:pt>
                <c:pt idx="17">
                  <c:v>4</c:v>
                </c:pt>
                <c:pt idx="18">
                  <c:v>6</c:v>
                </c:pt>
                <c:pt idx="19">
                  <c:v>11</c:v>
                </c:pt>
                <c:pt idx="20">
                  <c:v>1</c:v>
                </c:pt>
                <c:pt idx="21">
                  <c:v>12</c:v>
                </c:pt>
                <c:pt idx="22">
                  <c:v>2</c:v>
                </c:pt>
                <c:pt idx="23">
                  <c:v>3</c:v>
                </c:pt>
                <c:pt idx="24">
                  <c:v>3</c:v>
                </c:pt>
                <c:pt idx="25">
                  <c:v>13</c:v>
                </c:pt>
              </c:numCache>
            </c:numRef>
          </c:val>
        </c:ser>
        <c:axId val="12452793"/>
        <c:axId val="36638658"/>
      </c:barChart>
      <c:catAx>
        <c:axId val="12452793"/>
        <c:scaling>
          <c:orientation val="minMax"/>
        </c:scaling>
        <c:axPos val="b"/>
        <c:delete val="0"/>
        <c:numFmt formatCode="General" sourceLinked="1"/>
        <c:majorTickMark val="out"/>
        <c:minorTickMark val="none"/>
        <c:tickLblPos val="nextTo"/>
        <c:crossAx val="36638658"/>
        <c:crosses val="autoZero"/>
        <c:auto val="1"/>
        <c:lblOffset val="100"/>
        <c:noMultiLvlLbl val="0"/>
      </c:catAx>
      <c:valAx>
        <c:axId val="36638658"/>
        <c:scaling>
          <c:orientation val="minMax"/>
        </c:scaling>
        <c:axPos val="l"/>
        <c:majorGridlines/>
        <c:delete val="0"/>
        <c:numFmt formatCode="General" sourceLinked="1"/>
        <c:majorTickMark val="out"/>
        <c:minorTickMark val="none"/>
        <c:tickLblPos val="nextTo"/>
        <c:crossAx val="124527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85865"/>
        <c:axId val="3706098"/>
      </c:barChart>
      <c:catAx>
        <c:axId val="64858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06098"/>
        <c:crosses val="autoZero"/>
        <c:auto val="1"/>
        <c:lblOffset val="100"/>
        <c:noMultiLvlLbl val="0"/>
      </c:catAx>
      <c:valAx>
        <c:axId val="3706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5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09699"/>
        <c:axId val="19790300"/>
      </c:barChart>
      <c:catAx>
        <c:axId val="21096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790300"/>
        <c:crosses val="autoZero"/>
        <c:auto val="1"/>
        <c:lblOffset val="100"/>
        <c:noMultiLvlLbl val="0"/>
      </c:catAx>
      <c:valAx>
        <c:axId val="19790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9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405757"/>
        <c:axId val="34483430"/>
      </c:barChart>
      <c:catAx>
        <c:axId val="354057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483430"/>
        <c:crosses val="autoZero"/>
        <c:auto val="1"/>
        <c:lblOffset val="100"/>
        <c:noMultiLvlLbl val="0"/>
      </c:catAx>
      <c:valAx>
        <c:axId val="34483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05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262423"/>
        <c:axId val="18128912"/>
      </c:barChart>
      <c:catAx>
        <c:axId val="342624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28912"/>
        <c:crosses val="autoZero"/>
        <c:auto val="1"/>
        <c:lblOffset val="100"/>
        <c:noMultiLvlLbl val="0"/>
      </c:catAx>
      <c:valAx>
        <c:axId val="18128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62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342161"/>
        <c:axId val="39316826"/>
      </c:barChart>
      <c:catAx>
        <c:axId val="483421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316826"/>
        <c:crosses val="autoZero"/>
        <c:auto val="1"/>
        <c:lblOffset val="100"/>
        <c:noMultiLvlLbl val="0"/>
      </c:catAx>
      <c:valAx>
        <c:axId val="39316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42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556011"/>
        <c:axId val="5492420"/>
      </c:barChart>
      <c:catAx>
        <c:axId val="515560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92420"/>
        <c:crosses val="autoZero"/>
        <c:auto val="1"/>
        <c:lblOffset val="100"/>
        <c:noMultiLvlLbl val="0"/>
      </c:catAx>
      <c:valAx>
        <c:axId val="5492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56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402341"/>
        <c:axId val="9641550"/>
      </c:barChart>
      <c:catAx>
        <c:axId val="654023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641550"/>
        <c:crosses val="autoZero"/>
        <c:auto val="1"/>
        <c:lblOffset val="100"/>
        <c:noMultiLvlLbl val="0"/>
      </c:catAx>
      <c:valAx>
        <c:axId val="9641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02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744511"/>
        <c:axId val="41539064"/>
      </c:barChart>
      <c:catAx>
        <c:axId val="32744511"/>
        <c:scaling>
          <c:orientation val="minMax"/>
        </c:scaling>
        <c:axPos val="b"/>
        <c:delete val="1"/>
        <c:majorTickMark val="out"/>
        <c:minorTickMark val="none"/>
        <c:tickLblPos val="none"/>
        <c:crossAx val="41539064"/>
        <c:crosses val="autoZero"/>
        <c:auto val="1"/>
        <c:lblOffset val="100"/>
        <c:noMultiLvlLbl val="0"/>
      </c:catAx>
      <c:valAx>
        <c:axId val="41539064"/>
        <c:scaling>
          <c:orientation val="minMax"/>
        </c:scaling>
        <c:axPos val="l"/>
        <c:delete val="1"/>
        <c:majorTickMark val="out"/>
        <c:minorTickMark val="none"/>
        <c:tickLblPos val="none"/>
        <c:crossAx val="327445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600075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247650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Vertex2 Type"/>
            <xdr:cNvGraphicFramePr/>
          </xdr:nvGraphicFramePr>
          <xdr:xfrm>
            <a:off x="4448175" y="4191000"/>
            <a:ext cx="1266825" cy="1266825"/>
          </xdr:xfrm>
          <a:graphic>
            <a:graphicData uri="http://schemas.microsoft.com/office/drawing/2010/slicer">
              <sle:slicer xmlns:sle="http://schemas.microsoft.com/office/drawing/2010/slicer" name="Vertex2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6</xdr:col>
      <xdr:colOff>361950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Vertex1 Institution Country"/>
            <xdr:cNvGraphicFramePr/>
          </xdr:nvGraphicFramePr>
          <xdr:xfrm>
            <a:off x="5781675" y="4191000"/>
            <a:ext cx="1266825" cy="1266825"/>
          </xdr:xfrm>
          <a:graphic>
            <a:graphicData uri="http://schemas.microsoft.com/office/drawing/2010/slicer">
              <sle:slicer xmlns:sle="http://schemas.microsoft.com/office/drawing/2010/slicer" name="Vertex1 Institution Country"/>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7" refreshedBy="Digital Space Lab" refreshedVersion="8">
  <cacheSource type="worksheet">
    <worksheetSource ref="A2:AL298" sheet="Edges"/>
  </cacheSource>
  <cacheFields count="3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Vertex1 Position">
      <sharedItems containsMixedTypes="0" count="0"/>
    </cacheField>
    <cacheField name="Vertex1 Affiliation">
      <sharedItems containsMixedTypes="0" count="0"/>
    </cacheField>
    <cacheField name="Vertex1 Institution">
      <sharedItems containsMixedTypes="0" count="0"/>
    </cacheField>
    <cacheField name="Vertex1 Institution Country">
      <sharedItems containsMixedTypes="0" count="25">
        <s v="AU"/>
        <s v="HK"/>
        <s v="CH"/>
        <s v="CN"/>
        <s v="FR"/>
        <s v="US"/>
        <s v="KR"/>
        <s v="ID"/>
        <s v="GB"/>
        <s v="SG"/>
        <s v="CA"/>
        <s v="BE"/>
        <s v="NL"/>
        <s v="TW"/>
        <s v="DE"/>
        <s v="IL"/>
        <s v="SE"/>
        <s v="IN"/>
        <s v="FI"/>
        <s v="IT"/>
        <s v="ES"/>
        <s v="TH"/>
        <s v="CZ"/>
        <s v="ZA"/>
        <s v="AT"/>
      </sharedItems>
    </cacheField>
    <cacheField name="Vertex2 Abstract">
      <sharedItems containsMixedTypes="0" longText="1" count="0"/>
    </cacheField>
    <cacheField name="Vertex2 Type">
      <sharedItems containsMixedTypes="0" count="3">
        <s v="article"/>
        <s v="book"/>
        <s v="book-chapter"/>
      </sharedItems>
    </cacheField>
    <cacheField name="Vertex2 Publication Year">
      <sharedItems containsSemiMixedTypes="0" containsString="0" containsMixedTypes="0" containsNumber="1" containsInteger="1" count="27">
        <n v="2021"/>
        <n v="1999"/>
        <n v="2003"/>
        <n v="2007"/>
        <n v="2015"/>
        <n v="2002"/>
        <n v="2000"/>
        <n v="2019"/>
        <n v="2020"/>
        <n v="2010"/>
        <n v="2016"/>
        <n v="2014"/>
        <n v="2008"/>
        <n v="2009"/>
        <n v="2012"/>
        <n v="2004"/>
        <n v="2005"/>
        <n v="2013"/>
        <n v="1997"/>
        <n v="2018"/>
        <n v="2017"/>
        <n v="2006"/>
        <n v="2011"/>
        <n v="1995"/>
        <n v="1996"/>
        <n v="2001"/>
        <n v="1994"/>
      </sharedItems>
      <fieldGroup base="21">
        <rangePr groupBy="range" autoEnd="1" autoStart="1" startNum="1994" endNum="2021"/>
        <groupItems count="29">
          <s v="&lt;1994"/>
          <s v="1994-1994"/>
          <s v="1995-1995"/>
          <s v="1996-1996"/>
          <s v="1997-1997"/>
          <s v="1998-1998"/>
          <s v="1999-1999"/>
          <s v="2000-2000"/>
          <s v="2001-2001"/>
          <s v="2002-2002"/>
          <s v="2003-2003"/>
          <s v="2004-2004"/>
          <s v="2005-2005"/>
          <s v="2006-2006"/>
          <s v="2007-2007"/>
          <s v="2008-2008"/>
          <s v="2009-2009"/>
          <s v="2010-2010"/>
          <s v="2011-2011"/>
          <s v="2012-2012"/>
          <s v="2013-2013"/>
          <s v="2014-2014"/>
          <s v="2015-2015"/>
          <s v="2016-2016"/>
          <s v="2017-2017"/>
          <s v="2018-2018"/>
          <s v="2019-2019"/>
          <s v="2020-2021"/>
          <s v="&gt;2021"/>
        </groupItems>
      </fieldGroup>
    </cacheField>
    <cacheField name="Vertex2 Cited By Count">
      <sharedItems containsSemiMixedTypes="0" containsString="0" containsMixedTypes="0" containsNumber="1" containsInteger="1" count="0"/>
    </cacheField>
    <cacheField name="Vertex2 Host Organization">
      <sharedItems containsMixedTypes="0" count="0"/>
    </cacheField>
    <cacheField name="Vertex2 SO">
      <sharedItems containsString="0" containsBlank="1" containsMixedTypes="1" count="0"/>
    </cacheField>
    <cacheField name="Imported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sharedItems containsString="0" containsBlank="1" containsMixedTypes="1" count="0"/>
    </cacheField>
    <cacheField name="Sentiment List #1: List1 Word Percentage (%)">
      <sharedItems containsString="0" containsBlank="1" containsMixedTypes="1" count="0"/>
    </cacheField>
    <cacheField name="Sentiment List #2: List2 Word Count">
      <sharedItems containsString="0" containsBlank="1" containsMixedTypes="1" count="0"/>
    </cacheField>
    <cacheField name="Sentiment List #2: List2 Word Percentage (%)">
      <sharedItems containsString="0" containsBlank="1" containsMixedTypes="1" count="0"/>
    </cacheField>
    <cacheField name="Sentiment List #3: List3 Word Count">
      <sharedItems containsString="0" containsBlank="1" containsMixedTypes="1" count="0"/>
    </cacheField>
    <cacheField name="Sentiment List #3: List3 Word Percentage (%)">
      <sharedItems containsString="0" containsBlank="1" containsMixedTypes="1" count="0"/>
    </cacheField>
    <cacheField name="Non-categorized Word Count">
      <sharedItems containsString="0" containsBlank="1" containsMixedTypes="1" count="0"/>
    </cacheField>
    <cacheField name="Non-categorized Word Percentage (%)">
      <sharedItems containsString="0" containsBlank="1" containsMixedTypes="1" count="0"/>
    </cacheField>
    <cacheField name="Edge Content Word Count">
      <sharedItems containsString="0" containsBlank="1" containsMixedTypes="1" count="0"/>
    </cacheField>
  </cacheFields>
  <extLst>
    <ext xmlns:x14="http://schemas.microsoft.com/office/spreadsheetml/2009/9/main" uri="{725AE2AE-9491-48be-B2B4-4EB974FC3084}">
      <x14:pivotCacheDefinition pivotCacheId="1134000720"/>
    </ext>
  </extLst>
</pivotCacheDefinition>
</file>

<file path=xl/pivotCache/pivotCacheRecords1.xml><?xml version="1.0" encoding="utf-8"?>
<pivotCacheRecords xmlns="http://schemas.openxmlformats.org/spreadsheetml/2006/main" xmlns:r="http://schemas.openxmlformats.org/officeDocument/2006/relationships" count="296">
  <r>
    <s v="lidia morawska"/>
    <s v="simultaneous investigation of surface and canopy urban heat islands over global cities"/>
    <m/>
    <m/>
    <m/>
    <m/>
    <m/>
    <m/>
    <m/>
    <m/>
    <s v="No"/>
    <n v="3"/>
    <m/>
    <m/>
    <s v="Author-Article"/>
    <s v="middle"/>
    <s v="Queensland University of Technology"/>
    <s v="education"/>
    <x v="0"/>
    <s v="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
    <x v="0"/>
    <x v="0"/>
    <n v="51"/>
    <s v="Elsevier BV"/>
    <m/>
    <s v="297"/>
    <n v="1"/>
    <s v="84"/>
    <s v="84"/>
    <m/>
    <m/>
    <m/>
    <m/>
    <m/>
    <m/>
    <m/>
    <m/>
    <m/>
  </r>
  <r>
    <s v="alma lorelei de jesus"/>
    <s v="from `global cityâ€™ to `city of crisis': jakarta metropolitan region under economic turmoil"/>
    <m/>
    <m/>
    <m/>
    <m/>
    <m/>
    <m/>
    <m/>
    <m/>
    <s v="No"/>
    <n v="4"/>
    <m/>
    <m/>
    <s v="Author-Article"/>
    <s v="middle"/>
    <s v="Queensland University of Technology"/>
    <s v="education"/>
    <x v="0"/>
    <s v="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
    <x v="0"/>
    <x v="1"/>
    <n v="52"/>
    <s v="Elsevier BV"/>
    <m/>
    <s v="296"/>
    <n v="1"/>
    <s v="83"/>
    <s v="83"/>
    <m/>
    <m/>
    <m/>
    <m/>
    <m/>
    <m/>
    <m/>
    <m/>
    <m/>
  </r>
  <r>
    <s v="chak k. chan"/>
    <s v="singaporeâ€™s competitiveness as a global city: development strategy, institutions and business environment"/>
    <m/>
    <m/>
    <m/>
    <m/>
    <m/>
    <m/>
    <m/>
    <m/>
    <s v="No"/>
    <n v="5"/>
    <m/>
    <m/>
    <s v="Author-Article"/>
    <s v="middle"/>
    <s v="City University of Hong Kong"/>
    <s v="education"/>
    <x v="1"/>
    <s v="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
    <x v="0"/>
    <x v="2"/>
    <n v="52"/>
    <s v="Elsevier BV"/>
    <m/>
    <s v="295"/>
    <n v="1"/>
    <s v="82"/>
    <s v="82"/>
    <m/>
    <m/>
    <m/>
    <m/>
    <m/>
    <m/>
    <m/>
    <m/>
    <m/>
  </r>
  <r>
    <s v="jing wang"/>
    <s v="global cities in the global corporate network"/>
    <m/>
    <m/>
    <m/>
    <m/>
    <m/>
    <m/>
    <m/>
    <m/>
    <s v="No"/>
    <n v="6"/>
    <m/>
    <m/>
    <s v="Author-Article"/>
    <s v="middle"/>
    <s v="ETH Zurich"/>
    <s v="education"/>
    <x v="2"/>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4"/>
    <n v="1"/>
    <s v="2"/>
    <s v="2"/>
    <m/>
    <m/>
    <m/>
    <m/>
    <m/>
    <m/>
    <m/>
    <m/>
    <m/>
  </r>
  <r>
    <s v="ruâ€jin huang"/>
    <s v="global cities in the global corporate network"/>
    <m/>
    <m/>
    <m/>
    <m/>
    <m/>
    <m/>
    <m/>
    <m/>
    <s v="No"/>
    <n v="7"/>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3"/>
    <n v="1"/>
    <s v="2"/>
    <s v="2"/>
    <m/>
    <m/>
    <m/>
    <m/>
    <m/>
    <m/>
    <m/>
    <m/>
    <m/>
  </r>
  <r>
    <s v="guillaume da"/>
    <s v="global cities in the global corporate network"/>
    <m/>
    <m/>
    <m/>
    <m/>
    <m/>
    <m/>
    <m/>
    <m/>
    <s v="No"/>
    <n v="8"/>
    <m/>
    <m/>
    <s v="Author-Article"/>
    <s v="middle"/>
    <s v="Centre d'Ã‰tudes et de Recherche en Thermique, Environnement et SystÃ¨mes"/>
    <s v="facility"/>
    <x v="4"/>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2"/>
    <n v="1"/>
    <s v="2"/>
    <s v="2"/>
    <m/>
    <m/>
    <m/>
    <m/>
    <m/>
    <m/>
    <m/>
    <m/>
    <m/>
  </r>
  <r>
    <s v="hongzhen fan"/>
    <s v="global cities in the global corporate network"/>
    <m/>
    <m/>
    <m/>
    <m/>
    <m/>
    <m/>
    <m/>
    <m/>
    <s v="No"/>
    <n v="9"/>
    <m/>
    <m/>
    <s v="Author-Article"/>
    <s v="middle"/>
    <s v="Columbia Universit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1"/>
    <n v="1"/>
    <s v="2"/>
    <s v="2"/>
    <m/>
    <m/>
    <m/>
    <m/>
    <m/>
    <m/>
    <m/>
    <m/>
    <m/>
  </r>
  <r>
    <s v="siyu xu"/>
    <s v="global cities in the global corporate network"/>
    <m/>
    <m/>
    <m/>
    <m/>
    <m/>
    <m/>
    <m/>
    <m/>
    <s v="No"/>
    <n v="10"/>
    <m/>
    <m/>
    <s v="Author-Article"/>
    <s v="middle"/>
    <s v="Seoul National University"/>
    <s v="education"/>
    <x v="6"/>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0"/>
    <n v="1"/>
    <s v="2"/>
    <s v="2"/>
    <m/>
    <m/>
    <m/>
    <m/>
    <m/>
    <m/>
    <m/>
    <m/>
    <m/>
  </r>
  <r>
    <s v="yan wu"/>
    <s v="global cities in the global corporate network"/>
    <m/>
    <m/>
    <m/>
    <m/>
    <m/>
    <m/>
    <m/>
    <m/>
    <s v="No"/>
    <n v="11"/>
    <m/>
    <m/>
    <s v="Author-Article"/>
    <s v="middle"/>
    <s v="Shando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9"/>
    <n v="1"/>
    <s v="2"/>
    <s v="2"/>
    <m/>
    <m/>
    <m/>
    <m/>
    <m/>
    <m/>
    <m/>
    <m/>
    <m/>
  </r>
  <r>
    <s v="fangxia shen"/>
    <s v="global cities in the global corporate network"/>
    <m/>
    <m/>
    <m/>
    <m/>
    <m/>
    <m/>
    <m/>
    <m/>
    <s v="No"/>
    <n v="12"/>
    <m/>
    <m/>
    <s v="Author-Article"/>
    <s v="middle"/>
    <s v="Beiha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8"/>
    <n v="1"/>
    <s v="2"/>
    <s v="2"/>
    <m/>
    <m/>
    <m/>
    <m/>
    <m/>
    <m/>
    <m/>
    <m/>
    <m/>
  </r>
  <r>
    <s v="junji cao"/>
    <s v="global cities in the global corporate network"/>
    <m/>
    <m/>
    <m/>
    <m/>
    <m/>
    <m/>
    <m/>
    <m/>
    <s v="No"/>
    <n v="13"/>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7"/>
    <n v="1"/>
    <s v="2"/>
    <s v="2"/>
    <m/>
    <m/>
    <m/>
    <m/>
    <m/>
    <m/>
    <m/>
    <m/>
    <m/>
  </r>
  <r>
    <s v="xiangyu zhang"/>
    <s v="global cities in the global corporate network"/>
    <m/>
    <m/>
    <m/>
    <m/>
    <m/>
    <m/>
    <m/>
    <m/>
    <s v="No"/>
    <n v="14"/>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6"/>
    <n v="1"/>
    <s v="2"/>
    <s v="2"/>
    <m/>
    <m/>
    <m/>
    <m/>
    <m/>
    <m/>
    <m/>
    <m/>
    <m/>
  </r>
  <r>
    <s v="minfei wang"/>
    <s v="global cities in the global corporate network"/>
    <m/>
    <m/>
    <m/>
    <m/>
    <m/>
    <m/>
    <m/>
    <m/>
    <s v="No"/>
    <n v="15"/>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5"/>
    <n v="1"/>
    <s v="2"/>
    <s v="2"/>
    <m/>
    <m/>
    <m/>
    <m/>
    <m/>
    <m/>
    <m/>
    <m/>
    <m/>
  </r>
  <r>
    <s v="xinyue li"/>
    <s v="global cities in the global corporate network"/>
    <m/>
    <m/>
    <m/>
    <m/>
    <m/>
    <m/>
    <m/>
    <m/>
    <s v="No"/>
    <n v="16"/>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4"/>
    <n v="1"/>
    <s v="2"/>
    <s v="2"/>
    <m/>
    <m/>
    <m/>
    <m/>
    <m/>
    <m/>
    <m/>
    <m/>
    <m/>
  </r>
  <r>
    <s v="haoxuan chen"/>
    <s v="global cities in the global corporate network"/>
    <m/>
    <m/>
    <m/>
    <m/>
    <m/>
    <m/>
    <m/>
    <m/>
    <s v="No"/>
    <n v="17"/>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3"/>
    <n v="1"/>
    <s v="2"/>
    <s v="2"/>
    <m/>
    <m/>
    <m/>
    <m/>
    <m/>
    <m/>
    <m/>
    <m/>
    <m/>
  </r>
  <r>
    <s v="jing li"/>
    <s v="global cities in the global corporate network"/>
    <m/>
    <m/>
    <m/>
    <m/>
    <m/>
    <m/>
    <m/>
    <m/>
    <s v="No"/>
    <n v="18"/>
    <m/>
    <m/>
    <s v="Author-Article"/>
    <s v="first"/>
    <s v="California Institute of Technolog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2"/>
    <n v="1"/>
    <s v="2"/>
    <s v="2"/>
    <m/>
    <m/>
    <m/>
    <m/>
    <m/>
    <m/>
    <m/>
    <m/>
    <m/>
  </r>
  <r>
    <s v="shuoxing jiang"/>
    <s v="global cities in the global corporate network"/>
    <m/>
    <m/>
    <m/>
    <m/>
    <m/>
    <m/>
    <m/>
    <m/>
    <s v="No"/>
    <n v="19"/>
    <m/>
    <m/>
    <s v="Author-Article"/>
    <s v="last"/>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1"/>
    <n v="1"/>
    <s v="2"/>
    <s v="2"/>
    <m/>
    <m/>
    <m/>
    <m/>
    <m/>
    <m/>
    <m/>
    <m/>
    <m/>
  </r>
  <r>
    <s v="falu hong"/>
    <s v="global cities in the global corporate network"/>
    <m/>
    <m/>
    <m/>
    <m/>
    <m/>
    <m/>
    <m/>
    <m/>
    <s v="No"/>
    <n v="20"/>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0"/>
    <n v="1"/>
    <s v="2"/>
    <s v="2"/>
    <m/>
    <m/>
    <m/>
    <m/>
    <m/>
    <m/>
    <m/>
    <m/>
    <m/>
  </r>
  <r>
    <s v="lu jiang"/>
    <s v="global cities in the global corporate network"/>
    <m/>
    <m/>
    <m/>
    <m/>
    <m/>
    <m/>
    <m/>
    <m/>
    <s v="No"/>
    <n v="21"/>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9"/>
    <n v="1"/>
    <s v="2"/>
    <s v="2"/>
    <m/>
    <m/>
    <m/>
    <m/>
    <m/>
    <m/>
    <m/>
    <m/>
    <m/>
  </r>
  <r>
    <s v="huyan fu"/>
    <s v="global cities in the global corporate network"/>
    <m/>
    <m/>
    <m/>
    <m/>
    <m/>
    <m/>
    <m/>
    <m/>
    <s v="No"/>
    <n v="22"/>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8"/>
    <n v="1"/>
    <s v="2"/>
    <s v="2"/>
    <m/>
    <m/>
    <m/>
    <m/>
    <m/>
    <m/>
    <m/>
    <m/>
    <m/>
  </r>
  <r>
    <s v="chunli wang"/>
    <s v="u.s. cities in the world city network: comparing their positions using global origins and destinations of airline passengers"/>
    <m/>
    <m/>
    <m/>
    <m/>
    <m/>
    <m/>
    <m/>
    <m/>
    <s v="No"/>
    <n v="23"/>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7"/>
    <n v="1"/>
    <s v="4"/>
    <s v="4"/>
    <m/>
    <m/>
    <m/>
    <m/>
    <m/>
    <m/>
    <m/>
    <m/>
    <m/>
  </r>
  <r>
    <s v="chenguang wang"/>
    <s v="u.s. cities in the world city network: comparing their positions using global origins and destinations of airline passengers"/>
    <m/>
    <m/>
    <m/>
    <m/>
    <m/>
    <m/>
    <m/>
    <m/>
    <s v="No"/>
    <n v="24"/>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6"/>
    <n v="1"/>
    <s v="4"/>
    <s v="4"/>
    <m/>
    <m/>
    <m/>
    <m/>
    <m/>
    <m/>
    <m/>
    <m/>
    <m/>
  </r>
  <r>
    <s v="fan huang"/>
    <s v="u.s. cities in the world city network: comparing their positions using global origins and destinations of airline passengers"/>
    <m/>
    <m/>
    <m/>
    <m/>
    <m/>
    <m/>
    <m/>
    <m/>
    <s v="No"/>
    <n v="25"/>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5"/>
    <n v="1"/>
    <s v="4"/>
    <s v="4"/>
    <m/>
    <m/>
    <m/>
    <m/>
    <m/>
    <m/>
    <m/>
    <m/>
    <m/>
  </r>
  <r>
    <s v="shiqi miao"/>
    <s v="u.s. cities in the world city network: comparing their positions using global origins and destinations of airline passengers"/>
    <m/>
    <m/>
    <m/>
    <m/>
    <m/>
    <m/>
    <m/>
    <m/>
    <s v="No"/>
    <n v="26"/>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4"/>
    <n v="1"/>
    <s v="4"/>
    <s v="4"/>
    <m/>
    <m/>
    <m/>
    <m/>
    <m/>
    <m/>
    <m/>
    <m/>
    <m/>
  </r>
  <r>
    <s v="jiameng lai"/>
    <s v="u.s. cities in the world city network: comparing their positions using global origins and destinations of airline passengers"/>
    <m/>
    <m/>
    <m/>
    <m/>
    <m/>
    <m/>
    <m/>
    <m/>
    <s v="No"/>
    <n v="27"/>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3"/>
    <n v="1"/>
    <s v="4"/>
    <s v="4"/>
    <m/>
    <m/>
    <m/>
    <m/>
    <m/>
    <m/>
    <m/>
    <m/>
    <m/>
  </r>
  <r>
    <s v="long li"/>
    <s v="u.s. cities in the world city network: comparing their positions using global origins and destinations of airline passengers"/>
    <m/>
    <m/>
    <m/>
    <m/>
    <m/>
    <m/>
    <m/>
    <m/>
    <s v="No"/>
    <n v="28"/>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2"/>
    <n v="1"/>
    <s v="4"/>
    <s v="4"/>
    <m/>
    <m/>
    <m/>
    <m/>
    <m/>
    <m/>
    <m/>
    <m/>
    <m/>
  </r>
  <r>
    <s v="jiufeng li"/>
    <s v="u.s. cities in the world city network: comparing their positions using global origins and destinations of airline passengers"/>
    <m/>
    <m/>
    <m/>
    <m/>
    <m/>
    <m/>
    <m/>
    <m/>
    <s v="No"/>
    <n v="29"/>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1"/>
    <n v="1"/>
    <s v="4"/>
    <s v="4"/>
    <m/>
    <m/>
    <m/>
    <m/>
    <m/>
    <m/>
    <m/>
    <m/>
    <m/>
  </r>
  <r>
    <s v="zihan liu"/>
    <s v="u.s. cities in the world city network: comparing their positions using global origins and destinations of airline passengers"/>
    <m/>
    <m/>
    <m/>
    <m/>
    <m/>
    <m/>
    <m/>
    <m/>
    <s v="No"/>
    <n v="30"/>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0"/>
    <n v="1"/>
    <s v="4"/>
    <s v="4"/>
    <m/>
    <m/>
    <m/>
    <m/>
    <m/>
    <m/>
    <m/>
    <m/>
    <m/>
  </r>
  <r>
    <s v="wenfeng zhan"/>
    <s v="u.s. cities in the world city network: comparing their positions using global origins and destinations of airline passengers"/>
    <m/>
    <m/>
    <m/>
    <m/>
    <m/>
    <m/>
    <m/>
    <m/>
    <s v="No"/>
    <n v="31"/>
    <m/>
    <m/>
    <s v="Author-Article"/>
    <s v="middle"/>
    <s v="Jiangsu Center for Collaborative Innovation in Geographical Information Resource Development and Application"/>
    <s v="facility"/>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9"/>
    <n v="1"/>
    <s v="4"/>
    <s v="4"/>
    <m/>
    <m/>
    <m/>
    <m/>
    <m/>
    <m/>
    <m/>
    <m/>
    <m/>
  </r>
  <r>
    <s v="huilin du"/>
    <s v="u.s. cities in the world city network: comparing their positions using global origins and destinations of airline passengers"/>
    <m/>
    <m/>
    <m/>
    <m/>
    <m/>
    <m/>
    <m/>
    <m/>
    <s v="No"/>
    <n v="32"/>
    <m/>
    <m/>
    <s v="Author-Article"/>
    <s v="first"/>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8"/>
    <n v="1"/>
    <s v="4"/>
    <s v="4"/>
    <m/>
    <m/>
    <m/>
    <m/>
    <m/>
    <m/>
    <m/>
    <m/>
    <m/>
  </r>
  <r>
    <s v="tommy firman"/>
    <s v="u.s. cities in the world city network: comparing their positions using global origins and destinations of airline passengers"/>
    <m/>
    <m/>
    <m/>
    <m/>
    <m/>
    <m/>
    <m/>
    <m/>
    <s v="No"/>
    <n v="33"/>
    <m/>
    <m/>
    <s v="Author-Article"/>
    <s v="first"/>
    <s v="Bandung Institute of Technology"/>
    <s v="education"/>
    <x v="7"/>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7"/>
    <n v="1"/>
    <s v="4"/>
    <s v="4"/>
    <m/>
    <m/>
    <m/>
    <m/>
    <m/>
    <m/>
    <m/>
    <m/>
    <m/>
  </r>
  <r>
    <s v="ramin keivani"/>
    <s v="u.s. cities in the world city network: comparing their positions using global origins and destinations of airline passengers"/>
    <m/>
    <m/>
    <m/>
    <m/>
    <m/>
    <m/>
    <m/>
    <m/>
    <s v="No"/>
    <n v="34"/>
    <m/>
    <m/>
    <s v="Author-Article"/>
    <s v="last"/>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6"/>
    <n v="1"/>
    <s v="4"/>
    <s v="4"/>
    <m/>
    <m/>
    <m/>
    <m/>
    <m/>
    <m/>
    <m/>
    <m/>
    <m/>
  </r>
  <r>
    <s v="ali parsa"/>
    <s v="u.s. cities in the world city network: comparing their positions using global origins and destinations of airline passengers"/>
    <m/>
    <m/>
    <m/>
    <m/>
    <m/>
    <m/>
    <m/>
    <m/>
    <s v="No"/>
    <n v="35"/>
    <m/>
    <m/>
    <s v="Author-Article"/>
    <s v="middle"/>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5"/>
    <n v="1"/>
    <s v="4"/>
    <s v="4"/>
    <m/>
    <m/>
    <m/>
    <m/>
    <m/>
    <m/>
    <m/>
    <m/>
    <m/>
  </r>
  <r>
    <s v="adeesh agarwal"/>
    <s v="u.s. cities in the world city network: comparing their positions using global origins and destinations of airline passengers"/>
    <m/>
    <m/>
    <m/>
    <m/>
    <m/>
    <m/>
    <m/>
    <m/>
    <s v="No"/>
    <n v="36"/>
    <m/>
    <m/>
    <s v="Author-Article"/>
    <s v="middle"/>
    <s v="National University of Singapore"/>
    <s v="education"/>
    <x v="9"/>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4"/>
    <n v="1"/>
    <s v="4"/>
    <s v="4"/>
    <m/>
    <m/>
    <m/>
    <m/>
    <m/>
    <m/>
    <m/>
    <m/>
    <m/>
  </r>
  <r>
    <s v="seow eng ong"/>
    <s v="shining cities on the hill? the global city, climate change, and international law"/>
    <m/>
    <m/>
    <m/>
    <m/>
    <m/>
    <m/>
    <m/>
    <m/>
    <s v="No"/>
    <n v="37"/>
    <m/>
    <m/>
    <s v="Author-Article"/>
    <s v="middle"/>
    <s v="National University of Singapore"/>
    <s v="education"/>
    <x v="9"/>
    <s v="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
    <x v="0"/>
    <x v="4"/>
    <n v="52"/>
    <s v="Oxford University Press"/>
    <m/>
    <s v="263"/>
    <n v="1"/>
    <s v="81"/>
    <s v="81"/>
    <m/>
    <m/>
    <m/>
    <m/>
    <m/>
    <m/>
    <m/>
    <m/>
    <m/>
  </r>
  <r>
    <s v="looâ€lee sim"/>
    <s v="changing narratives of violence, struggle and resistance: bangladeshis and the competition for resources in the global city"/>
    <m/>
    <m/>
    <m/>
    <m/>
    <m/>
    <m/>
    <m/>
    <m/>
    <s v="No"/>
    <n v="38"/>
    <m/>
    <m/>
    <s v="Author-Article"/>
    <s v="first"/>
    <s v="National University of Singapore"/>
    <s v="education"/>
    <x v="9"/>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2"/>
    <n v="1"/>
    <s v="1"/>
    <s v="1"/>
    <m/>
    <m/>
    <m/>
    <m/>
    <m/>
    <m/>
    <m/>
    <m/>
    <m/>
  </r>
  <r>
    <s v="william k. carroll"/>
    <s v="changing narratives of violence, struggle and resistance: bangladeshis and the competition for resources in the global city"/>
    <m/>
    <m/>
    <m/>
    <m/>
    <m/>
    <m/>
    <m/>
    <m/>
    <s v="No"/>
    <n v="39"/>
    <m/>
    <m/>
    <s v="Author-Article"/>
    <s v="first"/>
    <s v="University of Victoria"/>
    <s v="education"/>
    <x v="10"/>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1"/>
    <n v="1"/>
    <s v="1"/>
    <s v="1"/>
    <m/>
    <m/>
    <m/>
    <m/>
    <m/>
    <m/>
    <m/>
    <m/>
    <m/>
  </r>
  <r>
    <s v="peter j. taylor"/>
    <s v="changing narratives of violence, struggle and resistance: bangladeshis and the competition for resources in the global city"/>
    <m/>
    <m/>
    <m/>
    <m/>
    <m/>
    <m/>
    <m/>
    <m/>
    <s v="No"/>
    <n v="40"/>
    <m/>
    <m/>
    <s v="Author-Article"/>
    <s v="last"/>
    <s v="Loughborough University"/>
    <s v="education"/>
    <x v="8"/>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0"/>
    <n v="1"/>
    <s v="1"/>
    <s v="1"/>
    <m/>
    <m/>
    <m/>
    <m/>
    <m/>
    <m/>
    <m/>
    <m/>
    <m/>
  </r>
  <r>
    <s v="frank witlox"/>
    <s v="changing narratives of violence, struggle and resistance: bangladeshis and the competition for resources in the global city"/>
    <m/>
    <m/>
    <m/>
    <m/>
    <m/>
    <m/>
    <m/>
    <m/>
    <s v="No"/>
    <n v="41"/>
    <m/>
    <m/>
    <s v="Author-Article"/>
    <s v="middle"/>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9"/>
    <n v="1"/>
    <s v="1"/>
    <s v="1"/>
    <m/>
    <m/>
    <m/>
    <m/>
    <m/>
    <m/>
    <m/>
    <m/>
    <m/>
  </r>
  <r>
    <s v="ben derudder"/>
    <s v="changing narratives of violence, struggle and resistance: bangladeshis and the competition for resources in the global city"/>
    <m/>
    <m/>
    <m/>
    <m/>
    <m/>
    <m/>
    <m/>
    <m/>
    <s v="No"/>
    <n v="42"/>
    <m/>
    <m/>
    <s v="Author-Article"/>
    <s v="first"/>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8"/>
    <n v="1"/>
    <s v="1"/>
    <s v="1"/>
    <m/>
    <m/>
    <m/>
    <m/>
    <m/>
    <m/>
    <m/>
    <m/>
    <m/>
  </r>
  <r>
    <s v="jerome krase"/>
    <s v="global cities and circuits of global labor: the case of manila, philippines"/>
    <m/>
    <m/>
    <m/>
    <m/>
    <m/>
    <m/>
    <m/>
    <m/>
    <s v="No"/>
    <n v="43"/>
    <m/>
    <m/>
    <s v="Author-Article"/>
    <s v="first"/>
    <s v="Brooklyn College"/>
    <s v="education"/>
    <x v="5"/>
    <s v="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
    <x v="0"/>
    <x v="6"/>
    <n v="54"/>
    <s v="Routledge"/>
    <m/>
    <s v="257"/>
    <n v="1"/>
    <s v="80"/>
    <s v="80"/>
    <m/>
    <m/>
    <m/>
    <m/>
    <m/>
    <m/>
    <m/>
    <m/>
    <m/>
  </r>
  <r>
    <s v="james a. tyner"/>
    <s v="evaluating natural infrastructure for flood management within the watersheds of selected global cities"/>
    <m/>
    <m/>
    <m/>
    <m/>
    <m/>
    <m/>
    <m/>
    <m/>
    <s v="No"/>
    <n v="44"/>
    <m/>
    <m/>
    <s v="Author-Article"/>
    <s v="first"/>
    <s v="Kent State University"/>
    <s v="education"/>
    <x v="5"/>
    <s v="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
    <x v="0"/>
    <x v="7"/>
    <n v="54"/>
    <s v="Elsevier BV"/>
    <m/>
    <s v="256"/>
    <n v="1"/>
    <s v="79"/>
    <s v="79"/>
    <m/>
    <m/>
    <m/>
    <m/>
    <m/>
    <m/>
    <m/>
    <m/>
    <m/>
  </r>
  <r>
    <s v="david g. hole"/>
    <s v="roman knossos: the nature of a globalized city"/>
    <m/>
    <m/>
    <m/>
    <m/>
    <m/>
    <m/>
    <m/>
    <m/>
    <s v="No"/>
    <n v="45"/>
    <m/>
    <m/>
    <s v="Author-Article"/>
    <s v="last"/>
    <s v="Conservation International"/>
    <s v="nonprofit"/>
    <x v="5"/>
    <s v="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
    <x v="0"/>
    <x v="3"/>
    <n v="55"/>
    <s v="Archaeological Institute of America"/>
    <m/>
    <s v="255"/>
    <n v="1"/>
    <s v="78"/>
    <s v="78"/>
    <m/>
    <m/>
    <m/>
    <m/>
    <m/>
    <m/>
    <m/>
    <m/>
    <m/>
  </r>
  <r>
    <s v="robert a. francis"/>
    <s v="when do firms choose global cities as foreign investment locations within countries? the roles of contextual distance, knowledge intensity, and target-country experience"/>
    <m/>
    <m/>
    <m/>
    <m/>
    <m/>
    <m/>
    <m/>
    <m/>
    <s v="No"/>
    <n v="46"/>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4"/>
    <n v="1"/>
    <s v="22"/>
    <s v="22"/>
    <m/>
    <m/>
    <m/>
    <m/>
    <m/>
    <m/>
    <m/>
    <m/>
    <m/>
  </r>
  <r>
    <s v="mark mulligan"/>
    <s v="when do firms choose global cities as foreign investment locations within countries? the roles of contextual distance, knowledge intensity, and target-country experience"/>
    <m/>
    <m/>
    <m/>
    <m/>
    <m/>
    <m/>
    <m/>
    <m/>
    <s v="No"/>
    <n v="47"/>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3"/>
    <n v="1"/>
    <s v="22"/>
    <s v="22"/>
    <m/>
    <m/>
    <m/>
    <m/>
    <m/>
    <m/>
    <m/>
    <m/>
    <m/>
  </r>
  <r>
    <s v="kelly gunnell"/>
    <s v="when do firms choose global cities as foreign investment locations within countries? the roles of contextual distance, knowledge intensity, and target-country experience"/>
    <m/>
    <m/>
    <m/>
    <m/>
    <m/>
    <m/>
    <m/>
    <m/>
    <s v="No"/>
    <n v="48"/>
    <m/>
    <m/>
    <s v="Author-Article"/>
    <s v="first"/>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2"/>
    <n v="1"/>
    <s v="22"/>
    <s v="22"/>
    <m/>
    <m/>
    <m/>
    <m/>
    <m/>
    <m/>
    <m/>
    <m/>
    <m/>
  </r>
  <r>
    <s v="arjen slangen"/>
    <s v="taipei as a global city: a theoretical and empirical examination"/>
    <m/>
    <m/>
    <m/>
    <m/>
    <m/>
    <m/>
    <m/>
    <m/>
    <s v="No"/>
    <n v="49"/>
    <m/>
    <m/>
    <s v="Author-Article"/>
    <s v="last"/>
    <s v="KU Leuven"/>
    <s v="education"/>
    <x v="11"/>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1"/>
    <n v="1"/>
    <s v="14"/>
    <s v="14"/>
    <m/>
    <m/>
    <m/>
    <m/>
    <m/>
    <m/>
    <m/>
    <m/>
    <m/>
  </r>
  <r>
    <s v="helen s. du"/>
    <s v="taipei as a global city: a theoretical and empirical examination"/>
    <m/>
    <m/>
    <m/>
    <m/>
    <m/>
    <m/>
    <m/>
    <m/>
    <s v="No"/>
    <n v="50"/>
    <m/>
    <m/>
    <s v="Author-Article"/>
    <s v="middle"/>
    <s v="NEOMA Business School"/>
    <s v="education"/>
    <x v="4"/>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0"/>
    <n v="1"/>
    <s v="14"/>
    <s v="14"/>
    <m/>
    <m/>
    <m/>
    <m/>
    <m/>
    <m/>
    <m/>
    <m/>
    <m/>
  </r>
  <r>
    <s v="renã© belderbos"/>
    <s v="learning to plunder: global education, global inequality and the global city"/>
    <m/>
    <m/>
    <m/>
    <m/>
    <m/>
    <m/>
    <m/>
    <m/>
    <s v="No"/>
    <n v="51"/>
    <m/>
    <m/>
    <s v="Author-Article"/>
    <s v="first"/>
    <s v="United Nations University â€“ Maastricht Economic and Social Research Institute on Innovation and Technology"/>
    <s v="facility"/>
    <x v="12"/>
    <s v="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
    <x v="0"/>
    <x v="9"/>
    <n v="56"/>
    <s v="SAGE Publishing"/>
    <m/>
    <s v="249"/>
    <n v="1"/>
    <s v="77"/>
    <s v="77"/>
    <m/>
    <m/>
    <m/>
    <m/>
    <m/>
    <m/>
    <m/>
    <m/>
    <m/>
  </r>
  <r>
    <s v="chiaâ€huang wang"/>
    <s v="a systematic review of sport for development interventions across six global cities"/>
    <m/>
    <m/>
    <m/>
    <m/>
    <m/>
    <m/>
    <m/>
    <m/>
    <s v="No"/>
    <n v="52"/>
    <m/>
    <m/>
    <s v="Author-Article"/>
    <s v="first"/>
    <s v="Yuan Ze University"/>
    <s v="education"/>
    <x v="13"/>
    <s v="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
    <x v="0"/>
    <x v="7"/>
    <n v="56"/>
    <s v="Taylor &amp; Francis"/>
    <m/>
    <s v="248"/>
    <n v="1"/>
    <s v="76"/>
    <s v="76"/>
    <m/>
    <m/>
    <m/>
    <m/>
    <m/>
    <m/>
    <m/>
    <m/>
    <m/>
  </r>
  <r>
    <s v="stuart tannock"/>
    <s v="can the straw man speak? an engagement with postcolonial critiques of â€˜global cities researchâ€™"/>
    <m/>
    <m/>
    <m/>
    <m/>
    <m/>
    <m/>
    <m/>
    <m/>
    <s v="No"/>
    <n v="53"/>
    <m/>
    <m/>
    <s v="Author-Article"/>
    <s v="first"/>
    <s v="Cardiff University"/>
    <s v="education"/>
    <x v="8"/>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7"/>
    <n v="1"/>
    <s v="21"/>
    <s v="21"/>
    <m/>
    <m/>
    <m/>
    <m/>
    <m/>
    <m/>
    <m/>
    <m/>
    <m/>
  </r>
  <r>
    <s v="simon c. darnell"/>
    <s v="can the straw man speak? an engagement with postcolonial critiques of â€˜global cities researchâ€™"/>
    <m/>
    <m/>
    <m/>
    <m/>
    <m/>
    <m/>
    <m/>
    <m/>
    <s v="No"/>
    <n v="54"/>
    <m/>
    <m/>
    <s v="Author-Article"/>
    <s v="last"/>
    <s v="University of Toronto"/>
    <s v="education"/>
    <x v="10"/>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6"/>
    <n v="1"/>
    <s v="21"/>
    <s v="21"/>
    <m/>
    <m/>
    <m/>
    <m/>
    <m/>
    <m/>
    <m/>
    <m/>
    <m/>
  </r>
  <r>
    <s v="amanda borbee"/>
    <s v="can the straw man speak? an engagement with postcolonial critiques of â€˜global cities researchâ€™"/>
    <m/>
    <m/>
    <m/>
    <m/>
    <m/>
    <m/>
    <m/>
    <m/>
    <s v="No"/>
    <n v="55"/>
    <m/>
    <m/>
    <s v="Author-Article"/>
    <s v="middle"/>
    <s v="Adelphi University"/>
    <s v="education"/>
    <x v="5"/>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5"/>
    <n v="1"/>
    <s v="21"/>
    <s v="21"/>
    <m/>
    <m/>
    <m/>
    <m/>
    <m/>
    <m/>
    <m/>
    <m/>
    <m/>
  </r>
  <r>
    <s v="mish boutet"/>
    <s v="queer time in global city singapore: neoliberal futures and the â€˜freedom to loveâ€™"/>
    <m/>
    <m/>
    <m/>
    <m/>
    <m/>
    <m/>
    <m/>
    <m/>
    <s v="No"/>
    <n v="56"/>
    <m/>
    <m/>
    <s v="Author-Article"/>
    <s v="middle"/>
    <s v="University of Ottawa"/>
    <s v="education"/>
    <x v="10"/>
    <s v="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
    <x v="0"/>
    <x v="11"/>
    <n v="57"/>
    <s v="SAGE Publishing"/>
    <m/>
    <s v="244"/>
    <n v="1"/>
    <s v="75"/>
    <s v="75"/>
    <m/>
    <m/>
    <m/>
    <m/>
    <m/>
    <m/>
    <m/>
    <m/>
    <m/>
  </r>
  <r>
    <s v="megan chawansky"/>
    <s v="from suburbia to post-suburbia in china? aspects of the transformation of the beijing and shanghai global city regions"/>
    <m/>
    <m/>
    <m/>
    <m/>
    <m/>
    <m/>
    <m/>
    <m/>
    <s v="No"/>
    <n v="57"/>
    <m/>
    <m/>
    <s v="Author-Article"/>
    <s v="middle"/>
    <s v="University of Kentuck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3"/>
    <n v="1"/>
    <s v="7"/>
    <s v="7"/>
    <m/>
    <m/>
    <m/>
    <m/>
    <m/>
    <m/>
    <m/>
    <m/>
    <m/>
  </r>
  <r>
    <s v="lindsey c. blom"/>
    <s v="from suburbia to post-suburbia in china? aspects of the transformation of the beijing and shanghai global city regions"/>
    <m/>
    <m/>
    <m/>
    <m/>
    <m/>
    <m/>
    <m/>
    <m/>
    <s v="No"/>
    <n v="58"/>
    <m/>
    <m/>
    <s v="Author-Article"/>
    <s v="middle"/>
    <s v="Ball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2"/>
    <n v="1"/>
    <s v="7"/>
    <s v="7"/>
    <m/>
    <m/>
    <m/>
    <m/>
    <m/>
    <m/>
    <m/>
    <m/>
    <m/>
  </r>
  <r>
    <s v="martin camirã©"/>
    <s v="from suburbia to post-suburbia in china? aspects of the transformation of the beijing and shanghai global city regions"/>
    <m/>
    <m/>
    <m/>
    <m/>
    <m/>
    <m/>
    <m/>
    <m/>
    <s v="No"/>
    <n v="59"/>
    <m/>
    <m/>
    <s v="Author-Article"/>
    <s v="middle"/>
    <s v="University of Ottawa"/>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1"/>
    <n v="1"/>
    <s v="7"/>
    <s v="7"/>
    <m/>
    <m/>
    <m/>
    <m/>
    <m/>
    <m/>
    <m/>
    <m/>
    <m/>
  </r>
  <r>
    <s v="william v. massey"/>
    <s v="from suburbia to post-suburbia in china? aspects of the transformation of the beijing and shanghai global city regions"/>
    <m/>
    <m/>
    <m/>
    <m/>
    <m/>
    <m/>
    <m/>
    <m/>
    <s v="No"/>
    <n v="60"/>
    <m/>
    <m/>
    <s v="Author-Article"/>
    <s v="middle"/>
    <s v="Oregon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0"/>
    <n v="1"/>
    <s v="7"/>
    <s v="7"/>
    <m/>
    <m/>
    <m/>
    <m/>
    <m/>
    <m/>
    <m/>
    <m/>
    <m/>
  </r>
  <r>
    <s v="meredith a. whitley"/>
    <s v="from suburbia to post-suburbia in china? aspects of the transformation of the beijing and shanghai global city regions"/>
    <m/>
    <m/>
    <m/>
    <m/>
    <m/>
    <m/>
    <m/>
    <m/>
    <s v="No"/>
    <n v="61"/>
    <m/>
    <m/>
    <s v="Author-Article"/>
    <s v="first"/>
    <s v="Adelphi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9"/>
    <n v="1"/>
    <s v="7"/>
    <s v="7"/>
    <m/>
    <m/>
    <m/>
    <m/>
    <m/>
    <m/>
    <m/>
    <m/>
    <m/>
  </r>
  <r>
    <s v="michiel van meeteren"/>
    <s v="from suburbia to post-suburbia in china? aspects of the transformation of the beijing and shanghai global city regions"/>
    <m/>
    <m/>
    <m/>
    <m/>
    <m/>
    <m/>
    <m/>
    <m/>
    <s v="No"/>
    <n v="62"/>
    <m/>
    <m/>
    <s v="Author-Article"/>
    <s v="fir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6"/>
    <n v="1"/>
    <s v="7"/>
    <s v="7"/>
    <m/>
    <m/>
    <m/>
    <m/>
    <m/>
    <m/>
    <m/>
    <m/>
    <m/>
  </r>
  <r>
    <s v="david bassens"/>
    <s v="from suburbia to post-suburbia in china? aspects of the transformation of the beijing and shanghai global city regions"/>
    <m/>
    <m/>
    <m/>
    <m/>
    <m/>
    <m/>
    <m/>
    <m/>
    <s v="No"/>
    <n v="63"/>
    <m/>
    <m/>
    <s v="Author-Article"/>
    <s v="la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8"/>
    <n v="1"/>
    <s v="7"/>
    <s v="7"/>
    <m/>
    <m/>
    <m/>
    <m/>
    <m/>
    <m/>
    <m/>
    <m/>
    <m/>
  </r>
  <r>
    <s v="ben derudder"/>
    <s v="from suburbia to post-suburbia in china? aspects of the transformation of the beijing and shanghai global city regions"/>
    <m/>
    <m/>
    <m/>
    <m/>
    <m/>
    <m/>
    <m/>
    <m/>
    <s v="No"/>
    <n v="64"/>
    <m/>
    <m/>
    <s v="Author-Article"/>
    <s v="middle"/>
    <s v="Ghent University Hospital"/>
    <s v="healthcare"/>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7"/>
    <n v="1"/>
    <s v="1"/>
    <s v="7"/>
    <m/>
    <m/>
    <m/>
    <m/>
    <m/>
    <m/>
    <m/>
    <m/>
    <m/>
  </r>
  <r>
    <s v="natalie oswin"/>
    <s v="from suburbia to post-suburbia in china? aspects of the transformation of the beijing and shanghai global city regions"/>
    <m/>
    <m/>
    <m/>
    <m/>
    <m/>
    <m/>
    <m/>
    <m/>
    <s v="No"/>
    <n v="65"/>
    <m/>
    <m/>
    <s v="Author-Article"/>
    <s v="first"/>
    <s v="McGill University"/>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5"/>
    <n v="1"/>
    <s v="7"/>
    <s v="7"/>
    <m/>
    <m/>
    <m/>
    <m/>
    <m/>
    <m/>
    <m/>
    <m/>
    <m/>
  </r>
  <r>
    <s v="yue liu"/>
    <s v="global cities: gorillas in our midst"/>
    <m/>
    <m/>
    <m/>
    <m/>
    <m/>
    <m/>
    <m/>
    <m/>
    <s v="No"/>
    <n v="66"/>
    <m/>
    <m/>
    <s v="Author-Article"/>
    <s v="last"/>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4"/>
    <n v="1"/>
    <s v="10"/>
    <s v="10"/>
    <m/>
    <m/>
    <m/>
    <m/>
    <m/>
    <m/>
    <m/>
    <m/>
    <m/>
  </r>
  <r>
    <s v="jie yang"/>
    <s v="global cities: gorillas in our midst"/>
    <m/>
    <m/>
    <m/>
    <m/>
    <m/>
    <m/>
    <m/>
    <m/>
    <s v="No"/>
    <n v="67"/>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3"/>
    <n v="1"/>
    <s v="10"/>
    <s v="10"/>
    <m/>
    <m/>
    <m/>
    <m/>
    <m/>
    <m/>
    <m/>
    <m/>
    <m/>
  </r>
  <r>
    <s v="xin huang"/>
    <s v="global cities: gorillas in our midst"/>
    <m/>
    <m/>
    <m/>
    <m/>
    <m/>
    <m/>
    <m/>
    <m/>
    <s v="No"/>
    <n v="68"/>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2"/>
    <n v="1"/>
    <s v="10"/>
    <s v="10"/>
    <m/>
    <m/>
    <m/>
    <m/>
    <m/>
    <m/>
    <m/>
    <m/>
    <m/>
  </r>
  <r>
    <s v="qiquan yang"/>
    <s v="extending beyond â€˜world citiesâ€™ in world city network (wcn) research: urban positionality and economic linkages through the australia-based corporate network"/>
    <m/>
    <m/>
    <m/>
    <m/>
    <m/>
    <m/>
    <m/>
    <m/>
    <s v="No"/>
    <n v="69"/>
    <m/>
    <m/>
    <s v="Author-Article"/>
    <s v="first"/>
    <s v="Wuhan University"/>
    <s v="education"/>
    <x v="3"/>
    <s v="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
    <x v="0"/>
    <x v="10"/>
    <n v="59"/>
    <s v="SAGE Publishing"/>
    <m/>
    <s v="231"/>
    <n v="1"/>
    <s v="74"/>
    <s v="74"/>
    <m/>
    <m/>
    <m/>
    <m/>
    <m/>
    <m/>
    <m/>
    <m/>
    <m/>
  </r>
  <r>
    <s v="michele acuto"/>
    <s v="the global city: enabling economic intermediation and bearing its costs"/>
    <m/>
    <m/>
    <m/>
    <m/>
    <m/>
    <m/>
    <m/>
    <m/>
    <s v="No"/>
    <n v="70"/>
    <m/>
    <m/>
    <s v="Author-Article"/>
    <s v="first"/>
    <s v="Australian National University"/>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30"/>
    <n v="1"/>
    <s v="35"/>
    <s v="35"/>
    <m/>
    <m/>
    <m/>
    <m/>
    <m/>
    <m/>
    <m/>
    <m/>
    <m/>
  </r>
  <r>
    <s v="kirsten martinus"/>
    <s v="the global city: enabling economic intermediation and bearing its costs"/>
    <m/>
    <m/>
    <m/>
    <m/>
    <m/>
    <m/>
    <m/>
    <m/>
    <s v="No"/>
    <n v="71"/>
    <m/>
    <m/>
    <s v="Author-Article"/>
    <s v="last"/>
    <s v="University of Western Australia"/>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29"/>
    <n v="1"/>
    <s v="35"/>
    <s v="35"/>
    <m/>
    <m/>
    <m/>
    <m/>
    <m/>
    <m/>
    <m/>
    <m/>
    <m/>
  </r>
  <r>
    <s v="thomas sigler"/>
    <s v="global cities in global commodity chains: exploring the role of mexico city in the geography of global economic governance"/>
    <m/>
    <m/>
    <m/>
    <m/>
    <m/>
    <m/>
    <m/>
    <m/>
    <s v="No"/>
    <n v="72"/>
    <m/>
    <m/>
    <s v="Author-Article"/>
    <s v="first"/>
    <s v="University of Queensland"/>
    <s v="education"/>
    <x v="0"/>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8"/>
    <n v="1"/>
    <s v="13"/>
    <s v="13"/>
    <m/>
    <m/>
    <m/>
    <m/>
    <m/>
    <m/>
    <m/>
    <m/>
    <m/>
  </r>
  <r>
    <s v="saskia sassen"/>
    <s v="global cities in global commodity chains: exploring the role of mexico city in the geography of global economic governance"/>
    <m/>
    <m/>
    <m/>
    <m/>
    <m/>
    <m/>
    <m/>
    <m/>
    <s v="No"/>
    <n v="73"/>
    <m/>
    <m/>
    <s v="Author-Article"/>
    <s v="first"/>
    <s v="Columbia University"/>
    <s v="education"/>
    <x v="5"/>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7"/>
    <n v="1"/>
    <s v="13"/>
    <s v="13"/>
    <m/>
    <m/>
    <m/>
    <m/>
    <m/>
    <m/>
    <m/>
    <m/>
    <m/>
  </r>
  <r>
    <s v="christof parnreiter"/>
    <s v="twoâ€mode networks and the interlocking world city network model: a reply to neal"/>
    <m/>
    <m/>
    <m/>
    <m/>
    <m/>
    <m/>
    <m/>
    <m/>
    <s v="No"/>
    <n v="74"/>
    <m/>
    <m/>
    <s v="Author-Article"/>
    <s v="first"/>
    <s v="UniversitÃ¤t Hamburg"/>
    <s v="education"/>
    <x v="14"/>
    <s v="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
    <x v="0"/>
    <x v="14"/>
    <n v="60"/>
    <s v="Wiley-Blackwell"/>
    <m/>
    <s v="226"/>
    <n v="1"/>
    <s v="73"/>
    <s v="73"/>
    <m/>
    <m/>
    <m/>
    <m/>
    <m/>
    <m/>
    <m/>
    <m/>
    <m/>
  </r>
  <r>
    <s v="ben derudder"/>
    <s v="change in the world city network, 2000â€“2012"/>
    <m/>
    <m/>
    <m/>
    <m/>
    <m/>
    <m/>
    <m/>
    <m/>
    <s v="No"/>
    <n v="75"/>
    <m/>
    <m/>
    <s v="Author-Article"/>
    <s v="last"/>
    <s v="Ghent University"/>
    <s v="education"/>
    <x v="11"/>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5"/>
    <n v="1"/>
    <s v="1"/>
    <s v="1"/>
    <m/>
    <m/>
    <m/>
    <m/>
    <m/>
    <m/>
    <m/>
    <m/>
    <m/>
  </r>
  <r>
    <s v="xingjian liu"/>
    <s v="change in the world city network, 2000â€“2012"/>
    <m/>
    <m/>
    <m/>
    <m/>
    <m/>
    <m/>
    <m/>
    <m/>
    <s v="No"/>
    <n v="76"/>
    <m/>
    <m/>
    <s v="Author-Article"/>
    <s v="first"/>
    <s v="University of Cambridge"/>
    <s v="education"/>
    <x v="8"/>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4"/>
    <n v="1"/>
    <s v="1"/>
    <s v="1"/>
    <m/>
    <m/>
    <m/>
    <m/>
    <m/>
    <m/>
    <m/>
    <m/>
    <m/>
  </r>
  <r>
    <s v="peter j. taylor"/>
    <s v="negotiating skills in the global city: hungarian and romanian professionals and graduates in london"/>
    <m/>
    <m/>
    <m/>
    <m/>
    <m/>
    <m/>
    <m/>
    <m/>
    <s v="No"/>
    <n v="77"/>
    <m/>
    <m/>
    <s v="Author-Article"/>
    <s v="last"/>
    <s v="Northumbria University"/>
    <s v="education"/>
    <x v="8"/>
    <s v="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
    <x v="0"/>
    <x v="12"/>
    <n v="61"/>
    <s v="Taylor &amp; Francis"/>
    <m/>
    <s v="223"/>
    <n v="1"/>
    <s v="1"/>
    <s v="1"/>
    <m/>
    <m/>
    <m/>
    <m/>
    <m/>
    <m/>
    <m/>
    <m/>
    <m/>
  </r>
  <r>
    <s v="ben derudder"/>
    <s v="fanon and space: colonization, urbanization, and liberation from the colonial to the global city"/>
    <m/>
    <m/>
    <m/>
    <m/>
    <m/>
    <m/>
    <m/>
    <m/>
    <s v="No"/>
    <n v="78"/>
    <m/>
    <m/>
    <s v="Author-Article"/>
    <s v="first"/>
    <s v="Ghent University Hospital"/>
    <s v="healthcare"/>
    <x v="11"/>
    <s v="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
    <x v="0"/>
    <x v="3"/>
    <n v="61"/>
    <s v="SAGE Publishing"/>
    <m/>
    <s v="222"/>
    <n v="1"/>
    <s v="1"/>
    <s v="1"/>
    <m/>
    <m/>
    <m/>
    <m/>
    <m/>
    <m/>
    <m/>
    <m/>
    <m/>
  </r>
  <r>
    <s v="kevin ward"/>
    <s v="the intimate economies of bangkok: tomboys, tycoons, and avon ladies in the global city"/>
    <m/>
    <m/>
    <m/>
    <m/>
    <m/>
    <m/>
    <m/>
    <m/>
    <s v="No"/>
    <n v="79"/>
    <m/>
    <m/>
    <s v="Author-Article"/>
    <s v="last"/>
    <s v="University of Manchester"/>
    <s v="education"/>
    <x v="8"/>
    <s v="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
    <x v="0"/>
    <x v="15"/>
    <n v="63"/>
    <s v="Association of College and Research Libraries"/>
    <m/>
    <s v="221"/>
    <n v="1"/>
    <s v="72"/>
    <s v="72"/>
    <m/>
    <m/>
    <m/>
    <m/>
    <m/>
    <m/>
    <m/>
    <m/>
    <m/>
  </r>
  <r>
    <s v="colette fagan"/>
    <s v="seeking community in a global city: guatemalans and salvadorans in los angeles"/>
    <m/>
    <m/>
    <m/>
    <m/>
    <m/>
    <m/>
    <m/>
    <m/>
    <s v="No"/>
    <n v="80"/>
    <m/>
    <m/>
    <s v="Author-Article"/>
    <s v="middle"/>
    <s v="University of Manchester"/>
    <s v="education"/>
    <x v="8"/>
    <s v="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
    <x v="0"/>
    <x v="5"/>
    <n v="64"/>
    <s v="SAGE Publishing"/>
    <m/>
    <s v="220"/>
    <n v="1"/>
    <s v="71"/>
    <s v="71"/>
    <m/>
    <m/>
    <m/>
    <m/>
    <m/>
    <m/>
    <m/>
    <m/>
    <m/>
  </r>
  <r>
    <s v="diane perrons"/>
    <s v="the potential and prospect for global cities in china: in the context of the world system"/>
    <m/>
    <m/>
    <m/>
    <m/>
    <m/>
    <m/>
    <m/>
    <m/>
    <s v="No"/>
    <n v="81"/>
    <m/>
    <m/>
    <s v="Author-Article"/>
    <s v="middle"/>
    <s v="London School of Economics and Political Science"/>
    <s v="education"/>
    <x v="8"/>
    <s v="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
    <x v="0"/>
    <x v="5"/>
    <n v="64"/>
    <s v="Elsevier BV"/>
    <m/>
    <s v="219"/>
    <n v="1"/>
    <s v="70"/>
    <s v="70"/>
    <m/>
    <m/>
    <m/>
    <m/>
    <m/>
    <m/>
    <m/>
    <m/>
    <m/>
  </r>
  <r>
    <s v="yulong shi"/>
    <s v="another global city"/>
    <m/>
    <m/>
    <m/>
    <m/>
    <m/>
    <m/>
    <m/>
    <m/>
    <s v="No"/>
    <n v="82"/>
    <m/>
    <m/>
    <s v="Author-Article"/>
    <s v="first"/>
    <s v="Beijing Municipal Commission of Urban Planning"/>
    <s v="government"/>
    <x v="3"/>
    <s v="This collection uses the transnational activities of municipal urban governments to historicize the origins and development of the global city, focusing on how urban problems were addressed with conce"/>
    <x v="1"/>
    <x v="12"/>
    <n v="64"/>
    <s v="Palgrave Macmillan"/>
    <m/>
    <s v="218"/>
    <n v="1"/>
    <s v="69"/>
    <s v="69"/>
    <m/>
    <m/>
    <m/>
    <m/>
    <m/>
    <m/>
    <m/>
    <m/>
    <m/>
  </r>
  <r>
    <s v="natalie oswin"/>
    <s v="automatic extraction of built-up area from zy3 multi-view satellite imagery: analysis of 45 global cities"/>
    <m/>
    <m/>
    <m/>
    <m/>
    <m/>
    <m/>
    <m/>
    <m/>
    <s v="No"/>
    <n v="83"/>
    <m/>
    <m/>
    <s v="Author-Article"/>
    <s v="first"/>
    <s v="McGill University"/>
    <s v="education"/>
    <x v="10"/>
    <s v="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
    <x v="0"/>
    <x v="7"/>
    <n v="64"/>
    <s v="Elsevier BV"/>
    <m/>
    <s v="217"/>
    <n v="1"/>
    <s v="7"/>
    <s v="7"/>
    <m/>
    <m/>
    <m/>
    <m/>
    <m/>
    <m/>
    <m/>
    <m/>
    <m/>
  </r>
  <r>
    <s v="huijun chen"/>
    <s v="making the global city: urban citizenship at the margins of delhi"/>
    <m/>
    <m/>
    <m/>
    <m/>
    <m/>
    <m/>
    <m/>
    <m/>
    <s v="No"/>
    <n v="84"/>
    <m/>
    <m/>
    <s v="Author-Article"/>
    <s v="middle"/>
    <s v="Wuhan University"/>
    <s v="education"/>
    <x v="3"/>
    <s v="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
    <x v="0"/>
    <x v="9"/>
    <n v="65"/>
    <s v="Routledge"/>
    <m/>
    <s v="216"/>
    <n v="1"/>
    <s v="68"/>
    <s v="68"/>
    <m/>
    <m/>
    <m/>
    <m/>
    <m/>
    <m/>
    <m/>
    <m/>
    <m/>
  </r>
  <r>
    <s v="zhe zhu"/>
    <s v="an alternative approach to the calculation and analysis of connectivity in the world city network"/>
    <m/>
    <m/>
    <m/>
    <m/>
    <m/>
    <m/>
    <m/>
    <m/>
    <s v="No"/>
    <n v="85"/>
    <m/>
    <m/>
    <s v="Author-Article"/>
    <s v="middle"/>
    <s v="University of Connecticut"/>
    <s v="education"/>
    <x v="5"/>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5"/>
    <n v="1"/>
    <s v="10"/>
    <s v="10"/>
    <m/>
    <m/>
    <m/>
    <m/>
    <m/>
    <m/>
    <m/>
    <m/>
    <m/>
  </r>
  <r>
    <s v="xin huang"/>
    <s v="an alternative approach to the calculation and analysis of connectivity in the world city network"/>
    <m/>
    <m/>
    <m/>
    <m/>
    <m/>
    <m/>
    <m/>
    <m/>
    <s v="No"/>
    <n v="86"/>
    <m/>
    <m/>
    <s v="Author-Article"/>
    <s v="middle"/>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4"/>
    <n v="1"/>
    <s v="10"/>
    <s v="10"/>
    <m/>
    <m/>
    <m/>
    <m/>
    <m/>
    <m/>
    <m/>
    <m/>
    <m/>
  </r>
  <r>
    <s v="chun liu"/>
    <s v="an alternative approach to the calculation and analysis of connectivity in the world city network"/>
    <m/>
    <m/>
    <m/>
    <m/>
    <m/>
    <m/>
    <m/>
    <m/>
    <s v="No"/>
    <n v="87"/>
    <m/>
    <m/>
    <s v="Author-Article"/>
    <s v="first"/>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3"/>
    <n v="1"/>
    <s v="10"/>
    <s v="10"/>
    <m/>
    <m/>
    <m/>
    <m/>
    <m/>
    <m/>
    <m/>
    <m/>
    <m/>
  </r>
  <r>
    <s v="ursula rao"/>
    <s v="an alternative approach to the calculation and analysis of connectivity in the world city network"/>
    <m/>
    <m/>
    <m/>
    <m/>
    <m/>
    <m/>
    <m/>
    <m/>
    <s v="No"/>
    <n v="88"/>
    <m/>
    <m/>
    <s v="Author-Article"/>
    <s v="first"/>
    <s v="UNSW Sydney"/>
    <s v="education"/>
    <x v="0"/>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2"/>
    <n v="1"/>
    <s v="10"/>
    <s v="10"/>
    <m/>
    <m/>
    <m/>
    <m/>
    <m/>
    <m/>
    <m/>
    <m/>
    <m/>
  </r>
  <r>
    <s v="ben derudder"/>
    <s v="threeâ€scope carbon emission inventories of global cities"/>
    <m/>
    <m/>
    <m/>
    <m/>
    <m/>
    <m/>
    <m/>
    <m/>
    <s v="No"/>
    <n v="89"/>
    <m/>
    <m/>
    <s v="Author-Article"/>
    <s v="last"/>
    <s v="Ghent University"/>
    <s v="education"/>
    <x v="11"/>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1"/>
    <n v="1"/>
    <s v="1"/>
    <s v="1"/>
    <m/>
    <m/>
    <m/>
    <m/>
    <m/>
    <m/>
    <m/>
    <m/>
    <m/>
  </r>
  <r>
    <s v="stefan hennemann"/>
    <s v="threeâ€scope carbon emission inventories of global cities"/>
    <m/>
    <m/>
    <m/>
    <m/>
    <m/>
    <m/>
    <m/>
    <m/>
    <s v="No"/>
    <n v="90"/>
    <m/>
    <m/>
    <s v="Author-Article"/>
    <s v="first"/>
    <s v="University of Giessen"/>
    <s v="education"/>
    <x v="14"/>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0"/>
    <n v="1"/>
    <s v="1"/>
    <s v="1"/>
    <m/>
    <m/>
    <m/>
    <m/>
    <m/>
    <m/>
    <m/>
    <m/>
    <m/>
  </r>
  <r>
    <s v="kristian steele"/>
    <s v="urban political economy beyond the 'global city'"/>
    <m/>
    <m/>
    <m/>
    <m/>
    <m/>
    <m/>
    <m/>
    <m/>
    <s v="No"/>
    <n v="91"/>
    <m/>
    <m/>
    <s v="Author-Article"/>
    <s v="last"/>
    <s v="Arup Group (United Kingdom)"/>
    <s v="company"/>
    <x v="8"/>
    <s v="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
    <x v="0"/>
    <x v="15"/>
    <n v="67"/>
    <s v="SAGE Publishing"/>
    <m/>
    <s v="209"/>
    <n v="1"/>
    <s v="67"/>
    <s v="67"/>
    <m/>
    <m/>
    <m/>
    <m/>
    <m/>
    <m/>
    <m/>
    <m/>
    <m/>
  </r>
  <r>
    <s v="john barrett"/>
    <s v="examining â€˜coreâ€“peripheryâ€™ relationships in a global city-region: the case of london and south east england"/>
    <m/>
    <m/>
    <m/>
    <m/>
    <m/>
    <m/>
    <m/>
    <m/>
    <s v="No"/>
    <n v="92"/>
    <m/>
    <m/>
    <s v="Author-Article"/>
    <s v="middle"/>
    <s v="University of Leeds"/>
    <s v="education"/>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8"/>
    <n v="1"/>
    <s v="34"/>
    <s v="34"/>
    <m/>
    <m/>
    <m/>
    <m/>
    <m/>
    <m/>
    <m/>
    <m/>
    <m/>
  </r>
  <r>
    <s v="michael doust"/>
    <s v="examining â€˜coreâ€“peripheryâ€™ relationships in a global city-region: the case of london and south east england"/>
    <m/>
    <m/>
    <m/>
    <m/>
    <m/>
    <m/>
    <m/>
    <m/>
    <s v="No"/>
    <n v="93"/>
    <m/>
    <m/>
    <s v="Author-Article"/>
    <s v="middle"/>
    <s v="Committee on Climate Change"/>
    <s v="government"/>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7"/>
    <n v="1"/>
    <s v="34"/>
    <s v="34"/>
    <m/>
    <m/>
    <m/>
    <m/>
    <m/>
    <m/>
    <m/>
    <m/>
    <m/>
  </r>
  <r>
    <s v="manfred lenzen"/>
    <s v="physical and virtual carbon metabolism of global cities"/>
    <m/>
    <m/>
    <m/>
    <m/>
    <m/>
    <m/>
    <m/>
    <m/>
    <s v="No"/>
    <n v="94"/>
    <m/>
    <m/>
    <s v="Author-Article"/>
    <s v="middle"/>
    <s v="University of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6"/>
    <n v="1"/>
    <s v="9"/>
    <s v="9"/>
    <m/>
    <m/>
    <m/>
    <m/>
    <m/>
    <m/>
    <m/>
    <m/>
    <m/>
  </r>
  <r>
    <s v="anne owen"/>
    <s v="physical and virtual carbon metabolism of global cities"/>
    <m/>
    <m/>
    <m/>
    <m/>
    <m/>
    <m/>
    <m/>
    <m/>
    <s v="No"/>
    <n v="95"/>
    <m/>
    <m/>
    <s v="Author-Article"/>
    <s v="middle"/>
    <s v="University of Leeds"/>
    <s v="education"/>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5"/>
    <n v="1"/>
    <s v="9"/>
    <s v="9"/>
    <m/>
    <m/>
    <m/>
    <m/>
    <m/>
    <m/>
    <m/>
    <m/>
    <m/>
  </r>
  <r>
    <s v="guangwu chen"/>
    <s v="physical and virtual carbon metabolism of global cities"/>
    <m/>
    <m/>
    <m/>
    <m/>
    <m/>
    <m/>
    <m/>
    <m/>
    <s v="No"/>
    <n v="96"/>
    <m/>
    <m/>
    <s v="Author-Article"/>
    <s v="middle"/>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4"/>
    <n v="1"/>
    <s v="9"/>
    <s v="9"/>
    <m/>
    <m/>
    <m/>
    <m/>
    <m/>
    <m/>
    <m/>
    <m/>
    <m/>
  </r>
  <r>
    <s v="thomas wiedmann"/>
    <s v="physical and virtual carbon metabolism of global cities"/>
    <m/>
    <m/>
    <m/>
    <m/>
    <m/>
    <m/>
    <m/>
    <m/>
    <s v="No"/>
    <n v="97"/>
    <m/>
    <m/>
    <s v="Author-Article"/>
    <s v="first"/>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3"/>
    <n v="1"/>
    <s v="9"/>
    <s v="9"/>
    <m/>
    <m/>
    <m/>
    <m/>
    <m/>
    <m/>
    <m/>
    <m/>
    <m/>
  </r>
  <r>
    <s v="edward mccann"/>
    <s v="physical and virtual carbon metabolism of global cities"/>
    <m/>
    <m/>
    <m/>
    <m/>
    <m/>
    <m/>
    <m/>
    <m/>
    <s v="No"/>
    <n v="98"/>
    <m/>
    <m/>
    <s v="Author-Article"/>
    <s v="first"/>
    <s v="Simon Fraser University"/>
    <s v="education"/>
    <x v="1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2"/>
    <n v="1"/>
    <s v="9"/>
    <s v="9"/>
    <m/>
    <m/>
    <m/>
    <m/>
    <m/>
    <m/>
    <m/>
    <m/>
    <m/>
  </r>
  <r>
    <s v="kathy pain"/>
    <s v="physical and virtual carbon metabolism of global cities"/>
    <m/>
    <m/>
    <m/>
    <m/>
    <m/>
    <m/>
    <m/>
    <m/>
    <s v="No"/>
    <n v="99"/>
    <m/>
    <m/>
    <s v="Author-Article"/>
    <s v="first"/>
    <s v="Young Foundation"/>
    <s v="nonprofit"/>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1"/>
    <n v="1"/>
    <s v="9"/>
    <s v="9"/>
    <m/>
    <m/>
    <m/>
    <m/>
    <m/>
    <m/>
    <m/>
    <m/>
    <m/>
  </r>
  <r>
    <s v="klaus hubacek"/>
    <s v="physical and virtual carbon metabolism of global cities"/>
    <m/>
    <m/>
    <m/>
    <m/>
    <m/>
    <m/>
    <m/>
    <m/>
    <s v="No"/>
    <n v="100"/>
    <m/>
    <m/>
    <s v="Author-Article"/>
    <s v="last"/>
    <s v="University of Groningen"/>
    <s v="education"/>
    <x v="12"/>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0"/>
    <n v="1"/>
    <s v="9"/>
    <s v="9"/>
    <m/>
    <m/>
    <m/>
    <m/>
    <m/>
    <m/>
    <m/>
    <m/>
    <m/>
  </r>
  <r>
    <s v="hans joachim schellnhuber"/>
    <s v="skilled migration in global cities from `other' perspectives: british arabs, identity politics, and local embededdness"/>
    <m/>
    <m/>
    <m/>
    <m/>
    <m/>
    <m/>
    <m/>
    <m/>
    <s v="No"/>
    <n v="101"/>
    <m/>
    <m/>
    <s v="Author-Article"/>
    <s v="middle"/>
    <s v="Potsdam Institute for Climate Impact Research"/>
    <s v="facility"/>
    <x v="14"/>
    <s v="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
    <x v="0"/>
    <x v="16"/>
    <n v="69"/>
    <s v="Elsevier BV"/>
    <m/>
    <s v="199"/>
    <n v="1"/>
    <s v="66"/>
    <s v="66"/>
    <m/>
    <m/>
    <m/>
    <m/>
    <m/>
    <m/>
    <m/>
    <m/>
    <m/>
  </r>
  <r>
    <s v="helga weisz"/>
    <s v="city-dyad analyses of chinaâ€™s integration into the world city network"/>
    <m/>
    <m/>
    <m/>
    <m/>
    <m/>
    <m/>
    <m/>
    <m/>
    <s v="No"/>
    <n v="102"/>
    <m/>
    <m/>
    <s v="Author-Article"/>
    <s v="middle"/>
    <s v="Potsdam Institute for Climate Impact Research"/>
    <s v="facility"/>
    <x v="14"/>
    <s v="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
    <x v="0"/>
    <x v="17"/>
    <n v="69"/>
    <s v="SAGE Publishing"/>
    <m/>
    <s v="198"/>
    <n v="1"/>
    <s v="65"/>
    <s v="65"/>
    <m/>
    <m/>
    <m/>
    <m/>
    <m/>
    <m/>
    <m/>
    <m/>
    <m/>
  </r>
  <r>
    <s v="michael hoyler"/>
    <s v="global cities with chinese characteristics"/>
    <m/>
    <m/>
    <m/>
    <m/>
    <m/>
    <m/>
    <m/>
    <m/>
    <s v="No"/>
    <n v="103"/>
    <m/>
    <m/>
    <s v="Author-Article"/>
    <s v="middle"/>
    <s v="Loughborough University"/>
    <s v="education"/>
    <x v="8"/>
    <s v="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
    <x v="0"/>
    <x v="11"/>
    <n v="72"/>
    <s v="Elsevier BV"/>
    <m/>
    <s v="197"/>
    <n v="1"/>
    <s v="1"/>
    <s v="1"/>
    <m/>
    <m/>
    <m/>
    <m/>
    <m/>
    <m/>
    <m/>
    <m/>
    <m/>
  </r>
  <r>
    <s v="jianmei hao"/>
    <s v="gender, development and urban social change: women's community action in global cities"/>
    <m/>
    <m/>
    <m/>
    <m/>
    <m/>
    <m/>
    <m/>
    <m/>
    <s v="No"/>
    <n v="104"/>
    <m/>
    <m/>
    <s v="Author-Article"/>
    <s v="last"/>
    <s v="University of Utah"/>
    <s v="education"/>
    <x v="5"/>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4"/>
    <n v="1"/>
    <s v="1"/>
    <s v="1"/>
    <m/>
    <m/>
    <m/>
    <m/>
    <m/>
    <m/>
    <m/>
    <m/>
    <m/>
  </r>
  <r>
    <s v="ben derudder"/>
    <s v="gender, development and urban social change: women's community action in global cities"/>
    <m/>
    <m/>
    <m/>
    <m/>
    <m/>
    <m/>
    <m/>
    <m/>
    <s v="No"/>
    <n v="105"/>
    <m/>
    <m/>
    <s v="Author-Article"/>
    <s v="middle"/>
    <s v="Ghent University"/>
    <s v="education"/>
    <x v="11"/>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6"/>
    <n v="1"/>
    <s v="1"/>
    <s v="1"/>
    <m/>
    <m/>
    <m/>
    <m/>
    <m/>
    <m/>
    <m/>
    <m/>
    <m/>
  </r>
  <r>
    <s v="peter j. taylor"/>
    <s v="gender, development and urban social change: women's community action in global cities"/>
    <m/>
    <m/>
    <m/>
    <m/>
    <m/>
    <m/>
    <m/>
    <m/>
    <s v="No"/>
    <n v="106"/>
    <m/>
    <m/>
    <s v="Author-Article"/>
    <s v="first"/>
    <s v="Northumbria University"/>
    <s v="education"/>
    <x v="8"/>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5"/>
    <n v="1"/>
    <s v="1"/>
    <s v="1"/>
    <m/>
    <m/>
    <m/>
    <m/>
    <m/>
    <m/>
    <m/>
    <m/>
    <m/>
  </r>
  <r>
    <s v="xiulian ma"/>
    <s v="gender, development and urban social change: women's community action in global cities"/>
    <m/>
    <m/>
    <m/>
    <m/>
    <m/>
    <m/>
    <m/>
    <m/>
    <s v="No"/>
    <n v="107"/>
    <m/>
    <m/>
    <s v="Author-Article"/>
    <s v="middle"/>
    <s v="Chinese Academy of Governance"/>
    <s v="government"/>
    <x v="3"/>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3"/>
    <n v="1"/>
    <s v="1"/>
    <s v="1"/>
    <m/>
    <m/>
    <m/>
    <m/>
    <m/>
    <m/>
    <m/>
    <m/>
    <m/>
  </r>
  <r>
    <s v="amy lind"/>
    <s v="global city formation in a capitalist developmental state: tokyo and the waterfront sub-centre project"/>
    <m/>
    <m/>
    <m/>
    <m/>
    <m/>
    <m/>
    <m/>
    <m/>
    <s v="No"/>
    <n v="108"/>
    <m/>
    <m/>
    <s v="Author-Article"/>
    <s v="first"/>
    <s v="Arizona State University"/>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1"/>
    <n v="1"/>
    <s v="12"/>
    <s v="12"/>
    <m/>
    <m/>
    <m/>
    <m/>
    <m/>
    <m/>
    <m/>
    <m/>
    <m/>
  </r>
  <r>
    <s v="cliff wymbs"/>
    <s v="global city formation in a capitalist developmental state: tokyo and the waterfront sub-centre project"/>
    <m/>
    <m/>
    <m/>
    <m/>
    <m/>
    <m/>
    <m/>
    <m/>
    <s v="No"/>
    <n v="109"/>
    <m/>
    <m/>
    <s v="Author-Article"/>
    <s v="la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0"/>
    <n v="1"/>
    <s v="12"/>
    <s v="12"/>
    <m/>
    <m/>
    <m/>
    <m/>
    <m/>
    <m/>
    <m/>
    <m/>
    <m/>
  </r>
  <r>
    <s v="michael timberlake"/>
    <s v="global city formation in a capitalist developmental state: tokyo and the waterfront sub-centre project"/>
    <m/>
    <m/>
    <m/>
    <m/>
    <m/>
    <m/>
    <m/>
    <m/>
    <s v="No"/>
    <n v="110"/>
    <m/>
    <m/>
    <s v="Author-Article"/>
    <s v="first"/>
    <s v="University of Utah"/>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2"/>
    <n v="1"/>
    <s v="12"/>
    <s v="12"/>
    <m/>
    <m/>
    <m/>
    <m/>
    <m/>
    <m/>
    <m/>
    <m/>
    <m/>
  </r>
  <r>
    <s v="lilach nachum"/>
    <s v="global city formation in a capitalist developmental state: tokyo and the waterfront sub-centre project"/>
    <m/>
    <m/>
    <m/>
    <m/>
    <m/>
    <m/>
    <m/>
    <m/>
    <s v="No"/>
    <n v="111"/>
    <m/>
    <m/>
    <s v="Author-Article"/>
    <s v="fir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89"/>
    <n v="1"/>
    <s v="12"/>
    <s v="12"/>
    <m/>
    <m/>
    <m/>
    <m/>
    <m/>
    <m/>
    <m/>
    <m/>
    <m/>
  </r>
  <r>
    <s v="asato saito"/>
    <s v="immigration and the global city hypothesis: towards an alternative research agenda"/>
    <m/>
    <m/>
    <m/>
    <m/>
    <m/>
    <m/>
    <m/>
    <m/>
    <s v="No"/>
    <n v="112"/>
    <m/>
    <m/>
    <s v="Author-Article"/>
    <s v="first"/>
    <s v="London School of Economics and Political Science"/>
    <s v="education"/>
    <x v="8"/>
    <s v="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
    <x v="0"/>
    <x v="5"/>
    <n v="74"/>
    <s v="Wiley-Blackwell"/>
    <m/>
    <s v="188"/>
    <n v="1"/>
    <s v="64"/>
    <s v="64"/>
    <m/>
    <m/>
    <m/>
    <m/>
    <m/>
    <m/>
    <m/>
    <m/>
    <m/>
  </r>
  <r>
    <s v="michael samers"/>
    <s v="is airbnb a sharing economy superstar? evidence from five global cities"/>
    <m/>
    <m/>
    <m/>
    <m/>
    <m/>
    <m/>
    <m/>
    <m/>
    <s v="No"/>
    <n v="113"/>
    <m/>
    <m/>
    <s v="Author-Article"/>
    <s v="first"/>
    <s v="University of Nottingham"/>
    <s v="education"/>
    <x v="8"/>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7"/>
    <n v="1"/>
    <s v="33"/>
    <s v="33"/>
    <m/>
    <m/>
    <m/>
    <m/>
    <m/>
    <m/>
    <m/>
    <m/>
    <m/>
  </r>
  <r>
    <s v="chris pettit"/>
    <s v="is airbnb a sharing economy superstar? evidence from five global cities"/>
    <m/>
    <m/>
    <m/>
    <m/>
    <m/>
    <m/>
    <m/>
    <m/>
    <s v="No"/>
    <n v="114"/>
    <m/>
    <m/>
    <s v="Author-Article"/>
    <s v="last"/>
    <s v="UNSW Sydney"/>
    <s v="education"/>
    <x v="0"/>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6"/>
    <n v="1"/>
    <s v="33"/>
    <s v="33"/>
    <m/>
    <m/>
    <m/>
    <m/>
    <m/>
    <m/>
    <m/>
    <m/>
    <m/>
  </r>
  <r>
    <s v="chris martin"/>
    <s v="the global city: strategic site, new frontier"/>
    <m/>
    <m/>
    <m/>
    <m/>
    <m/>
    <m/>
    <m/>
    <m/>
    <s v="No"/>
    <n v="115"/>
    <m/>
    <m/>
    <s v="Author-Article"/>
    <s v="middle"/>
    <s v="UNSW Sydney"/>
    <s v="education"/>
    <x v="0"/>
    <s v="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
    <x v="2"/>
    <x v="20"/>
    <n v="74"/>
    <s v="Springer Nature"/>
    <m/>
    <s v="185"/>
    <n v="1"/>
    <s v="63"/>
    <s v="63"/>
    <m/>
    <m/>
    <m/>
    <m/>
    <m/>
    <m/>
    <m/>
    <m/>
    <m/>
  </r>
  <r>
    <s v="laurence troy"/>
    <s v="global city frontiers: singapore's hinterland and the contested socioâ€political geographies of bintan, indonesia"/>
    <m/>
    <m/>
    <m/>
    <m/>
    <m/>
    <m/>
    <m/>
    <m/>
    <s v="No"/>
    <n v="116"/>
    <m/>
    <m/>
    <s v="Author-Article"/>
    <s v="middle"/>
    <s v="UNSW Sydney"/>
    <s v="education"/>
    <x v="0"/>
    <s v="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
    <x v="0"/>
    <x v="21"/>
    <n v="75"/>
    <s v="Wiley-Blackwell"/>
    <m/>
    <s v="184"/>
    <n v="1"/>
    <s v="62"/>
    <s v="62"/>
    <m/>
    <m/>
    <m/>
    <m/>
    <m/>
    <m/>
    <m/>
    <m/>
    <m/>
  </r>
  <r>
    <s v="laura crommelin"/>
    <s v="making connections: global production networks and world city networks"/>
    <m/>
    <m/>
    <m/>
    <m/>
    <m/>
    <m/>
    <m/>
    <m/>
    <s v="No"/>
    <n v="117"/>
    <m/>
    <m/>
    <s v="Author-Article"/>
    <s v="first"/>
    <s v="UNSW Sydney"/>
    <s v="education"/>
    <x v="0"/>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3"/>
    <n v="1"/>
    <s v="13"/>
    <s v="13"/>
    <m/>
    <m/>
    <m/>
    <m/>
    <m/>
    <m/>
    <m/>
    <m/>
    <m/>
  </r>
  <r>
    <s v="saskia sassen"/>
    <s v="making connections: global production networks and world city networks"/>
    <m/>
    <m/>
    <m/>
    <m/>
    <m/>
    <m/>
    <m/>
    <m/>
    <s v="No"/>
    <n v="118"/>
    <m/>
    <m/>
    <s v="Author-Article"/>
    <s v="first"/>
    <s v="Columbia University"/>
    <s v="education"/>
    <x v="5"/>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2"/>
    <n v="1"/>
    <s v="13"/>
    <s v="13"/>
    <m/>
    <m/>
    <m/>
    <m/>
    <m/>
    <m/>
    <m/>
    <m/>
    <m/>
  </r>
  <r>
    <s v="james d. sidaway"/>
    <s v="making connections: global production networks and world city networks"/>
    <m/>
    <m/>
    <m/>
    <m/>
    <m/>
    <m/>
    <m/>
    <m/>
    <s v="No"/>
    <n v="119"/>
    <m/>
    <m/>
    <s v="Author-Article"/>
    <s v="last"/>
    <s v="Loughborough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1"/>
    <n v="1"/>
    <s v="13"/>
    <s v="13"/>
    <m/>
    <m/>
    <m/>
    <m/>
    <m/>
    <m/>
    <m/>
    <m/>
    <m/>
  </r>
  <r>
    <s v="hamzah muzaini"/>
    <s v="making connections: global production networks and world city networks"/>
    <m/>
    <m/>
    <m/>
    <m/>
    <m/>
    <m/>
    <m/>
    <m/>
    <s v="No"/>
    <n v="120"/>
    <m/>
    <m/>
    <s v="Author-Article"/>
    <s v="middle"/>
    <s v="Durham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0"/>
    <n v="1"/>
    <s v="13"/>
    <s v="13"/>
    <m/>
    <m/>
    <m/>
    <m/>
    <m/>
    <m/>
    <m/>
    <m/>
    <m/>
  </r>
  <r>
    <s v="tim bunnell"/>
    <s v="structural determinism in the interlocking world city network"/>
    <m/>
    <m/>
    <m/>
    <m/>
    <m/>
    <m/>
    <m/>
    <m/>
    <s v="No"/>
    <n v="121"/>
    <m/>
    <m/>
    <s v="Author-Article"/>
    <s v="first"/>
    <s v="National University of Singapore"/>
    <s v="education"/>
    <x v="9"/>
    <s v="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
    <x v="0"/>
    <x v="14"/>
    <n v="75"/>
    <s v="Wiley-Blackwell"/>
    <m/>
    <s v="179"/>
    <n v="1"/>
    <s v="61"/>
    <s v="61"/>
    <m/>
    <m/>
    <m/>
    <m/>
    <m/>
    <m/>
    <m/>
    <m/>
    <m/>
  </r>
  <r>
    <s v="zachary p. neal"/>
    <s v="global/globalizing cities"/>
    <m/>
    <m/>
    <m/>
    <m/>
    <m/>
    <m/>
    <m/>
    <m/>
    <s v="No"/>
    <n v="122"/>
    <m/>
    <m/>
    <s v="Author-Article"/>
    <s v="first"/>
    <s v="Michigan State University"/>
    <s v="education"/>
    <x v="5"/>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8"/>
    <n v="1"/>
    <s v="14"/>
    <s v="14"/>
    <m/>
    <m/>
    <m/>
    <m/>
    <m/>
    <m/>
    <m/>
    <m/>
    <m/>
  </r>
  <r>
    <s v="anthony goerzen"/>
    <s v="global/globalizing cities"/>
    <m/>
    <m/>
    <m/>
    <m/>
    <m/>
    <m/>
    <m/>
    <m/>
    <s v="No"/>
    <n v="123"/>
    <m/>
    <m/>
    <s v="Author-Article"/>
    <s v="last"/>
    <s v="Queen's University"/>
    <s v="education"/>
    <x v="10"/>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7"/>
    <n v="1"/>
    <s v="14"/>
    <s v="14"/>
    <m/>
    <m/>
    <m/>
    <m/>
    <m/>
    <m/>
    <m/>
    <m/>
    <m/>
  </r>
  <r>
    <s v="helen s. du"/>
    <s v="global/globalizing cities"/>
    <m/>
    <m/>
    <m/>
    <m/>
    <m/>
    <m/>
    <m/>
    <m/>
    <s v="No"/>
    <n v="124"/>
    <m/>
    <m/>
    <s v="Author-Article"/>
    <s v="middle"/>
    <s v="NEOMA Business School"/>
    <s v="education"/>
    <x v="4"/>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6"/>
    <n v="1"/>
    <s v="14"/>
    <s v="14"/>
    <m/>
    <m/>
    <m/>
    <m/>
    <m/>
    <m/>
    <m/>
    <m/>
    <m/>
  </r>
  <r>
    <s v="brenda s. a. yeoh"/>
    <s v="globalization, cities and the summer olympics"/>
    <m/>
    <m/>
    <m/>
    <m/>
    <m/>
    <m/>
    <m/>
    <m/>
    <s v="No"/>
    <n v="125"/>
    <m/>
    <m/>
    <s v="Author-Article"/>
    <s v="first"/>
    <s v="National University of Singapore"/>
    <s v="education"/>
    <x v="9"/>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5"/>
    <n v="1"/>
    <s v="16"/>
    <s v="16"/>
    <m/>
    <m/>
    <m/>
    <m/>
    <m/>
    <m/>
    <m/>
    <m/>
    <m/>
  </r>
  <r>
    <s v="jon coaffee"/>
    <s v="globalization, cities and the summer olympics"/>
    <m/>
    <m/>
    <m/>
    <m/>
    <m/>
    <m/>
    <m/>
    <m/>
    <s v="No"/>
    <n v="126"/>
    <m/>
    <m/>
    <s v="Author-Article"/>
    <s v="first"/>
    <s v="Institute for Environmental Management"/>
    <s v="nonprofit"/>
    <x v="5"/>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4"/>
    <n v="1"/>
    <s v="16"/>
    <s v="16"/>
    <m/>
    <m/>
    <m/>
    <m/>
    <m/>
    <m/>
    <m/>
    <m/>
    <m/>
  </r>
  <r>
    <s v="frank witlox"/>
    <s v="measurement and interpretation of connectivity of chinese cities in world city network, 2010"/>
    <m/>
    <m/>
    <m/>
    <m/>
    <m/>
    <m/>
    <m/>
    <m/>
    <s v="No"/>
    <n v="127"/>
    <m/>
    <m/>
    <s v="Author-Article"/>
    <s v="last"/>
    <s v="Ghent University"/>
    <s v="education"/>
    <x v="11"/>
    <s v="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
    <x v="0"/>
    <x v="17"/>
    <n v="76"/>
    <s v="Science Press"/>
    <m/>
    <s v="173"/>
    <n v="1"/>
    <s v="1"/>
    <s v="1"/>
    <m/>
    <m/>
    <m/>
    <m/>
    <m/>
    <m/>
    <m/>
    <m/>
    <m/>
  </r>
  <r>
    <s v="wei shen"/>
    <s v="new port development and global city making: emergence of the shanghaiâ€“yangshan multilayered gateway hub"/>
    <m/>
    <m/>
    <m/>
    <m/>
    <m/>
    <m/>
    <m/>
    <m/>
    <s v="No"/>
    <n v="128"/>
    <m/>
    <m/>
    <s v="Author-Article"/>
    <s v="middle"/>
    <s v="Ã‰cole SupÃ©rieure des Sciences Commerciales dâ€™Angers"/>
    <s v="education"/>
    <x v="4"/>
    <s v="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
    <x v="0"/>
    <x v="14"/>
    <n v="78"/>
    <s v="Elsevier BV"/>
    <m/>
    <s v="172"/>
    <n v="1"/>
    <s v="8"/>
    <s v="8"/>
    <m/>
    <m/>
    <m/>
    <m/>
    <m/>
    <m/>
    <m/>
    <m/>
    <m/>
  </r>
  <r>
    <s v="minyuan zhao"/>
    <s v="foreign direct investment and the formation of global city-regions in china"/>
    <m/>
    <m/>
    <m/>
    <m/>
    <m/>
    <m/>
    <m/>
    <m/>
    <s v="No"/>
    <n v="129"/>
    <m/>
    <m/>
    <s v="Author-Article"/>
    <s v="middle"/>
    <s v="South China University of Technology"/>
    <s v="education"/>
    <x v="3"/>
    <s v="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
    <x v="0"/>
    <x v="3"/>
    <n v="79"/>
    <s v="Routledge"/>
    <m/>
    <s v="171"/>
    <n v="1"/>
    <s v="60"/>
    <s v="60"/>
    <m/>
    <m/>
    <m/>
    <m/>
    <m/>
    <m/>
    <m/>
    <m/>
    <m/>
  </r>
  <r>
    <s v="xingjian liu"/>
    <s v="a global â€˜urban roller coasterâ€™? connectivity changes in the world city network, 2000â€“2004"/>
    <m/>
    <m/>
    <m/>
    <m/>
    <m/>
    <m/>
    <m/>
    <m/>
    <s v="No"/>
    <n v="130"/>
    <m/>
    <m/>
    <s v="Author-Article"/>
    <s v="middle"/>
    <s v="University of Cambridge"/>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70"/>
    <n v="1"/>
    <s v="1"/>
    <s v="1"/>
    <m/>
    <m/>
    <m/>
    <m/>
    <m/>
    <m/>
    <m/>
    <m/>
    <m/>
  </r>
  <r>
    <s v="cã©sar ducruet"/>
    <s v="a global â€˜urban roller coasterâ€™? connectivity changes in the world city network, 2000â€“2004"/>
    <m/>
    <m/>
    <m/>
    <m/>
    <m/>
    <m/>
    <m/>
    <m/>
    <s v="No"/>
    <n v="131"/>
    <m/>
    <m/>
    <s v="Author-Article"/>
    <s v="last"/>
    <s v="French National Centre for Scientific Research"/>
    <s v="government"/>
    <x v="4"/>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5"/>
    <n v="1"/>
    <s v="1"/>
    <s v="1"/>
    <m/>
    <m/>
    <m/>
    <m/>
    <m/>
    <m/>
    <m/>
    <m/>
    <m/>
  </r>
  <r>
    <s v="chengjin wang"/>
    <s v="a global â€˜urban roller coasterâ€™? connectivity changes in the world city network, 2000â€“2004"/>
    <m/>
    <m/>
    <m/>
    <m/>
    <m/>
    <m/>
    <m/>
    <m/>
    <s v="No"/>
    <n v="132"/>
    <m/>
    <m/>
    <s v="Author-Article"/>
    <s v="first"/>
    <s v="Institute of Geographic Sciences and Natural Resources Research"/>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4"/>
    <n v="1"/>
    <s v="1"/>
    <s v="1"/>
    <m/>
    <m/>
    <m/>
    <m/>
    <m/>
    <m/>
    <m/>
    <m/>
    <m/>
  </r>
  <r>
    <s v="pei ni"/>
    <s v="a global â€˜urban roller coasterâ€™? connectivity changes in the world city network, 2000â€“2004"/>
    <m/>
    <m/>
    <m/>
    <m/>
    <m/>
    <m/>
    <m/>
    <m/>
    <s v="No"/>
    <n v="133"/>
    <m/>
    <m/>
    <s v="Author-Article"/>
    <s v="middle"/>
    <s v="Chinese Academy of Social Sciences"/>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9"/>
    <n v="1"/>
    <s v="1"/>
    <s v="1"/>
    <m/>
    <m/>
    <m/>
    <m/>
    <m/>
    <m/>
    <m/>
    <m/>
    <m/>
  </r>
  <r>
    <s v="michael hoyler"/>
    <s v="a global â€˜urban roller coasterâ€™? connectivity changes in the world city network, 2000â€“2004"/>
    <m/>
    <m/>
    <m/>
    <m/>
    <m/>
    <m/>
    <m/>
    <m/>
    <s v="No"/>
    <n v="134"/>
    <m/>
    <m/>
    <s v="Author-Article"/>
    <s v="middle"/>
    <s v="Loughborough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8"/>
    <n v="1"/>
    <s v="1"/>
    <s v="1"/>
    <m/>
    <m/>
    <m/>
    <m/>
    <m/>
    <m/>
    <m/>
    <m/>
    <m/>
  </r>
  <r>
    <s v="peter j. taylor"/>
    <s v="a global â€˜urban roller coasterâ€™? connectivity changes in the world city network, 2000â€“2004"/>
    <m/>
    <m/>
    <m/>
    <m/>
    <m/>
    <m/>
    <m/>
    <m/>
    <s v="No"/>
    <n v="135"/>
    <m/>
    <m/>
    <s v="Author-Article"/>
    <s v="middle"/>
    <s v="Northumbria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7"/>
    <n v="1"/>
    <s v="1"/>
    <s v="1"/>
    <m/>
    <m/>
    <m/>
    <m/>
    <m/>
    <m/>
    <m/>
    <m/>
    <m/>
  </r>
  <r>
    <s v="ben derudder"/>
    <s v="a global â€˜urban roller coasterâ€™? connectivity changes in the world city network, 2000â€“2004"/>
    <m/>
    <m/>
    <m/>
    <m/>
    <m/>
    <m/>
    <m/>
    <m/>
    <s v="No"/>
    <n v="136"/>
    <m/>
    <m/>
    <s v="Author-Article"/>
    <s v="first"/>
    <s v="Ghent University"/>
    <s v="education"/>
    <x v="11"/>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6"/>
    <n v="1"/>
    <s v="1"/>
    <s v="1"/>
    <m/>
    <m/>
    <m/>
    <m/>
    <m/>
    <m/>
    <m/>
    <m/>
    <m/>
  </r>
  <r>
    <s v="liang zhang"/>
    <s v="a global â€˜urban roller coasterâ€™? connectivity changes in the world city network, 2000â€“2004"/>
    <m/>
    <m/>
    <m/>
    <m/>
    <m/>
    <m/>
    <m/>
    <m/>
    <s v="No"/>
    <n v="137"/>
    <m/>
    <m/>
    <s v="Author-Article"/>
    <s v="last"/>
    <s v="Chinese University of Hong Kong"/>
    <s v="education"/>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3"/>
    <n v="1"/>
    <s v="1"/>
    <s v="1"/>
    <m/>
    <m/>
    <m/>
    <m/>
    <m/>
    <m/>
    <m/>
    <m/>
    <m/>
  </r>
  <r>
    <s v="simon xiaobin zhao"/>
    <s v="the political premises of contemporary urban concepts: the global city, the sustainable city, the resilient city, the creative city, and the smart city"/>
    <m/>
    <m/>
    <m/>
    <m/>
    <m/>
    <m/>
    <m/>
    <m/>
    <s v="No"/>
    <n v="138"/>
    <m/>
    <m/>
    <s v="Author-Article"/>
    <s v="first"/>
    <s v="University of Hong Kong"/>
    <s v="education"/>
    <x v="1"/>
    <s v="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
    <x v="0"/>
    <x v="19"/>
    <n v="80"/>
    <s v="Routledge"/>
    <m/>
    <s v="162"/>
    <n v="1"/>
    <s v="59"/>
    <s v="59"/>
    <m/>
    <m/>
    <m/>
    <m/>
    <m/>
    <m/>
    <m/>
    <m/>
    <m/>
  </r>
  <r>
    <s v="hadas zur"/>
    <s v="the `global city' misconceived: the myth of `global management' in transnational service firms"/>
    <m/>
    <m/>
    <m/>
    <m/>
    <m/>
    <m/>
    <m/>
    <m/>
    <s v="No"/>
    <n v="139"/>
    <m/>
    <m/>
    <s v="Author-Article"/>
    <s v="last"/>
    <s v="Tel Aviv University"/>
    <s v="education"/>
    <x v="15"/>
    <s v="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
    <x v="0"/>
    <x v="5"/>
    <n v="83"/>
    <s v="Elsevier BV"/>
    <m/>
    <s v="161"/>
    <n v="1"/>
    <s v="58"/>
    <s v="58"/>
    <m/>
    <m/>
    <m/>
    <m/>
    <m/>
    <m/>
    <m/>
    <m/>
    <m/>
  </r>
  <r>
    <s v="eran toch"/>
    <s v="new political geographies: global civil society and global governance through world city networks"/>
    <m/>
    <m/>
    <m/>
    <m/>
    <m/>
    <m/>
    <m/>
    <m/>
    <s v="No"/>
    <n v="140"/>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60"/>
    <n v="1"/>
    <s v="32"/>
    <s v="32"/>
    <m/>
    <m/>
    <m/>
    <m/>
    <m/>
    <m/>
    <m/>
    <m/>
    <m/>
  </r>
  <r>
    <s v="michael birnhack"/>
    <s v="new political geographies: global civil society and global governance through world city networks"/>
    <m/>
    <m/>
    <m/>
    <m/>
    <m/>
    <m/>
    <m/>
    <m/>
    <s v="No"/>
    <n v="141"/>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59"/>
    <n v="1"/>
    <s v="32"/>
    <s v="32"/>
    <m/>
    <m/>
    <m/>
    <m/>
    <m/>
    <m/>
    <m/>
    <m/>
    <m/>
  </r>
  <r>
    <s v="issachar rosen-zvi"/>
    <s v="attending to the world: competition, cooperation and connectivity in the world city network"/>
    <m/>
    <m/>
    <m/>
    <m/>
    <m/>
    <m/>
    <m/>
    <m/>
    <s v="No"/>
    <n v="142"/>
    <m/>
    <m/>
    <s v="Author-Article"/>
    <s v="middle"/>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8"/>
    <n v="1"/>
    <s v="20"/>
    <s v="20"/>
    <m/>
    <m/>
    <m/>
    <m/>
    <m/>
    <m/>
    <m/>
    <m/>
    <m/>
  </r>
  <r>
    <s v="tali hatuka"/>
    <s v="attending to the world: competition, cooperation and connectivity in the world city network"/>
    <m/>
    <m/>
    <m/>
    <m/>
    <m/>
    <m/>
    <m/>
    <m/>
    <s v="No"/>
    <n v="143"/>
    <m/>
    <m/>
    <s v="Author-Article"/>
    <s v="first"/>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7"/>
    <n v="1"/>
    <s v="20"/>
    <s v="20"/>
    <m/>
    <m/>
    <m/>
    <m/>
    <m/>
    <m/>
    <m/>
    <m/>
    <m/>
  </r>
  <r>
    <s v="anthony jones"/>
    <s v="attending to the world: competition, cooperation and connectivity in the world city network"/>
    <m/>
    <m/>
    <m/>
    <m/>
    <m/>
    <m/>
    <m/>
    <m/>
    <s v="No"/>
    <n v="144"/>
    <m/>
    <m/>
    <s v="Author-Article"/>
    <s v="first"/>
    <s v="Birkbeck, University of London"/>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6"/>
    <n v="1"/>
    <s v="20"/>
    <s v="20"/>
    <m/>
    <m/>
    <m/>
    <m/>
    <m/>
    <m/>
    <m/>
    <m/>
    <m/>
  </r>
  <r>
    <s v="peter j. taylor"/>
    <s v="attending to the world: competition, cooperation and connectivity in the world city network"/>
    <m/>
    <m/>
    <m/>
    <m/>
    <m/>
    <m/>
    <m/>
    <m/>
    <s v="No"/>
    <n v="145"/>
    <m/>
    <m/>
    <s v="Author-Article"/>
    <s v="fir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5"/>
    <n v="2"/>
    <s v="1"/>
    <s v="20"/>
    <m/>
    <m/>
    <m/>
    <m/>
    <m/>
    <m/>
    <m/>
    <m/>
    <m/>
  </r>
  <r>
    <s v="peter j. taylor"/>
    <s v="attending to the world: competition, cooperation and connectivity in the world city network"/>
    <m/>
    <m/>
    <m/>
    <m/>
    <m/>
    <m/>
    <m/>
    <m/>
    <s v="No"/>
    <n v="146"/>
    <m/>
    <m/>
    <s v="Author-Article"/>
    <s v="la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4"/>
    <n v="2"/>
    <s v="1"/>
    <s v="20"/>
    <m/>
    <m/>
    <m/>
    <m/>
    <m/>
    <m/>
    <m/>
    <m/>
    <m/>
  </r>
  <r>
    <s v="philip hubbard"/>
    <s v="governing global city regions in china and the west"/>
    <m/>
    <m/>
    <m/>
    <m/>
    <m/>
    <m/>
    <m/>
    <m/>
    <s v="No"/>
    <n v="147"/>
    <m/>
    <m/>
    <s v="Author-Article"/>
    <s v="middle"/>
    <s v="Loughborough University"/>
    <s v="education"/>
    <x v="8"/>
    <s v="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
    <x v="0"/>
    <x v="9"/>
    <n v="86"/>
    <s v="Elsevier BV"/>
    <m/>
    <s v="153"/>
    <n v="1"/>
    <s v="57"/>
    <s v="57"/>
    <m/>
    <m/>
    <m/>
    <m/>
    <m/>
    <m/>
    <m/>
    <m/>
    <m/>
  </r>
  <r>
    <s v="marcus a. doel"/>
    <s v="hong kong as a global city? social distance and spatial differentiation"/>
    <m/>
    <m/>
    <m/>
    <m/>
    <m/>
    <m/>
    <m/>
    <m/>
    <s v="No"/>
    <n v="148"/>
    <m/>
    <m/>
    <s v="Author-Article"/>
    <s v="middle"/>
    <s v="Swansea University"/>
    <s v="education"/>
    <x v="8"/>
    <s v="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
    <x v="0"/>
    <x v="15"/>
    <n v="89"/>
    <s v="SAGE Publishing"/>
    <m/>
    <s v="152"/>
    <n v="1"/>
    <s v="56"/>
    <s v="56"/>
    <m/>
    <m/>
    <m/>
    <m/>
    <m/>
    <m/>
    <m/>
    <m/>
    <m/>
  </r>
  <r>
    <s v="fangzhu zhang"/>
    <s v="the role of urban form and transit in city car dependence: analysis of 26 global cities from 1960 to 2000"/>
    <m/>
    <m/>
    <m/>
    <m/>
    <m/>
    <m/>
    <m/>
    <m/>
    <s v="No"/>
    <n v="149"/>
    <m/>
    <m/>
    <s v="Author-Article"/>
    <s v="last"/>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0"/>
    <n v="1"/>
    <s v="5"/>
    <s v="5"/>
    <m/>
    <m/>
    <m/>
    <m/>
    <m/>
    <m/>
    <m/>
    <m/>
    <m/>
  </r>
  <r>
    <s v="fulong wu"/>
    <s v="the role of urban form and transit in city car dependence: analysis of 26 global cities from 1960 to 2000"/>
    <m/>
    <m/>
    <m/>
    <m/>
    <m/>
    <m/>
    <m/>
    <m/>
    <s v="No"/>
    <n v="150"/>
    <m/>
    <m/>
    <s v="Author-Article"/>
    <s v="middle"/>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9"/>
    <n v="1"/>
    <s v="5"/>
    <s v="5"/>
    <m/>
    <m/>
    <m/>
    <m/>
    <m/>
    <m/>
    <m/>
    <m/>
    <m/>
  </r>
  <r>
    <s v="jonathan v. beaverstock"/>
    <s v="the role of urban form and transit in city car dependence: analysis of 26 global cities from 1960 to 2000"/>
    <m/>
    <m/>
    <m/>
    <m/>
    <m/>
    <m/>
    <m/>
    <m/>
    <s v="No"/>
    <n v="151"/>
    <m/>
    <m/>
    <s v="Author-Article"/>
    <s v="first"/>
    <s v="Loughborough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1"/>
    <n v="1"/>
    <s v="5"/>
    <s v="5"/>
    <m/>
    <m/>
    <m/>
    <m/>
    <m/>
    <m/>
    <m/>
    <m/>
    <m/>
  </r>
  <r>
    <s v="jianfa shen"/>
    <s v="the role of urban form and transit in city car dependence: analysis of 26 global cities from 1960 to 2000"/>
    <m/>
    <m/>
    <m/>
    <m/>
    <m/>
    <m/>
    <m/>
    <m/>
    <s v="No"/>
    <n v="152"/>
    <m/>
    <m/>
    <s v="Author-Article"/>
    <s v="middle"/>
    <s v="Chinese University of Hong Kong"/>
    <s v="education"/>
    <x v="3"/>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8"/>
    <n v="1"/>
    <s v="5"/>
    <s v="5"/>
    <m/>
    <m/>
    <m/>
    <m/>
    <m/>
    <m/>
    <m/>
    <m/>
    <m/>
  </r>
  <r>
    <s v="peter t.y. cheung"/>
    <s v="differentiating centrality and power in the world city network"/>
    <m/>
    <m/>
    <m/>
    <m/>
    <m/>
    <m/>
    <m/>
    <m/>
    <s v="No"/>
    <n v="153"/>
    <m/>
    <m/>
    <s v="Author-Article"/>
    <s v="middle"/>
    <s v="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7"/>
    <n v="1"/>
    <s v="3"/>
    <s v="3"/>
    <m/>
    <m/>
    <m/>
    <m/>
    <m/>
    <m/>
    <m/>
    <m/>
    <m/>
  </r>
  <r>
    <s v="takashi tsukamoto"/>
    <s v="differentiating centrality and power in the world city network"/>
    <m/>
    <m/>
    <m/>
    <m/>
    <m/>
    <m/>
    <m/>
    <m/>
    <s v="No"/>
    <n v="154"/>
    <m/>
    <m/>
    <s v="Author-Article"/>
    <s v="middle"/>
    <s v="University of North Carolina at Greensboro"/>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6"/>
    <n v="1"/>
    <s v="3"/>
    <s v="3"/>
    <m/>
    <m/>
    <m/>
    <m/>
    <m/>
    <m/>
    <m/>
    <m/>
    <m/>
  </r>
  <r>
    <s v="paul kantor"/>
    <s v="differentiating centrality and power in the world city network"/>
    <m/>
    <m/>
    <m/>
    <m/>
    <m/>
    <m/>
    <m/>
    <m/>
    <s v="No"/>
    <n v="155"/>
    <m/>
    <m/>
    <s v="Author-Article"/>
    <s v="middle"/>
    <s v="Fordham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4"/>
    <n v="1"/>
    <s v="3"/>
    <s v="3"/>
    <m/>
    <m/>
    <m/>
    <m/>
    <m/>
    <m/>
    <m/>
    <m/>
    <m/>
  </r>
  <r>
    <s v="andrew sancton"/>
    <s v="differentiating centrality and power in the world city network"/>
    <m/>
    <m/>
    <m/>
    <m/>
    <m/>
    <m/>
    <m/>
    <m/>
    <s v="No"/>
    <n v="156"/>
    <m/>
    <m/>
    <s v="Author-Article"/>
    <s v="middle"/>
    <s v="Western University"/>
    <s v="education"/>
    <x v="10"/>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3"/>
    <n v="1"/>
    <s v="3"/>
    <s v="3"/>
    <m/>
    <m/>
    <m/>
    <m/>
    <m/>
    <m/>
    <m/>
    <m/>
    <m/>
  </r>
  <r>
    <s v="weiping wu"/>
    <s v="differentiating centrality and power in the world city network"/>
    <m/>
    <m/>
    <m/>
    <m/>
    <m/>
    <m/>
    <m/>
    <m/>
    <s v="No"/>
    <n v="157"/>
    <m/>
    <m/>
    <s v="Author-Article"/>
    <s v="middle"/>
    <s v="Virginia Commonwealth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2"/>
    <n v="1"/>
    <s v="3"/>
    <s v="3"/>
    <m/>
    <m/>
    <m/>
    <m/>
    <m/>
    <m/>
    <m/>
    <m/>
    <m/>
  </r>
  <r>
    <s v="ago yeh"/>
    <s v="differentiating centrality and power in the world city network"/>
    <m/>
    <m/>
    <m/>
    <m/>
    <m/>
    <m/>
    <m/>
    <m/>
    <s v="No"/>
    <n v="158"/>
    <m/>
    <m/>
    <s v="Author-Article"/>
    <s v="middle"/>
    <s v="Hong Kong Design Centre"/>
    <s v="nonprofit"/>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1"/>
    <n v="1"/>
    <s v="3"/>
    <s v="3"/>
    <m/>
    <m/>
    <m/>
    <m/>
    <m/>
    <m/>
    <m/>
    <m/>
    <m/>
  </r>
  <r>
    <s v="jiang xu"/>
    <s v="differentiating centrality and power in the world city network"/>
    <m/>
    <m/>
    <m/>
    <m/>
    <m/>
    <m/>
    <m/>
    <m/>
    <s v="No"/>
    <n v="159"/>
    <m/>
    <m/>
    <s v="Author-Article"/>
    <s v="middle"/>
    <s v="Chinese University of Hong Kong"/>
    <s v="education"/>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0"/>
    <n v="1"/>
    <s v="3"/>
    <s v="3"/>
    <m/>
    <m/>
    <m/>
    <m/>
    <m/>
    <m/>
    <m/>
    <m/>
    <m/>
  </r>
  <r>
    <s v="h. v. savitch"/>
    <s v="differentiating centrality and power in the world city network"/>
    <m/>
    <m/>
    <m/>
    <m/>
    <m/>
    <m/>
    <m/>
    <m/>
    <s v="No"/>
    <n v="160"/>
    <m/>
    <m/>
    <s v="Author-Article"/>
    <s v="middle"/>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9"/>
    <n v="1"/>
    <s v="3"/>
    <s v="3"/>
    <m/>
    <m/>
    <m/>
    <m/>
    <m/>
    <m/>
    <m/>
    <m/>
    <m/>
  </r>
  <r>
    <s v="ronald k. vogel"/>
    <s v="differentiating centrality and power in the world city network"/>
    <m/>
    <m/>
    <m/>
    <m/>
    <m/>
    <m/>
    <m/>
    <m/>
    <s v="No"/>
    <n v="161"/>
    <m/>
    <m/>
    <s v="Author-Article"/>
    <s v="first"/>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8"/>
    <n v="1"/>
    <s v="3"/>
    <s v="3"/>
    <m/>
    <m/>
    <m/>
    <m/>
    <m/>
    <m/>
    <m/>
    <m/>
    <m/>
  </r>
  <r>
    <s v="ngai ming yip"/>
    <s v="differentiating centrality and power in the world city network"/>
    <m/>
    <m/>
    <m/>
    <m/>
    <m/>
    <m/>
    <m/>
    <m/>
    <s v="No"/>
    <n v="162"/>
    <m/>
    <m/>
    <s v="Author-Article"/>
    <s v="last"/>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7"/>
    <n v="1"/>
    <s v="3"/>
    <s v="3"/>
    <m/>
    <m/>
    <m/>
    <m/>
    <m/>
    <m/>
    <m/>
    <m/>
    <m/>
  </r>
  <r>
    <s v="adrienne la grange"/>
    <s v="differentiating centrality and power in the world city network"/>
    <m/>
    <m/>
    <m/>
    <m/>
    <m/>
    <m/>
    <m/>
    <m/>
    <s v="No"/>
    <n v="163"/>
    <m/>
    <m/>
    <s v="Author-Article"/>
    <s v="middle"/>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6"/>
    <n v="1"/>
    <s v="3"/>
    <s v="3"/>
    <m/>
    <m/>
    <m/>
    <m/>
    <m/>
    <m/>
    <m/>
    <m/>
    <m/>
  </r>
  <r>
    <s v="peter newman"/>
    <s v="differentiating centrality and power in the world city network"/>
    <m/>
    <m/>
    <m/>
    <m/>
    <m/>
    <m/>
    <m/>
    <m/>
    <s v="No"/>
    <n v="164"/>
    <m/>
    <m/>
    <s v="Author-Article"/>
    <s v="middle"/>
    <s v="University of Westminster"/>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5"/>
    <n v="1"/>
    <s v="3"/>
    <s v="3"/>
    <m/>
    <m/>
    <m/>
    <m/>
    <m/>
    <m/>
    <m/>
    <m/>
    <m/>
  </r>
  <r>
    <s v="ray forrest"/>
    <s v="differentiating centrality and power in the world city network"/>
    <m/>
    <m/>
    <m/>
    <m/>
    <m/>
    <m/>
    <m/>
    <m/>
    <s v="No"/>
    <n v="165"/>
    <m/>
    <m/>
    <s v="Author-Article"/>
    <s v="first"/>
    <s v="University of Bristol"/>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5"/>
    <n v="1"/>
    <s v="3"/>
    <s v="3"/>
    <m/>
    <m/>
    <m/>
    <m/>
    <m/>
    <m/>
    <m/>
    <m/>
    <m/>
  </r>
  <r>
    <s v="peter newman"/>
    <s v="negotiating globalization, transnational corporations and global city financial centres in transient migration studies"/>
    <m/>
    <m/>
    <m/>
    <m/>
    <m/>
    <m/>
    <m/>
    <m/>
    <s v="No"/>
    <n v="166"/>
    <m/>
    <m/>
    <s v="Author-Article"/>
    <s v="last"/>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4"/>
    <n v="1"/>
    <s v="3"/>
    <s v="3"/>
    <m/>
    <m/>
    <m/>
    <m/>
    <m/>
    <m/>
    <m/>
    <m/>
    <m/>
  </r>
  <r>
    <s v="jeffrey kenworthy"/>
    <s v="negotiating globalization, transnational corporations and global city financial centres in transient migration studies"/>
    <m/>
    <m/>
    <m/>
    <m/>
    <m/>
    <m/>
    <m/>
    <m/>
    <s v="No"/>
    <n v="167"/>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3"/>
    <n v="1"/>
    <s v="3"/>
    <s v="3"/>
    <m/>
    <m/>
    <m/>
    <m/>
    <m/>
    <m/>
    <m/>
    <m/>
    <m/>
  </r>
  <r>
    <s v="roman trubka"/>
    <s v="negotiating globalization, transnational corporations and global city financial centres in transient migration studies"/>
    <m/>
    <m/>
    <m/>
    <m/>
    <m/>
    <m/>
    <m/>
    <m/>
    <s v="No"/>
    <n v="168"/>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2"/>
    <n v="1"/>
    <s v="3"/>
    <s v="3"/>
    <m/>
    <m/>
    <m/>
    <m/>
    <m/>
    <m/>
    <m/>
    <m/>
    <m/>
  </r>
  <r>
    <s v="james r. mcintosh"/>
    <s v="ethnic diversity, entrepreneurship and competitiveness in a global city"/>
    <m/>
    <m/>
    <m/>
    <m/>
    <m/>
    <m/>
    <m/>
    <m/>
    <s v="No"/>
    <n v="169"/>
    <m/>
    <m/>
    <s v="Author-Article"/>
    <s v="first"/>
    <s v="Curtin University"/>
    <s v="education"/>
    <x v="0"/>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1"/>
    <n v="1"/>
    <s v="5"/>
    <s v="5"/>
    <m/>
    <m/>
    <m/>
    <m/>
    <m/>
    <m/>
    <m/>
    <m/>
    <m/>
  </r>
  <r>
    <s v="james t boardwell"/>
    <s v="ethnic diversity, entrepreneurship and competitiveness in a global city"/>
    <m/>
    <m/>
    <m/>
    <m/>
    <m/>
    <m/>
    <m/>
    <m/>
    <s v="No"/>
    <n v="170"/>
    <m/>
    <m/>
    <s v="Author-Article"/>
    <s v="la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0"/>
    <n v="1"/>
    <s v="5"/>
    <s v="5"/>
    <m/>
    <m/>
    <m/>
    <m/>
    <m/>
    <m/>
    <m/>
    <m/>
    <m/>
  </r>
  <r>
    <s v="jonathan v. beaverstock"/>
    <s v="ethnic diversity, entrepreneurship and competitiveness in a global city"/>
    <m/>
    <m/>
    <m/>
    <m/>
    <m/>
    <m/>
    <m/>
    <m/>
    <s v="No"/>
    <n v="171"/>
    <m/>
    <m/>
    <s v="Author-Article"/>
    <s v="fir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29"/>
    <n v="1"/>
    <s v="5"/>
    <s v="5"/>
    <m/>
    <m/>
    <m/>
    <m/>
    <m/>
    <m/>
    <m/>
    <m/>
    <m/>
  </r>
  <r>
    <s v="rosemary athayde"/>
    <s v="central flow theory: comparative connectivities in the world-city network"/>
    <m/>
    <m/>
    <m/>
    <m/>
    <m/>
    <m/>
    <m/>
    <m/>
    <s v="No"/>
    <n v="172"/>
    <m/>
    <m/>
    <s v="Author-Article"/>
    <s v="last"/>
    <s v="Kingston University"/>
    <s v="education"/>
    <x v="8"/>
    <s v="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
    <x v="0"/>
    <x v="20"/>
    <n v="97"/>
    <s v="Routledge"/>
    <m/>
    <s v="128"/>
    <n v="1"/>
    <s v="55"/>
    <s v="55"/>
    <m/>
    <m/>
    <m/>
    <m/>
    <m/>
    <m/>
    <m/>
    <m/>
    <m/>
  </r>
  <r>
    <s v="john kitching"/>
    <s v="testing the global city-social polarisation thesis: hong kong since the 1990s"/>
    <m/>
    <m/>
    <m/>
    <m/>
    <m/>
    <m/>
    <m/>
    <m/>
    <s v="No"/>
    <n v="173"/>
    <m/>
    <m/>
    <s v="Author-Article"/>
    <s v="middle"/>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7"/>
    <n v="1"/>
    <s v="31"/>
    <s v="31"/>
    <m/>
    <m/>
    <m/>
    <m/>
    <m/>
    <m/>
    <m/>
    <m/>
    <m/>
  </r>
  <r>
    <s v="david smallbone"/>
    <s v="testing the global city-social polarisation thesis: hong kong since the 1990s"/>
    <m/>
    <m/>
    <m/>
    <m/>
    <m/>
    <m/>
    <m/>
    <m/>
    <s v="No"/>
    <n v="174"/>
    <m/>
    <m/>
    <s v="Author-Article"/>
    <s v="first"/>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6"/>
    <n v="1"/>
    <s v="31"/>
    <s v="31"/>
    <m/>
    <m/>
    <m/>
    <m/>
    <m/>
    <m/>
    <m/>
    <m/>
    <m/>
  </r>
  <r>
    <s v="peter j. taylor"/>
    <s v="on concentration and centrality in the global city"/>
    <m/>
    <m/>
    <m/>
    <m/>
    <m/>
    <m/>
    <m/>
    <m/>
    <s v="No"/>
    <n v="175"/>
    <m/>
    <m/>
    <s v="Author-Article"/>
    <s v="last"/>
    <s v="Northumbria University"/>
    <s v="education"/>
    <x v="8"/>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5"/>
    <n v="1"/>
    <s v="1"/>
    <s v="1"/>
    <m/>
    <m/>
    <m/>
    <m/>
    <m/>
    <m/>
    <m/>
    <m/>
    <m/>
  </r>
  <r>
    <s v="ben derudder"/>
    <s v="on concentration and centrality in the global city"/>
    <m/>
    <m/>
    <m/>
    <m/>
    <m/>
    <m/>
    <m/>
    <m/>
    <s v="No"/>
    <n v="176"/>
    <m/>
    <m/>
    <s v="Author-Article"/>
    <s v="first"/>
    <s v="Ghent University"/>
    <s v="education"/>
    <x v="11"/>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4"/>
    <n v="1"/>
    <s v="1"/>
    <s v="1"/>
    <m/>
    <m/>
    <m/>
    <m/>
    <m/>
    <m/>
    <m/>
    <m/>
    <m/>
  </r>
  <r>
    <s v="tai-lok lui"/>
    <s v="on concentration and centrality in the global city"/>
    <m/>
    <m/>
    <m/>
    <m/>
    <m/>
    <m/>
    <m/>
    <m/>
    <s v="No"/>
    <n v="177"/>
    <m/>
    <m/>
    <s v="Author-Article"/>
    <s v="last"/>
    <s v="Chinese University of Hong Kong"/>
    <s v="education"/>
    <x v="3"/>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3"/>
    <n v="1"/>
    <s v="1"/>
    <s v="1"/>
    <m/>
    <m/>
    <m/>
    <m/>
    <m/>
    <m/>
    <m/>
    <m/>
    <m/>
  </r>
  <r>
    <s v="stephen chiu"/>
    <s v="renaissance revisited: singapore as a â€˜global city for the artsâ€™"/>
    <m/>
    <m/>
    <m/>
    <m/>
    <m/>
    <m/>
    <m/>
    <m/>
    <s v="No"/>
    <n v="178"/>
    <m/>
    <m/>
    <s v="Author-Article"/>
    <s v="first"/>
    <s v="Chinese University of Hong Kong"/>
    <s v="education"/>
    <x v="3"/>
    <s v="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
    <x v="0"/>
    <x v="6"/>
    <n v="101"/>
    <s v="Wiley-Blackwell"/>
    <m/>
    <s v="122"/>
    <n v="1"/>
    <s v="54"/>
    <s v="54"/>
    <m/>
    <m/>
    <m/>
    <m/>
    <m/>
    <m/>
    <m/>
    <m/>
    <m/>
  </r>
  <r>
    <s v="t.c. chang"/>
    <s v="democracy, citizenship and the global city"/>
    <m/>
    <m/>
    <m/>
    <m/>
    <m/>
    <m/>
    <m/>
    <m/>
    <s v="No"/>
    <n v="179"/>
    <m/>
    <m/>
    <s v="Author-Article"/>
    <s v="first"/>
    <s v="National University of Singapore"/>
    <s v="education"/>
    <x v="9"/>
    <s v="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
    <x v="1"/>
    <x v="17"/>
    <n v="101"/>
    <s v="Informa"/>
    <m/>
    <s v="121"/>
    <n v="1"/>
    <s v="53"/>
    <s v="53"/>
    <m/>
    <m/>
    <m/>
    <m/>
    <m/>
    <m/>
    <m/>
    <m/>
    <m/>
  </r>
  <r>
    <s v="katie willis"/>
    <s v="lending jobs to global cities: skilled international labour migration, investment banking and the city of london"/>
    <m/>
    <m/>
    <m/>
    <m/>
    <m/>
    <m/>
    <m/>
    <m/>
    <s v="No"/>
    <n v="180"/>
    <m/>
    <m/>
    <s v="Author-Article"/>
    <s v="last"/>
    <s v="University of Liverpool"/>
    <s v="education"/>
    <x v="8"/>
    <s v="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
    <x v="0"/>
    <x v="24"/>
    <n v="106"/>
    <s v="SAGE Publishing"/>
    <m/>
    <s v="120"/>
    <n v="1"/>
    <s v="52"/>
    <s v="52"/>
    <m/>
    <m/>
    <m/>
    <m/>
    <m/>
    <m/>
    <m/>
    <m/>
    <m/>
  </r>
  <r>
    <s v="shirlena huang"/>
    <s v="geography of immigrant clusters in global cities: a case study of san francisco"/>
    <m/>
    <m/>
    <m/>
    <m/>
    <m/>
    <m/>
    <m/>
    <m/>
    <s v="No"/>
    <n v="181"/>
    <m/>
    <m/>
    <s v="Author-Article"/>
    <s v="middle"/>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9"/>
    <n v="1"/>
    <s v="16"/>
    <s v="16"/>
    <m/>
    <m/>
    <m/>
    <m/>
    <m/>
    <m/>
    <m/>
    <m/>
    <m/>
  </r>
  <r>
    <s v="brenda s. a. yeoh"/>
    <s v="geography of immigrant clusters in global cities: a case study of san francisco"/>
    <m/>
    <m/>
    <m/>
    <m/>
    <m/>
    <m/>
    <m/>
    <m/>
    <s v="No"/>
    <n v="182"/>
    <m/>
    <m/>
    <s v="Author-Article"/>
    <s v="first"/>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8"/>
    <n v="1"/>
    <s v="16"/>
    <s v="16"/>
    <m/>
    <m/>
    <m/>
    <m/>
    <m/>
    <m/>
    <m/>
    <m/>
    <m/>
  </r>
  <r>
    <s v="joanne r. smith"/>
    <s v="searching for the mecca of finance: islamic financial services and the world city network"/>
    <m/>
    <m/>
    <m/>
    <m/>
    <m/>
    <m/>
    <m/>
    <m/>
    <s v="No"/>
    <n v="183"/>
    <m/>
    <m/>
    <s v="Author-Article"/>
    <s v="last"/>
    <s v="Northern Health"/>
    <s v="healthcare"/>
    <x v="0"/>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7"/>
    <n v="1"/>
    <s v="5"/>
    <s v="5"/>
    <m/>
    <m/>
    <m/>
    <m/>
    <m/>
    <m/>
    <m/>
    <m/>
    <m/>
  </r>
  <r>
    <s v="jonathan v. beaverstock"/>
    <s v="searching for the mecca of finance: islamic financial services and the world city network"/>
    <m/>
    <m/>
    <m/>
    <m/>
    <m/>
    <m/>
    <m/>
    <m/>
    <s v="No"/>
    <n v="184"/>
    <m/>
    <m/>
    <s v="Author-Article"/>
    <s v="first"/>
    <s v="Loughborough University"/>
    <s v="education"/>
    <x v="8"/>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6"/>
    <n v="1"/>
    <s v="5"/>
    <s v="5"/>
    <m/>
    <m/>
    <m/>
    <m/>
    <m/>
    <m/>
    <m/>
    <m/>
    <m/>
  </r>
  <r>
    <s v="ayse pamuk"/>
    <s v="searching for the mecca of finance: islamic financial services and the world city network"/>
    <m/>
    <m/>
    <m/>
    <m/>
    <m/>
    <m/>
    <m/>
    <m/>
    <s v="No"/>
    <n v="185"/>
    <m/>
    <m/>
    <s v="Author-Article"/>
    <s v="first"/>
    <s v="San Francisco State University"/>
    <s v="education"/>
    <x v="5"/>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5"/>
    <n v="1"/>
    <s v="5"/>
    <s v="5"/>
    <m/>
    <m/>
    <m/>
    <m/>
    <m/>
    <m/>
    <m/>
    <m/>
    <m/>
  </r>
  <r>
    <s v="frank witlox"/>
    <s v="beyond state/non-state divides: global cities and the governing of climate change"/>
    <m/>
    <m/>
    <m/>
    <m/>
    <m/>
    <m/>
    <m/>
    <m/>
    <s v="No"/>
    <n v="186"/>
    <m/>
    <m/>
    <s v="Author-Article"/>
    <s v="last"/>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4"/>
    <n v="1"/>
    <s v="1"/>
    <s v="1"/>
    <m/>
    <m/>
    <m/>
    <m/>
    <m/>
    <m/>
    <m/>
    <m/>
    <m/>
  </r>
  <r>
    <s v="ben derudder"/>
    <s v="beyond state/non-state divides: global cities and the governing of climate change"/>
    <m/>
    <m/>
    <m/>
    <m/>
    <m/>
    <m/>
    <m/>
    <m/>
    <s v="No"/>
    <n v="187"/>
    <m/>
    <m/>
    <s v="Author-Article"/>
    <s v="middle"/>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3"/>
    <n v="1"/>
    <s v="1"/>
    <s v="1"/>
    <m/>
    <m/>
    <m/>
    <m/>
    <m/>
    <m/>
    <m/>
    <m/>
    <m/>
  </r>
  <r>
    <s v="david bassens"/>
    <s v="fashioning a global city: global city brand channels in the fashion and design industries"/>
    <m/>
    <m/>
    <m/>
    <m/>
    <m/>
    <m/>
    <m/>
    <m/>
    <s v="No"/>
    <n v="188"/>
    <m/>
    <m/>
    <s v="Author-Article"/>
    <s v="first"/>
    <s v="Ghent University"/>
    <s v="education"/>
    <x v="11"/>
    <s v="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
    <x v="0"/>
    <x v="9"/>
    <n v="109"/>
    <s v="Routledge"/>
    <m/>
    <s v="112"/>
    <n v="1"/>
    <s v="7"/>
    <s v="7"/>
    <m/>
    <m/>
    <m/>
    <m/>
    <m/>
    <m/>
    <m/>
    <m/>
    <m/>
  </r>
  <r>
    <s v="heike schroeder"/>
    <s v="provincializing the global city"/>
    <m/>
    <m/>
    <m/>
    <m/>
    <m/>
    <m/>
    <m/>
    <m/>
    <s v="No"/>
    <n v="189"/>
    <m/>
    <m/>
    <s v="Author-Article"/>
    <s v="last"/>
    <s v="University of Oxford"/>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1"/>
    <n v="1"/>
    <s v="15"/>
    <s v="15"/>
    <m/>
    <m/>
    <m/>
    <m/>
    <m/>
    <m/>
    <m/>
    <m/>
    <m/>
  </r>
  <r>
    <s v="harriet bulkeley"/>
    <s v="provincializing the global city"/>
    <m/>
    <m/>
    <m/>
    <m/>
    <m/>
    <m/>
    <m/>
    <m/>
    <s v="No"/>
    <n v="190"/>
    <m/>
    <m/>
    <s v="Author-Article"/>
    <s v="first"/>
    <s v="Durham University"/>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0"/>
    <n v="1"/>
    <s v="15"/>
    <s v="15"/>
    <m/>
    <m/>
    <m/>
    <m/>
    <m/>
    <m/>
    <m/>
    <m/>
    <m/>
  </r>
  <r>
    <s v="dominic power"/>
    <s v="provincializing the global city"/>
    <m/>
    <m/>
    <m/>
    <m/>
    <m/>
    <m/>
    <m/>
    <m/>
    <s v="No"/>
    <n v="191"/>
    <m/>
    <m/>
    <s v="Author-Article"/>
    <s v="last"/>
    <s v="Uppsala University"/>
    <s v="education"/>
    <x v="16"/>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09"/>
    <n v="1"/>
    <s v="15"/>
    <s v="15"/>
    <m/>
    <m/>
    <m/>
    <m/>
    <m/>
    <m/>
    <m/>
    <m/>
    <m/>
  </r>
  <r>
    <s v="johan jansson"/>
    <s v="land-cover change analysis in 50 global cities by using a combination of landsat data and analysis of grid cells"/>
    <m/>
    <m/>
    <m/>
    <m/>
    <m/>
    <m/>
    <m/>
    <m/>
    <s v="No"/>
    <n v="192"/>
    <m/>
    <m/>
    <s v="Author-Article"/>
    <s v="first"/>
    <s v="Uppsala University"/>
    <s v="education"/>
    <x v="16"/>
    <s v="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
    <x v="0"/>
    <x v="11"/>
    <n v="113"/>
    <s v="IOP Publishing"/>
    <m/>
    <s v="108"/>
    <n v="1"/>
    <s v="51"/>
    <s v="51"/>
    <m/>
    <m/>
    <m/>
    <m/>
    <m/>
    <m/>
    <m/>
    <m/>
    <m/>
  </r>
  <r>
    <s v="lisa goodson"/>
    <s v="making a place in the global city: the relevance of indicators of integration"/>
    <m/>
    <m/>
    <m/>
    <m/>
    <m/>
    <m/>
    <m/>
    <m/>
    <s v="No"/>
    <n v="193"/>
    <m/>
    <m/>
    <s v="Author-Article"/>
    <s v="last"/>
    <s v="University of Birmingham"/>
    <s v="education"/>
    <x v="8"/>
    <s v="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
    <x v="0"/>
    <x v="12"/>
    <n v="119"/>
    <s v="Oxford University Press"/>
    <m/>
    <s v="107"/>
    <n v="1"/>
    <s v="50"/>
    <s v="50"/>
    <m/>
    <m/>
    <m/>
    <m/>
    <m/>
    <m/>
    <m/>
    <m/>
    <m/>
  </r>
  <r>
    <s v="jenny phillimore"/>
    <s v="global city regions and the location of logistics activity"/>
    <m/>
    <m/>
    <m/>
    <m/>
    <m/>
    <m/>
    <m/>
    <m/>
    <s v="No"/>
    <n v="194"/>
    <m/>
    <m/>
    <s v="Author-Article"/>
    <s v="first"/>
    <s v="University of Birmingham"/>
    <s v="education"/>
    <x v="8"/>
    <s v="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quot;How important are these regions in logistics activity?&quot;.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
    <x v="0"/>
    <x v="9"/>
    <n v="120"/>
    <s v="Elsevier BV"/>
    <m/>
    <s v="106"/>
    <n v="1"/>
    <s v="49"/>
    <s v="49"/>
    <m/>
    <m/>
    <m/>
    <m/>
    <m/>
    <m/>
    <m/>
    <m/>
    <m/>
  </r>
  <r>
    <s v="kevin oâ€™connor"/>
    <s v="global cities and the spread of infectious disease: the case of severe acute respiratory syndrome (sars) in toronto, canada"/>
    <m/>
    <m/>
    <m/>
    <m/>
    <m/>
    <m/>
    <m/>
    <m/>
    <s v="No"/>
    <n v="195"/>
    <m/>
    <m/>
    <s v="Author-Article"/>
    <s v="first"/>
    <s v="University of Melbourne"/>
    <s v="education"/>
    <x v="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5"/>
    <n v="1"/>
    <s v="30"/>
    <s v="30"/>
    <m/>
    <m/>
    <m/>
    <m/>
    <m/>
    <m/>
    <m/>
    <m/>
    <m/>
  </r>
  <r>
    <s v="roger keil"/>
    <s v="global cities and the spread of infectious disease: the case of severe acute respiratory syndrome (sars) in toronto, canada"/>
    <m/>
    <m/>
    <m/>
    <m/>
    <m/>
    <m/>
    <m/>
    <m/>
    <s v="No"/>
    <n v="196"/>
    <m/>
    <m/>
    <s v="Author-Article"/>
    <s v="last"/>
    <s v="York University"/>
    <s v="education"/>
    <x v="1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4"/>
    <n v="1"/>
    <s v="30"/>
    <s v="30"/>
    <m/>
    <m/>
    <m/>
    <m/>
    <m/>
    <m/>
    <m/>
    <m/>
    <m/>
  </r>
  <r>
    <s v="s. harris ali"/>
    <s v="development zones, foreign investment, and global city formation in shanghai*"/>
    <m/>
    <m/>
    <m/>
    <m/>
    <m/>
    <m/>
    <m/>
    <m/>
    <s v="No"/>
    <n v="197"/>
    <m/>
    <m/>
    <s v="Author-Article"/>
    <s v="first"/>
    <s v="York University"/>
    <s v="education"/>
    <x v="10"/>
    <s v="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
    <x v="0"/>
    <x v="16"/>
    <n v="128"/>
    <s v="Wiley-Blackwell"/>
    <m/>
    <s v="103"/>
    <n v="1"/>
    <s v="48"/>
    <s v="48"/>
    <m/>
    <m/>
    <m/>
    <m/>
    <m/>
    <m/>
    <m/>
    <m/>
    <m/>
  </r>
  <r>
    <s v="chi kin leung"/>
    <s v="global cities in the south: deepening social and spatial polarisation in cape town"/>
    <m/>
    <m/>
    <m/>
    <m/>
    <m/>
    <m/>
    <m/>
    <m/>
    <s v="No"/>
    <n v="198"/>
    <m/>
    <m/>
    <s v="Author-Article"/>
    <s v="last"/>
    <s v="California State University, Fresno"/>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2"/>
    <n v="1"/>
    <s v="29"/>
    <s v="29"/>
    <m/>
    <m/>
    <m/>
    <m/>
    <m/>
    <m/>
    <m/>
    <m/>
    <m/>
  </r>
  <r>
    <s v="yehua dennis wei"/>
    <s v="global cities in the south: deepening social and spatial polarisation in cape town"/>
    <m/>
    <m/>
    <m/>
    <m/>
    <m/>
    <m/>
    <m/>
    <m/>
    <s v="No"/>
    <n v="199"/>
    <m/>
    <m/>
    <s v="Author-Article"/>
    <s v="first"/>
    <s v="University of Wisconsinâ€“Milwaukee"/>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1"/>
    <n v="1"/>
    <s v="29"/>
    <s v="29"/>
    <m/>
    <m/>
    <m/>
    <m/>
    <m/>
    <m/>
    <m/>
    <m/>
    <m/>
  </r>
  <r>
    <s v="charlotte lemanski"/>
    <s v="beyond evictions in a global city: people-managed resettlement in mumbai"/>
    <m/>
    <m/>
    <m/>
    <m/>
    <m/>
    <m/>
    <m/>
    <m/>
    <s v="No"/>
    <n v="200"/>
    <m/>
    <m/>
    <s v="Author-Article"/>
    <s v="first"/>
    <s v="University College London"/>
    <s v="education"/>
    <x v="8"/>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100"/>
    <n v="1"/>
    <s v="28"/>
    <s v="28"/>
    <m/>
    <m/>
    <m/>
    <m/>
    <m/>
    <m/>
    <m/>
    <m/>
    <m/>
  </r>
  <r>
    <s v="sundar burra"/>
    <s v="beyond evictions in a global city: people-managed resettlement in mumbai"/>
    <m/>
    <m/>
    <m/>
    <m/>
    <m/>
    <m/>
    <m/>
    <m/>
    <s v="No"/>
    <n v="201"/>
    <m/>
    <m/>
    <s v="Author-Article"/>
    <s v="last"/>
    <s v="Sun Pharma Advanced Research (India)"/>
    <s v="company"/>
    <x v="17"/>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99"/>
    <n v="1"/>
    <s v="28"/>
    <s v="28"/>
    <m/>
    <m/>
    <m/>
    <m/>
    <m/>
    <m/>
    <m/>
    <m/>
    <m/>
  </r>
  <r>
    <s v="celine dâ€™cruz"/>
    <s v="global cities of the south: emerging perspectives on growth and inequality"/>
    <m/>
    <m/>
    <m/>
    <m/>
    <m/>
    <m/>
    <m/>
    <m/>
    <s v="No"/>
    <n v="202"/>
    <m/>
    <m/>
    <s v="Author-Article"/>
    <s v="middle"/>
    <s v="Sun Pharma Advanced Research (India)"/>
    <s v="company"/>
    <x v="17"/>
    <s v="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
    <x v="0"/>
    <x v="3"/>
    <n v="132"/>
    <s v="Elsevier BV"/>
    <m/>
    <s v="98"/>
    <n v="1"/>
    <s v="47"/>
    <s v="47"/>
    <m/>
    <m/>
    <m/>
    <m/>
    <m/>
    <m/>
    <m/>
    <m/>
    <m/>
  </r>
  <r>
    <s v="sheela patel"/>
    <s v="making the global city, making inequality: the political economy and cultural politics of chicago school policy"/>
    <m/>
    <m/>
    <m/>
    <m/>
    <m/>
    <m/>
    <m/>
    <m/>
    <s v="No"/>
    <n v="203"/>
    <m/>
    <m/>
    <s v="Author-Article"/>
    <s v="first"/>
    <s v="Sun Pharma Advanced Research (India)"/>
    <s v="company"/>
    <x v="17"/>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7"/>
    <n v="1"/>
    <s v="19"/>
    <s v="19"/>
    <m/>
    <m/>
    <m/>
    <m/>
    <m/>
    <m/>
    <m/>
    <m/>
    <m/>
  </r>
  <r>
    <s v="gavin shatkin"/>
    <s v="making the global city, making inequality: the political economy and cultural politics of chicago school policy"/>
    <m/>
    <m/>
    <m/>
    <m/>
    <m/>
    <m/>
    <m/>
    <m/>
    <s v="No"/>
    <n v="204"/>
    <m/>
    <m/>
    <s v="Author-Article"/>
    <s v="first"/>
    <s v="University of Michiganâ€“Ann Arbor"/>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6"/>
    <n v="1"/>
    <s v="19"/>
    <s v="19"/>
    <m/>
    <m/>
    <m/>
    <m/>
    <m/>
    <m/>
    <m/>
    <m/>
    <m/>
  </r>
  <r>
    <s v="pauline lipman"/>
    <s v="making the global city, making inequality: the political economy and cultural politics of chicago school policy"/>
    <m/>
    <m/>
    <m/>
    <m/>
    <m/>
    <m/>
    <m/>
    <m/>
    <s v="No"/>
    <n v="205"/>
    <m/>
    <m/>
    <s v="Author-Article"/>
    <s v="first"/>
    <s v="DePaul University"/>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5"/>
    <n v="1"/>
    <s v="19"/>
    <s v="19"/>
    <m/>
    <m/>
    <m/>
    <m/>
    <m/>
    <m/>
    <m/>
    <m/>
    <m/>
  </r>
  <r>
    <s v="frank witlox"/>
    <s v="mapping world city networks through airline flows: context, relevance, and problems"/>
    <m/>
    <m/>
    <m/>
    <m/>
    <m/>
    <m/>
    <m/>
    <m/>
    <s v="No"/>
    <n v="206"/>
    <m/>
    <m/>
    <s v="Author-Article"/>
    <s v="last"/>
    <s v="Ghent University"/>
    <s v="education"/>
    <x v="11"/>
    <s v="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
    <x v="0"/>
    <x v="12"/>
    <n v="133"/>
    <s v="Elsevier BV"/>
    <m/>
    <s v="94"/>
    <n v="1"/>
    <s v="1"/>
    <s v="1"/>
    <m/>
    <m/>
    <m/>
    <m/>
    <m/>
    <m/>
    <m/>
    <m/>
    <m/>
  </r>
  <r>
    <s v="ben derudder"/>
    <s v="global cities and transnational climate change networks"/>
    <m/>
    <m/>
    <m/>
    <m/>
    <m/>
    <m/>
    <m/>
    <m/>
    <s v="No"/>
    <n v="207"/>
    <m/>
    <m/>
    <s v="Author-Article"/>
    <s v="first"/>
    <s v="Ghent University"/>
    <s v="education"/>
    <x v="11"/>
    <s v="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
    <x v="0"/>
    <x v="17"/>
    <n v="134"/>
    <s v="The MIT Press"/>
    <m/>
    <s v="93"/>
    <n v="1"/>
    <s v="1"/>
    <s v="1"/>
    <m/>
    <m/>
    <m/>
    <m/>
    <m/>
    <m/>
    <m/>
    <m/>
    <m/>
  </r>
  <r>
    <s v="taedong lee"/>
    <s v="multilingual identities in a global city"/>
    <m/>
    <m/>
    <m/>
    <m/>
    <m/>
    <m/>
    <m/>
    <m/>
    <s v="No"/>
    <n v="208"/>
    <m/>
    <m/>
    <s v="Author-Article"/>
    <s v="first"/>
    <s v="City University of Hong Kong"/>
    <s v="education"/>
    <x v="1"/>
    <s v="Opening with a discussion of the key issues of globalization, migration, multiculturalism, multilingualism and global cities, David Block then turns to four detailed case studies: East Asian students"/>
    <x v="1"/>
    <x v="21"/>
    <n v="137"/>
    <s v="Palgrave Macmillan"/>
    <m/>
    <s v="92"/>
    <n v="1"/>
    <s v="27"/>
    <s v="27"/>
    <m/>
    <m/>
    <m/>
    <m/>
    <m/>
    <m/>
    <m/>
    <m/>
    <m/>
  </r>
  <r>
    <s v="david block"/>
    <s v="multilingual identities in a global city"/>
    <m/>
    <m/>
    <m/>
    <m/>
    <m/>
    <m/>
    <m/>
    <m/>
    <s v="No"/>
    <n v="209"/>
    <m/>
    <m/>
    <s v="Author-Article"/>
    <s v="first"/>
    <s v="University of London"/>
    <s v="education"/>
    <x v="8"/>
    <s v="Opening with a discussion of the key issues of globalization, migration, multiculturalism, multilingualism and global cities, David Block then turns to four detailed case studies: East Asian students"/>
    <x v="1"/>
    <x v="21"/>
    <n v="137"/>
    <s v="Palgrave Macmillan"/>
    <m/>
    <s v="91"/>
    <n v="1"/>
    <s v="27"/>
    <s v="27"/>
    <m/>
    <m/>
    <m/>
    <m/>
    <m/>
    <m/>
    <m/>
    <m/>
    <m/>
  </r>
  <r>
    <s v="pei ni"/>
    <s v="advanced producer service firms as strategic networks, global cities as strategic places"/>
    <m/>
    <m/>
    <m/>
    <m/>
    <m/>
    <m/>
    <m/>
    <m/>
    <s v="No"/>
    <n v="210"/>
    <m/>
    <m/>
    <s v="Author-Article"/>
    <s v="last"/>
    <s v="Chinese Academy of Social Sciences"/>
    <s v="facility"/>
    <x v="3"/>
    <s v="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
    <x v="0"/>
    <x v="17"/>
    <n v="138"/>
    <s v="Taylor &amp; Francis"/>
    <m/>
    <s v="90"/>
    <n v="1"/>
    <s v="1"/>
    <s v="1"/>
    <m/>
    <m/>
    <m/>
    <m/>
    <m/>
    <m/>
    <m/>
    <m/>
    <m/>
  </r>
  <r>
    <s v="james faulconbridge"/>
    <s v="can global cities be â€˜age-friendly citiesâ€™? urban development and ageing populations"/>
    <m/>
    <m/>
    <m/>
    <m/>
    <m/>
    <m/>
    <m/>
    <m/>
    <s v="No"/>
    <n v="211"/>
    <m/>
    <m/>
    <s v="Author-Article"/>
    <s v="middle"/>
    <s v="Lancaster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9"/>
    <n v="1"/>
    <s v="1"/>
    <s v="1"/>
    <m/>
    <m/>
    <m/>
    <m/>
    <m/>
    <m/>
    <m/>
    <m/>
    <m/>
  </r>
  <r>
    <s v="ben derudder"/>
    <s v="can global cities be â€˜age-friendly citiesâ€™? urban development and ageing populations"/>
    <m/>
    <m/>
    <m/>
    <m/>
    <m/>
    <m/>
    <m/>
    <m/>
    <s v="No"/>
    <n v="212"/>
    <m/>
    <m/>
    <s v="Author-Article"/>
    <s v="middle"/>
    <s v="Monash University"/>
    <s v="education"/>
    <x v="0"/>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8"/>
    <n v="1"/>
    <s v="1"/>
    <s v="1"/>
    <m/>
    <m/>
    <m/>
    <m/>
    <m/>
    <m/>
    <m/>
    <m/>
    <m/>
  </r>
  <r>
    <s v="peter j. taylor"/>
    <s v="can global cities be â€˜age-friendly citiesâ€™? urban development and ageing populations"/>
    <m/>
    <m/>
    <m/>
    <m/>
    <m/>
    <m/>
    <m/>
    <m/>
    <s v="No"/>
    <n v="213"/>
    <m/>
    <m/>
    <s v="Author-Article"/>
    <s v="first"/>
    <s v="Northumbria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7"/>
    <n v="1"/>
    <s v="1"/>
    <s v="1"/>
    <m/>
    <m/>
    <m/>
    <m/>
    <m/>
    <m/>
    <m/>
    <m/>
    <m/>
  </r>
  <r>
    <s v="chris phillipson"/>
    <s v="can global cities be â€˜age-friendly citiesâ€™? urban development and ageing populations"/>
    <m/>
    <m/>
    <m/>
    <m/>
    <m/>
    <m/>
    <m/>
    <m/>
    <s v="No"/>
    <n v="214"/>
    <m/>
    <m/>
    <s v="Author-Article"/>
    <s v="last"/>
    <s v="University of Manchester"/>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6"/>
    <n v="1"/>
    <s v="1"/>
    <s v="1"/>
    <m/>
    <m/>
    <m/>
    <m/>
    <m/>
    <m/>
    <m/>
    <m/>
    <m/>
  </r>
  <r>
    <s v="tine buffel"/>
    <s v="coming to terms with london: middleâ€class communities in a global city"/>
    <m/>
    <m/>
    <m/>
    <m/>
    <m/>
    <m/>
    <m/>
    <m/>
    <s v="No"/>
    <n v="215"/>
    <m/>
    <m/>
    <s v="Author-Article"/>
    <s v="first"/>
    <s v="University of Manchester"/>
    <s v="education"/>
    <x v="8"/>
    <s v="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
    <x v="0"/>
    <x v="25"/>
    <n v="143"/>
    <s v="Wiley-Blackwell"/>
    <m/>
    <s v="85"/>
    <n v="1"/>
    <s v="46"/>
    <s v="46"/>
    <m/>
    <m/>
    <m/>
    <m/>
    <m/>
    <m/>
    <m/>
    <m/>
    <m/>
  </r>
  <r>
    <s v="tim butler"/>
    <s v="local and global: cities in the network society"/>
    <m/>
    <m/>
    <m/>
    <m/>
    <m/>
    <m/>
    <m/>
    <m/>
    <s v="No"/>
    <n v="216"/>
    <m/>
    <m/>
    <s v="Author-Article"/>
    <s v="la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4"/>
    <n v="1"/>
    <s v="26"/>
    <s v="26"/>
    <m/>
    <m/>
    <m/>
    <m/>
    <m/>
    <m/>
    <m/>
    <m/>
    <m/>
  </r>
  <r>
    <s v="garry robson"/>
    <s v="local and global: cities in the network society"/>
    <m/>
    <m/>
    <m/>
    <m/>
    <m/>
    <m/>
    <m/>
    <m/>
    <s v="No"/>
    <n v="217"/>
    <m/>
    <m/>
    <s v="Author-Article"/>
    <s v="fir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3"/>
    <n v="1"/>
    <s v="26"/>
    <s v="26"/>
    <m/>
    <m/>
    <m/>
    <m/>
    <m/>
    <m/>
    <m/>
    <m/>
    <m/>
  </r>
  <r>
    <s v="manuel castells"/>
    <s v="diversity and power in the world city network"/>
    <m/>
    <m/>
    <m/>
    <m/>
    <m/>
    <m/>
    <m/>
    <m/>
    <s v="No"/>
    <n v="218"/>
    <m/>
    <m/>
    <s v="Author-Article"/>
    <s v="first"/>
    <s v="University of California, Berkeley"/>
    <s v="education"/>
    <x v="5"/>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2"/>
    <n v="1"/>
    <s v="1"/>
    <s v="1"/>
    <m/>
    <m/>
    <m/>
    <m/>
    <m/>
    <m/>
    <m/>
    <m/>
    <m/>
  </r>
  <r>
    <s v="michael hoyler"/>
    <s v="diversity and power in the world city network"/>
    <m/>
    <m/>
    <m/>
    <m/>
    <m/>
    <m/>
    <m/>
    <m/>
    <s v="No"/>
    <n v="219"/>
    <m/>
    <m/>
    <s v="Author-Article"/>
    <s v="last"/>
    <s v="Heidelberg University"/>
    <s v="education"/>
    <x v="14"/>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1"/>
    <n v="1"/>
    <s v="1"/>
    <s v="1"/>
    <m/>
    <m/>
    <m/>
    <m/>
    <m/>
    <m/>
    <m/>
    <m/>
    <m/>
  </r>
  <r>
    <s v="david walker"/>
    <s v="comparing world city networks: a network analysis of internet backbone and air transport intercity linkages"/>
    <m/>
    <m/>
    <m/>
    <m/>
    <m/>
    <m/>
    <m/>
    <m/>
    <s v="No"/>
    <n v="220"/>
    <m/>
    <m/>
    <s v="Author-Article"/>
    <s v="middle"/>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80"/>
    <n v="1"/>
    <s v="1"/>
    <s v="1"/>
    <m/>
    <m/>
    <m/>
    <m/>
    <m/>
    <m/>
    <m/>
    <m/>
    <m/>
  </r>
  <r>
    <s v="peter j. taylor"/>
    <s v="comparing world city networks: a network analysis of internet backbone and air transport intercity linkages"/>
    <m/>
    <m/>
    <m/>
    <m/>
    <m/>
    <m/>
    <m/>
    <m/>
    <s v="No"/>
    <n v="221"/>
    <m/>
    <m/>
    <s v="Author-Article"/>
    <s v="first"/>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9"/>
    <n v="1"/>
    <s v="1"/>
    <s v="1"/>
    <m/>
    <m/>
    <m/>
    <m/>
    <m/>
    <m/>
    <m/>
    <m/>
    <m/>
  </r>
  <r>
    <s v="bumâ€soo chon"/>
    <s v="comparing world city networks: a network analysis of internet backbone and air transport intercity linkages"/>
    <m/>
    <m/>
    <m/>
    <m/>
    <m/>
    <m/>
    <m/>
    <m/>
    <s v="No"/>
    <n v="222"/>
    <m/>
    <m/>
    <s v="Author-Article"/>
    <s v="last"/>
    <s v="Hanyang University"/>
    <s v="education"/>
    <x v="6"/>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8"/>
    <n v="1"/>
    <s v="1"/>
    <s v="1"/>
    <m/>
    <m/>
    <m/>
    <m/>
    <m/>
    <m/>
    <m/>
    <m/>
    <m/>
  </r>
  <r>
    <s v="george a. barnett"/>
    <s v="supplyâ€side sushi: commodity, market, and the global city"/>
    <m/>
    <m/>
    <m/>
    <m/>
    <m/>
    <m/>
    <m/>
    <m/>
    <s v="No"/>
    <n v="223"/>
    <m/>
    <m/>
    <s v="Author-Article"/>
    <s v="middle"/>
    <s v="University at Buffalo, State University of New York"/>
    <s v="education"/>
    <x v="5"/>
    <s v="Urban anthropology has been simultaneously challenged and transformed as forces of globalizationâ€”variously defined in economic, political, social, and cultural termsâ€”have been theorized as &quot;deâ€territorializing&quot;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
    <x v="0"/>
    <x v="25"/>
    <n v="151"/>
    <s v="Wiley"/>
    <m/>
    <s v="77"/>
    <n v="1"/>
    <s v="45"/>
    <s v="45"/>
    <m/>
    <m/>
    <m/>
    <m/>
    <m/>
    <m/>
    <m/>
    <m/>
    <m/>
  </r>
  <r>
    <s v="junâ€ho choi"/>
    <s v="the transnational capitalist class and contemporary architecture in globalizing cities"/>
    <m/>
    <m/>
    <m/>
    <m/>
    <m/>
    <m/>
    <m/>
    <m/>
    <s v="No"/>
    <n v="224"/>
    <m/>
    <m/>
    <s v="Author-Article"/>
    <s v="first"/>
    <s v="Rensselaer Polytechnic Institute"/>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6"/>
    <n v="1"/>
    <s v="25"/>
    <s v="25"/>
    <m/>
    <m/>
    <m/>
    <m/>
    <m/>
    <m/>
    <m/>
    <m/>
    <m/>
  </r>
  <r>
    <s v="theodore c. bestor"/>
    <s v="the transnational capitalist class and contemporary architecture in globalizing cities"/>
    <m/>
    <m/>
    <m/>
    <m/>
    <m/>
    <m/>
    <m/>
    <m/>
    <s v="No"/>
    <n v="225"/>
    <m/>
    <m/>
    <s v="Author-Article"/>
    <s v="first"/>
    <s v="Harvard University"/>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5"/>
    <n v="1"/>
    <s v="25"/>
    <s v="25"/>
    <m/>
    <m/>
    <m/>
    <m/>
    <m/>
    <m/>
    <m/>
    <m/>
    <m/>
  </r>
  <r>
    <s v="anne haila"/>
    <s v="real estate in global cities: singapore and hong kong as property states"/>
    <m/>
    <m/>
    <m/>
    <m/>
    <m/>
    <m/>
    <m/>
    <m/>
    <s v="No"/>
    <n v="226"/>
    <m/>
    <m/>
    <s v="Author-Article"/>
    <s v="first"/>
    <s v="University of Helsinki"/>
    <s v="education"/>
    <x v="18"/>
    <s v="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
    <x v="0"/>
    <x v="6"/>
    <n v="160"/>
    <s v="SAGE Publishing"/>
    <m/>
    <s v="74"/>
    <n v="1"/>
    <s v="44"/>
    <s v="44"/>
    <m/>
    <m/>
    <m/>
    <m/>
    <m/>
    <m/>
    <m/>
    <m/>
    <m/>
  </r>
  <r>
    <s v="kenneth paul tan"/>
    <s v="meritocracy and elitism in a global city: ideological shifts in singapore"/>
    <m/>
    <m/>
    <m/>
    <m/>
    <m/>
    <m/>
    <m/>
    <m/>
    <s v="No"/>
    <n v="227"/>
    <m/>
    <m/>
    <s v="Author-Article"/>
    <s v="first"/>
    <s v="National University of Singapore"/>
    <s v="education"/>
    <x v="9"/>
    <s v="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
    <x v="0"/>
    <x v="12"/>
    <n v="160"/>
    <s v="SAGE Publishing"/>
    <m/>
    <s v="73"/>
    <n v="1"/>
    <s v="43"/>
    <s v="43"/>
    <m/>
    <m/>
    <m/>
    <m/>
    <m/>
    <m/>
    <m/>
    <m/>
    <m/>
  </r>
  <r>
    <s v="lily kong"/>
    <s v="cultural icons and urban development in asia: economic imperative, national identity, and global city status"/>
    <m/>
    <m/>
    <m/>
    <m/>
    <m/>
    <m/>
    <m/>
    <m/>
    <s v="No"/>
    <n v="228"/>
    <m/>
    <m/>
    <s v="Author-Article"/>
    <s v="first"/>
    <s v="National University of Singapore"/>
    <s v="education"/>
    <x v="9"/>
    <s v="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
    <x v="0"/>
    <x v="3"/>
    <n v="166"/>
    <s v="Elsevier BV"/>
    <m/>
    <s v="72"/>
    <n v="1"/>
    <s v="42"/>
    <s v="42"/>
    <m/>
    <m/>
    <m/>
    <m/>
    <m/>
    <m/>
    <m/>
    <m/>
    <m/>
  </r>
  <r>
    <s v="aaron schutz"/>
    <s v="home is a prison in the global city: the tragic failure of school-based community engagement strategies"/>
    <m/>
    <m/>
    <m/>
    <m/>
    <m/>
    <m/>
    <m/>
    <m/>
    <s v="No"/>
    <n v="229"/>
    <m/>
    <m/>
    <s v="Author-Article"/>
    <s v="first"/>
    <s v="University of Wisconsinâ€“Milwaukee"/>
    <s v="education"/>
    <x v="5"/>
    <s v="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
    <x v="0"/>
    <x v="21"/>
    <n v="170"/>
    <s v="SAGE Publishing"/>
    <m/>
    <s v="71"/>
    <n v="1"/>
    <s v="41"/>
    <s v="41"/>
    <m/>
    <m/>
    <m/>
    <m/>
    <m/>
    <m/>
    <m/>
    <m/>
    <m/>
  </r>
  <r>
    <s v="cathy mcilwaine"/>
    <s v="pathways of change: shifting connectivities in the world city network, 2000â€”08"/>
    <m/>
    <m/>
    <m/>
    <m/>
    <m/>
    <m/>
    <m/>
    <m/>
    <s v="No"/>
    <n v="230"/>
    <m/>
    <m/>
    <s v="Author-Article"/>
    <s v="last"/>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70"/>
    <n v="1"/>
    <s v="24"/>
    <s v="24"/>
    <m/>
    <m/>
    <m/>
    <m/>
    <m/>
    <m/>
    <m/>
    <m/>
    <m/>
  </r>
  <r>
    <s v="joanna herbert"/>
    <s v="pathways of change: shifting connectivities in the world city network, 2000â€”08"/>
    <m/>
    <m/>
    <m/>
    <m/>
    <m/>
    <m/>
    <m/>
    <m/>
    <s v="No"/>
    <n v="231"/>
    <m/>
    <m/>
    <s v="Author-Article"/>
    <s v="middle"/>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69"/>
    <n v="1"/>
    <s v="24"/>
    <s v="24"/>
    <m/>
    <m/>
    <m/>
    <m/>
    <m/>
    <m/>
    <m/>
    <m/>
    <m/>
  </r>
  <r>
    <s v="yara evans"/>
    <s v="the dream of delhi as a global city"/>
    <m/>
    <m/>
    <m/>
    <m/>
    <m/>
    <m/>
    <m/>
    <m/>
    <s v="No"/>
    <n v="232"/>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8"/>
    <n v="1"/>
    <s v="8"/>
    <s v="8"/>
    <m/>
    <m/>
    <m/>
    <m/>
    <m/>
    <m/>
    <m/>
    <m/>
    <m/>
  </r>
  <r>
    <s v="kavita datta"/>
    <s v="the dream of delhi as a global city"/>
    <m/>
    <m/>
    <m/>
    <m/>
    <m/>
    <m/>
    <m/>
    <m/>
    <s v="No"/>
    <n v="233"/>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7"/>
    <n v="1"/>
    <s v="8"/>
    <s v="8"/>
    <m/>
    <m/>
    <m/>
    <m/>
    <m/>
    <m/>
    <m/>
    <m/>
    <m/>
  </r>
  <r>
    <s v="jane wills"/>
    <s v="the dream of delhi as a global city"/>
    <m/>
    <m/>
    <m/>
    <m/>
    <m/>
    <m/>
    <m/>
    <m/>
    <s v="No"/>
    <n v="234"/>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6"/>
    <n v="1"/>
    <s v="8"/>
    <s v="8"/>
    <m/>
    <m/>
    <m/>
    <m/>
    <m/>
    <m/>
    <m/>
    <m/>
    <m/>
  </r>
  <r>
    <s v="jon may"/>
    <s v="the dream of delhi as a global city"/>
    <m/>
    <m/>
    <m/>
    <m/>
    <m/>
    <m/>
    <m/>
    <m/>
    <s v="No"/>
    <n v="235"/>
    <m/>
    <m/>
    <s v="Author-Article"/>
    <s v="first"/>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5"/>
    <n v="1"/>
    <s v="8"/>
    <s v="8"/>
    <m/>
    <m/>
    <m/>
    <m/>
    <m/>
    <m/>
    <m/>
    <m/>
    <m/>
  </r>
  <r>
    <s v="xiaolan yang"/>
    <s v="the dream of delhi as a global city"/>
    <m/>
    <m/>
    <m/>
    <m/>
    <m/>
    <m/>
    <m/>
    <m/>
    <s v="No"/>
    <n v="236"/>
    <m/>
    <m/>
    <s v="Author-Article"/>
    <s v="last"/>
    <s v="Beijing University of Posts and Telecommunications"/>
    <s v="education"/>
    <x v="3"/>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4"/>
    <n v="1"/>
    <s v="8"/>
    <s v="8"/>
    <m/>
    <m/>
    <m/>
    <m/>
    <m/>
    <m/>
    <m/>
    <m/>
    <m/>
  </r>
  <r>
    <s v="wei shen"/>
    <s v="the dream of delhi as a global city"/>
    <m/>
    <m/>
    <m/>
    <m/>
    <m/>
    <m/>
    <m/>
    <m/>
    <s v="No"/>
    <n v="237"/>
    <m/>
    <m/>
    <s v="Author-Article"/>
    <s v="middle"/>
    <s v="Ã‰cole SupÃ©rieure des Sciences Commerciales dâ€™Angers"/>
    <s v="education"/>
    <x v="4"/>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3"/>
    <n v="1"/>
    <s v="8"/>
    <s v="8"/>
    <m/>
    <m/>
    <m/>
    <m/>
    <m/>
    <m/>
    <m/>
    <m/>
    <m/>
  </r>
  <r>
    <s v="frank witlox"/>
    <s v="the social ecology of the post-fordist/global city? economic restructuring and socio-spatial polarisation in the toronto urban region"/>
    <m/>
    <m/>
    <m/>
    <m/>
    <m/>
    <m/>
    <m/>
    <m/>
    <s v="No"/>
    <n v="238"/>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2"/>
    <n v="1"/>
    <s v="1"/>
    <s v="1"/>
    <m/>
    <m/>
    <m/>
    <m/>
    <m/>
    <m/>
    <m/>
    <m/>
    <m/>
  </r>
  <r>
    <s v="jin huang"/>
    <s v="the social ecology of the post-fordist/global city? economic restructuring and socio-spatial polarisation in the toronto urban region"/>
    <m/>
    <m/>
    <m/>
    <m/>
    <m/>
    <m/>
    <m/>
    <m/>
    <s v="No"/>
    <n v="239"/>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1"/>
    <n v="1"/>
    <s v="1"/>
    <s v="1"/>
    <m/>
    <m/>
    <m/>
    <m/>
    <m/>
    <m/>
    <m/>
    <m/>
    <m/>
  </r>
  <r>
    <s v="david bassens"/>
    <s v="the social ecology of the post-fordist/global city? economic restructuring and socio-spatial polarisation in the toronto urban region"/>
    <m/>
    <m/>
    <m/>
    <m/>
    <m/>
    <m/>
    <m/>
    <m/>
    <s v="No"/>
    <n v="240"/>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0"/>
    <n v="1"/>
    <s v="7"/>
    <s v="1"/>
    <m/>
    <m/>
    <m/>
    <m/>
    <m/>
    <m/>
    <m/>
    <m/>
    <m/>
  </r>
  <r>
    <s v="heidi hanssens"/>
    <s v="the social ecology of the post-fordist/global city? economic restructuring and socio-spatial polarisation in the toronto urban region"/>
    <m/>
    <m/>
    <m/>
    <m/>
    <m/>
    <m/>
    <m/>
    <m/>
    <s v="No"/>
    <n v="241"/>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9"/>
    <n v="1"/>
    <s v="1"/>
    <s v="1"/>
    <m/>
    <m/>
    <m/>
    <m/>
    <m/>
    <m/>
    <m/>
    <m/>
    <m/>
  </r>
  <r>
    <s v="michael hoyler"/>
    <s v="the social ecology of the post-fordist/global city? economic restructuring and socio-spatial polarisation in the toronto urban region"/>
    <m/>
    <m/>
    <m/>
    <m/>
    <m/>
    <m/>
    <m/>
    <m/>
    <s v="No"/>
    <n v="242"/>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8"/>
    <n v="1"/>
    <s v="1"/>
    <s v="1"/>
    <m/>
    <m/>
    <m/>
    <m/>
    <m/>
    <m/>
    <m/>
    <m/>
    <m/>
  </r>
  <r>
    <s v="anneleen de vos"/>
    <s v="the social ecology of the post-fordist/global city? economic restructuring and socio-spatial polarisation in the toronto urban region"/>
    <m/>
    <m/>
    <m/>
    <m/>
    <m/>
    <m/>
    <m/>
    <m/>
    <s v="No"/>
    <n v="243"/>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7"/>
    <n v="1"/>
    <s v="1"/>
    <s v="1"/>
    <m/>
    <m/>
    <m/>
    <m/>
    <m/>
    <m/>
    <m/>
    <m/>
    <m/>
  </r>
  <r>
    <s v="pei ni"/>
    <s v="the social ecology of the post-fordist/global city? economic restructuring and socio-spatial polarisation in the toronto urban region"/>
    <m/>
    <m/>
    <m/>
    <m/>
    <m/>
    <m/>
    <m/>
    <m/>
    <s v="No"/>
    <n v="244"/>
    <m/>
    <m/>
    <s v="Author-Article"/>
    <s v="middle"/>
    <s v="Institute of Finance and Trade Economics"/>
    <s v="facility"/>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6"/>
    <n v="1"/>
    <s v="1"/>
    <s v="1"/>
    <m/>
    <m/>
    <m/>
    <m/>
    <m/>
    <m/>
    <m/>
    <m/>
    <m/>
  </r>
  <r>
    <s v="vã©ronique dupont"/>
    <s v="the social ecology of the post-fordist/global city? economic restructuring and socio-spatial polarisation in the toronto urban region"/>
    <m/>
    <m/>
    <m/>
    <m/>
    <m/>
    <m/>
    <m/>
    <m/>
    <s v="No"/>
    <n v="245"/>
    <m/>
    <m/>
    <s v="Author-Article"/>
    <s v="first"/>
    <s v="Institut de Recherche pour le DÃ©veloppement"/>
    <s v="government"/>
    <x v="4"/>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3"/>
    <n v="1"/>
    <s v="1"/>
    <s v="1"/>
    <m/>
    <m/>
    <m/>
    <m/>
    <m/>
    <m/>
    <m/>
    <m/>
    <m/>
  </r>
  <r>
    <s v="peter j. taylor"/>
    <s v="the social ecology of the post-fordist/global city? economic restructuring and socio-spatial polarisation in the toronto urban region"/>
    <m/>
    <m/>
    <m/>
    <m/>
    <m/>
    <m/>
    <m/>
    <m/>
    <s v="No"/>
    <n v="246"/>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5"/>
    <n v="1"/>
    <s v="1"/>
    <s v="1"/>
    <m/>
    <m/>
    <m/>
    <m/>
    <m/>
    <m/>
    <m/>
    <m/>
    <m/>
  </r>
  <r>
    <s v="ben derudder"/>
    <s v="the social ecology of the post-fordist/global city? economic restructuring and socio-spatial polarisation in the toronto urban region"/>
    <m/>
    <m/>
    <m/>
    <m/>
    <m/>
    <m/>
    <m/>
    <m/>
    <s v="No"/>
    <n v="247"/>
    <m/>
    <m/>
    <s v="Author-Article"/>
    <s v="first"/>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4"/>
    <n v="1"/>
    <s v="1"/>
    <s v="1"/>
    <m/>
    <m/>
    <m/>
    <m/>
    <m/>
    <m/>
    <m/>
    <m/>
    <m/>
  </r>
  <r>
    <s v="r. alan walks"/>
    <s v="the social ecology of the post-fordist/global city? economic restructuring and socio-spatial polarisation in the toronto urban region"/>
    <m/>
    <m/>
    <m/>
    <m/>
    <m/>
    <m/>
    <m/>
    <m/>
    <s v="No"/>
    <n v="248"/>
    <m/>
    <m/>
    <s v="Author-Article"/>
    <s v="first"/>
    <s v="University of Toronto"/>
    <s v="education"/>
    <x v="10"/>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2"/>
    <n v="1"/>
    <s v="1"/>
    <s v="1"/>
    <m/>
    <m/>
    <m/>
    <m/>
    <m/>
    <m/>
    <m/>
    <m/>
    <m/>
  </r>
  <r>
    <s v="henry waiâ€chung yeung"/>
    <s v="pathways to global city formation: a view from the developmental city-state of singapore"/>
    <m/>
    <m/>
    <m/>
    <m/>
    <m/>
    <m/>
    <m/>
    <m/>
    <s v="No"/>
    <n v="249"/>
    <m/>
    <m/>
    <s v="Author-Article"/>
    <s v="last"/>
    <s v="National University of Singapore"/>
    <s v="education"/>
    <x v="9"/>
    <s v="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
    <x v="0"/>
    <x v="15"/>
    <n v="215"/>
    <s v="Routledge"/>
    <m/>
    <s v="51"/>
    <n v="1"/>
    <s v="40"/>
    <s v="40"/>
    <m/>
    <m/>
    <m/>
    <m/>
    <m/>
    <m/>
    <m/>
    <m/>
    <m/>
  </r>
  <r>
    <s v="catalano"/>
    <s v="hierarchical tendencies and regional patterns in the world city network: a global urban analysis of 234 cities"/>
    <m/>
    <m/>
    <m/>
    <m/>
    <m/>
    <m/>
    <m/>
    <m/>
    <s v="No"/>
    <n v="250"/>
    <m/>
    <m/>
    <s v="Author-Article"/>
    <s v="last"/>
    <s v="University of Calabria"/>
    <s v="education"/>
    <x v="19"/>
    <s v="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quot; core' and &quot;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quot;fondamentaux' et &quot;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quot;oberen Zehntausend' gerichtet. GestÃ¼ tzt auf eine Datenbank betreff globale Strategien von 100 GeschÃ¤fts-und Finanzinstituten in 234 GroÃŸstÃ¤dten wird eine &quot;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
    <x v="0"/>
    <x v="2"/>
    <n v="248"/>
    <s v="Routledge"/>
    <m/>
    <s v="50"/>
    <n v="1"/>
    <s v="39"/>
    <s v="39"/>
    <m/>
    <m/>
    <m/>
    <m/>
    <m/>
    <m/>
    <m/>
    <m/>
    <m/>
  </r>
  <r>
    <s v="witlox"/>
    <s v="global cities and developmental states: new york, tokyo and seoul"/>
    <m/>
    <m/>
    <m/>
    <m/>
    <m/>
    <m/>
    <m/>
    <m/>
    <s v="No"/>
    <n v="251"/>
    <m/>
    <m/>
    <s v="Author-Article"/>
    <s v="middle"/>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9"/>
    <n v="1"/>
    <s v="18"/>
    <s v="18"/>
    <m/>
    <m/>
    <m/>
    <m/>
    <m/>
    <m/>
    <m/>
    <m/>
    <m/>
  </r>
  <r>
    <s v="helena taylor"/>
    <s v="global cities and developmental states: new york, tokyo and seoul"/>
    <m/>
    <m/>
    <m/>
    <m/>
    <m/>
    <m/>
    <m/>
    <m/>
    <s v="No"/>
    <n v="252"/>
    <m/>
    <m/>
    <s v="Author-Article"/>
    <s v="middle"/>
    <s v="Loughborough University"/>
    <s v="education"/>
    <x v="8"/>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8"/>
    <n v="1"/>
    <s v="18"/>
    <s v="18"/>
    <m/>
    <m/>
    <m/>
    <m/>
    <m/>
    <m/>
    <m/>
    <m/>
    <m/>
  </r>
  <r>
    <s v="ben derudder"/>
    <s v="global cities and developmental states: new york, tokyo and seoul"/>
    <m/>
    <m/>
    <m/>
    <m/>
    <m/>
    <m/>
    <m/>
    <m/>
    <s v="No"/>
    <n v="253"/>
    <m/>
    <m/>
    <s v="Author-Article"/>
    <s v="first"/>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7"/>
    <n v="1"/>
    <s v="1"/>
    <s v="18"/>
    <m/>
    <m/>
    <m/>
    <m/>
    <m/>
    <m/>
    <m/>
    <m/>
    <m/>
  </r>
  <r>
    <s v="june woo kim"/>
    <s v="global cities and developmental states: new york, tokyo and seoul"/>
    <m/>
    <m/>
    <m/>
    <m/>
    <m/>
    <m/>
    <m/>
    <m/>
    <s v="No"/>
    <n v="254"/>
    <m/>
    <m/>
    <s v="Author-Article"/>
    <s v="last"/>
    <s v="National University of Singapore"/>
    <s v="education"/>
    <x v="9"/>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6"/>
    <n v="1"/>
    <s v="18"/>
    <s v="18"/>
    <m/>
    <m/>
    <m/>
    <m/>
    <m/>
    <m/>
    <m/>
    <m/>
    <m/>
  </r>
  <r>
    <s v="richard hill"/>
    <s v="world city networks and hierarchies, 1977-1997"/>
    <m/>
    <m/>
    <m/>
    <m/>
    <m/>
    <m/>
    <m/>
    <m/>
    <s v="No"/>
    <n v="255"/>
    <m/>
    <m/>
    <s v="Author-Article"/>
    <s v="first"/>
    <s v="Michigan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5"/>
    <n v="1"/>
    <s v="12"/>
    <s v="12"/>
    <m/>
    <m/>
    <m/>
    <m/>
    <m/>
    <m/>
    <m/>
    <m/>
    <m/>
  </r>
  <r>
    <s v="michael timberlake"/>
    <s v="world city networks and hierarchies, 1977-1997"/>
    <m/>
    <m/>
    <m/>
    <m/>
    <m/>
    <m/>
    <m/>
    <m/>
    <s v="No"/>
    <n v="256"/>
    <m/>
    <m/>
    <s v="Author-Article"/>
    <s v="last"/>
    <s v="Kansas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4"/>
    <n v="1"/>
    <s v="12"/>
    <s v="12"/>
    <m/>
    <m/>
    <m/>
    <m/>
    <m/>
    <m/>
    <m/>
    <m/>
    <m/>
  </r>
  <r>
    <s v="sara fuller"/>
    <s v="climate justice and global cities: mapping the emerging discourses"/>
    <m/>
    <m/>
    <m/>
    <m/>
    <m/>
    <m/>
    <m/>
    <m/>
    <s v="No"/>
    <n v="257"/>
    <m/>
    <m/>
    <s v="Author-Article"/>
    <s v="last"/>
    <s v="Macquarie University"/>
    <s v="education"/>
    <x v="0"/>
    <s v="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
    <x v="0"/>
    <x v="17"/>
    <n v="305"/>
    <s v="Elsevier BV"/>
    <m/>
    <s v="43"/>
    <n v="1"/>
    <s v="38"/>
    <s v="38"/>
    <m/>
    <m/>
    <m/>
    <m/>
    <m/>
    <m/>
    <m/>
    <m/>
    <m/>
  </r>
  <r>
    <s v="drf walker"/>
    <s v="measurement of the world city network"/>
    <m/>
    <m/>
    <m/>
    <m/>
    <m/>
    <m/>
    <m/>
    <m/>
    <s v="No"/>
    <n v="258"/>
    <m/>
    <m/>
    <s v="Author-Article"/>
    <s v="la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2"/>
    <n v="1"/>
    <s v="1"/>
    <s v="1"/>
    <m/>
    <m/>
    <m/>
    <m/>
    <m/>
    <m/>
    <m/>
    <m/>
    <m/>
  </r>
  <r>
    <s v="gilda catalano"/>
    <s v="measurement of the world city network"/>
    <m/>
    <m/>
    <m/>
    <m/>
    <m/>
    <m/>
    <m/>
    <m/>
    <s v="No"/>
    <n v="259"/>
    <m/>
    <m/>
    <s v="Author-Article"/>
    <s v="middle"/>
    <s v="University of Calabria"/>
    <s v="education"/>
    <x v="19"/>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1"/>
    <n v="1"/>
    <s v="1"/>
    <s v="1"/>
    <m/>
    <m/>
    <m/>
    <m/>
    <m/>
    <m/>
    <m/>
    <m/>
    <m/>
  </r>
  <r>
    <s v="peter j. taylor"/>
    <s v="measurement of the world city network"/>
    <m/>
    <m/>
    <m/>
    <m/>
    <m/>
    <m/>
    <m/>
    <m/>
    <s v="No"/>
    <n v="260"/>
    <m/>
    <m/>
    <s v="Author-Article"/>
    <s v="fir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0"/>
    <n v="1"/>
    <s v="1"/>
    <s v="1"/>
    <m/>
    <m/>
    <m/>
    <m/>
    <m/>
    <m/>
    <m/>
    <m/>
    <m/>
  </r>
  <r>
    <s v="chris hamnett"/>
    <s v="social polarisation in global cities: theory and evidence"/>
    <m/>
    <m/>
    <m/>
    <m/>
    <m/>
    <m/>
    <m/>
    <m/>
    <s v="No"/>
    <n v="261"/>
    <m/>
    <m/>
    <s v="Author-Article"/>
    <s v="first"/>
    <s v="The Open University"/>
    <s v="education"/>
    <x v="8"/>
    <s v="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
    <x v="0"/>
    <x v="26"/>
    <n v="369"/>
    <s v="SAGE Publishing"/>
    <m/>
    <s v="39"/>
    <n v="1"/>
    <s v="37"/>
    <s v="37"/>
    <m/>
    <m/>
    <m/>
    <m/>
    <m/>
    <m/>
    <m/>
    <m/>
    <m/>
  </r>
  <r>
    <s v="alex pulsipher"/>
    <s v="the vulnerability of global cities to climate hazards"/>
    <m/>
    <m/>
    <m/>
    <m/>
    <m/>
    <m/>
    <m/>
    <m/>
    <s v="No"/>
    <n v="262"/>
    <m/>
    <m/>
    <s v="Author-Article"/>
    <s v="last"/>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8"/>
    <n v="1"/>
    <s v="17"/>
    <s v="17"/>
    <m/>
    <m/>
    <m/>
    <m/>
    <m/>
    <m/>
    <m/>
    <m/>
    <m/>
  </r>
  <r>
    <s v="a. schiller"/>
    <s v="the vulnerability of global cities to climate hazards"/>
    <m/>
    <m/>
    <m/>
    <m/>
    <m/>
    <m/>
    <m/>
    <m/>
    <s v="No"/>
    <n v="263"/>
    <m/>
    <m/>
    <s v="Author-Article"/>
    <s v="middle"/>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7"/>
    <n v="1"/>
    <s v="17"/>
    <s v="17"/>
    <m/>
    <m/>
    <m/>
    <m/>
    <m/>
    <m/>
    <m/>
    <m/>
    <m/>
  </r>
  <r>
    <s v="alex de sherbinin"/>
    <s v="the vulnerability of global cities to climate hazards"/>
    <m/>
    <m/>
    <m/>
    <m/>
    <m/>
    <m/>
    <m/>
    <m/>
    <s v="No"/>
    <n v="264"/>
    <m/>
    <m/>
    <s v="Author-Article"/>
    <s v="first"/>
    <s v="Columbia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6"/>
    <n v="1"/>
    <s v="17"/>
    <s v="17"/>
    <m/>
    <m/>
    <m/>
    <m/>
    <m/>
    <m/>
    <m/>
    <m/>
    <m/>
  </r>
  <r>
    <s v="gara villalba"/>
    <s v="methodology for inventorying greenhouse gas emissions from global cities"/>
    <m/>
    <m/>
    <m/>
    <m/>
    <m/>
    <m/>
    <m/>
    <m/>
    <s v="No"/>
    <n v="265"/>
    <m/>
    <m/>
    <s v="Author-Article"/>
    <s v="last"/>
    <s v="Universitat AutÃ²noma de Barcelona"/>
    <s v="education"/>
    <x v="2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5"/>
    <n v="1"/>
    <s v="6"/>
    <s v="6"/>
    <m/>
    <m/>
    <m/>
    <m/>
    <m/>
    <m/>
    <m/>
    <m/>
    <m/>
  </r>
  <r>
    <s v="anu ramaswami"/>
    <s v="methodology for inventorying greenhouse gas emissions from global cities"/>
    <m/>
    <m/>
    <m/>
    <m/>
    <m/>
    <m/>
    <m/>
    <m/>
    <s v="No"/>
    <n v="266"/>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4"/>
    <n v="1"/>
    <s v="6"/>
    <s v="6"/>
    <m/>
    <m/>
    <m/>
    <m/>
    <m/>
    <m/>
    <m/>
    <m/>
    <m/>
  </r>
  <r>
    <s v="aumnad phdungsilp"/>
    <s v="methodology for inventorying greenhouse gas emissions from global cities"/>
    <m/>
    <m/>
    <m/>
    <m/>
    <m/>
    <m/>
    <m/>
    <m/>
    <s v="No"/>
    <n v="267"/>
    <m/>
    <m/>
    <s v="Author-Article"/>
    <s v="middle"/>
    <s v="Dhurakij Pundit University"/>
    <s v="education"/>
    <x v="21"/>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3"/>
    <n v="1"/>
    <s v="6"/>
    <s v="6"/>
    <m/>
    <m/>
    <m/>
    <m/>
    <m/>
    <m/>
    <m/>
    <m/>
    <m/>
  </r>
  <r>
    <s v="diane e. pataki"/>
    <s v="methodology for inventorying greenhouse gas emissions from global cities"/>
    <m/>
    <m/>
    <m/>
    <m/>
    <m/>
    <m/>
    <m/>
    <m/>
    <s v="No"/>
    <n v="268"/>
    <m/>
    <m/>
    <s v="Author-Article"/>
    <s v="middle"/>
    <s v="University of California, Irvine"/>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2"/>
    <n v="1"/>
    <s v="6"/>
    <s v="6"/>
    <m/>
    <m/>
    <m/>
    <m/>
    <m/>
    <m/>
    <m/>
    <m/>
    <m/>
  </r>
  <r>
    <s v="miroslav havrã¡nek"/>
    <s v="methodology for inventorying greenhouse gas emissions from global cities"/>
    <m/>
    <m/>
    <m/>
    <m/>
    <m/>
    <m/>
    <m/>
    <m/>
    <s v="No"/>
    <n v="269"/>
    <m/>
    <m/>
    <s v="Author-Article"/>
    <s v="middle"/>
    <s v="Charles University"/>
    <s v="education"/>
    <x v="22"/>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1"/>
    <n v="1"/>
    <s v="6"/>
    <s v="6"/>
    <m/>
    <m/>
    <m/>
    <m/>
    <m/>
    <m/>
    <m/>
    <m/>
    <m/>
  </r>
  <r>
    <s v="timothy hillman"/>
    <s v="methodology for inventorying greenhouse gas emissions from global cities"/>
    <m/>
    <m/>
    <m/>
    <m/>
    <m/>
    <m/>
    <m/>
    <m/>
    <s v="No"/>
    <n v="270"/>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0"/>
    <n v="1"/>
    <s v="6"/>
    <s v="6"/>
    <m/>
    <m/>
    <m/>
    <m/>
    <m/>
    <m/>
    <m/>
    <m/>
    <m/>
  </r>
  <r>
    <s v="yvonne hansen"/>
    <s v="methodology for inventorying greenhouse gas emissions from global cities"/>
    <m/>
    <m/>
    <m/>
    <m/>
    <m/>
    <m/>
    <m/>
    <m/>
    <s v="No"/>
    <n v="271"/>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9"/>
    <n v="1"/>
    <s v="6"/>
    <s v="6"/>
    <m/>
    <m/>
    <m/>
    <m/>
    <m/>
    <m/>
    <m/>
    <m/>
    <m/>
  </r>
  <r>
    <s v="barrie gasson"/>
    <s v="methodology for inventorying greenhouse gas emissions from global cities"/>
    <m/>
    <m/>
    <m/>
    <m/>
    <m/>
    <m/>
    <m/>
    <m/>
    <s v="No"/>
    <n v="272"/>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8"/>
    <n v="1"/>
    <s v="6"/>
    <s v="6"/>
    <m/>
    <m/>
    <m/>
    <m/>
    <m/>
    <m/>
    <m/>
    <m/>
    <m/>
  </r>
  <r>
    <s v="j. steinberger"/>
    <s v="methodology for inventorying greenhouse gas emissions from global cities"/>
    <m/>
    <m/>
    <m/>
    <m/>
    <m/>
    <m/>
    <m/>
    <m/>
    <s v="No"/>
    <n v="273"/>
    <m/>
    <m/>
    <s v="Author-Article"/>
    <s v="middle"/>
    <s v="University of Klagenfurt"/>
    <s v="education"/>
    <x v="24"/>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7"/>
    <n v="1"/>
    <s v="6"/>
    <s v="6"/>
    <m/>
    <m/>
    <m/>
    <m/>
    <m/>
    <m/>
    <m/>
    <m/>
    <m/>
  </r>
  <r>
    <s v="christopher kennedy"/>
    <s v="methodology for inventorying greenhouse gas emissions from global cities"/>
    <m/>
    <m/>
    <m/>
    <m/>
    <m/>
    <m/>
    <m/>
    <m/>
    <s v="No"/>
    <n v="274"/>
    <m/>
    <m/>
    <s v="Author-Article"/>
    <s v="first"/>
    <s v="University of Toronto"/>
    <s v="education"/>
    <x v="1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6"/>
    <n v="1"/>
    <s v="6"/>
    <s v="6"/>
    <m/>
    <m/>
    <m/>
    <m/>
    <m/>
    <m/>
    <m/>
    <m/>
    <m/>
  </r>
  <r>
    <s v="richard g. smith"/>
    <s v="world-city network: a new metageography?"/>
    <m/>
    <m/>
    <m/>
    <m/>
    <m/>
    <m/>
    <m/>
    <m/>
    <s v="No"/>
    <n v="275"/>
    <m/>
    <m/>
    <s v="Author-Article"/>
    <s v="middle"/>
    <s v="University of Leicester"/>
    <s v="education"/>
    <x v="8"/>
    <s v="(2000). World-City Network: A New Metageography? Annals of the Association of American Geographers: Vol. 90, No. 1, pp. 123-134."/>
    <x v="0"/>
    <x v="6"/>
    <n v="410"/>
    <s v="American Association of Geographers"/>
    <m/>
    <s v="24"/>
    <n v="1"/>
    <s v="5"/>
    <s v="5"/>
    <m/>
    <m/>
    <m/>
    <m/>
    <m/>
    <m/>
    <m/>
    <m/>
    <m/>
  </r>
  <r>
    <s v="peter j. taylor"/>
    <s v="world-city network: a new metageography?"/>
    <m/>
    <m/>
    <m/>
    <m/>
    <m/>
    <m/>
    <m/>
    <m/>
    <s v="No"/>
    <n v="276"/>
    <m/>
    <m/>
    <s v="Author-Article"/>
    <s v="last"/>
    <s v="Loughborough University"/>
    <s v="education"/>
    <x v="8"/>
    <s v="(2000). World-City Network: A New Metageography? Annals of the Association of American Geographers: Vol. 90, No. 1, pp. 123-134."/>
    <x v="0"/>
    <x v="6"/>
    <n v="410"/>
    <s v="American Association of Geographers"/>
    <m/>
    <s v="25"/>
    <n v="1"/>
    <s v="1"/>
    <s v="5"/>
    <m/>
    <m/>
    <m/>
    <m/>
    <m/>
    <m/>
    <m/>
    <m/>
    <m/>
  </r>
  <r>
    <s v="jonathan v. beaverstock"/>
    <s v="world-city network: a new metageography?"/>
    <m/>
    <m/>
    <m/>
    <m/>
    <m/>
    <m/>
    <m/>
    <m/>
    <s v="No"/>
    <n v="277"/>
    <m/>
    <m/>
    <s v="Author-Article"/>
    <s v="first"/>
    <s v="Loughborough University"/>
    <s v="education"/>
    <x v="8"/>
    <s v="(2000). World-City Network: A New Metageography? Annals of the Association of American Geographers: Vol. 90, No. 1, pp. 123-134."/>
    <x v="0"/>
    <x v="6"/>
    <n v="410"/>
    <s v="American Association of Geographers"/>
    <m/>
    <s v="23"/>
    <n v="1"/>
    <s v="5"/>
    <s v="5"/>
    <m/>
    <m/>
    <m/>
    <m/>
    <m/>
    <m/>
    <m/>
    <m/>
    <m/>
  </r>
  <r>
    <s v="jonathan v. beaverstock"/>
    <s v="transnational elites in global cities: british expatriates in singapore's financial district"/>
    <m/>
    <m/>
    <m/>
    <m/>
    <m/>
    <m/>
    <m/>
    <m/>
    <s v="No"/>
    <n v="278"/>
    <m/>
    <m/>
    <s v="Author-Article"/>
    <s v="first"/>
    <s v="Loughborough University"/>
    <s v="education"/>
    <x v="8"/>
    <s v="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
    <x v="0"/>
    <x v="5"/>
    <n v="412"/>
    <s v="Elsevier BV"/>
    <m/>
    <s v="22"/>
    <n v="1"/>
    <s v="5"/>
    <s v="5"/>
    <m/>
    <m/>
    <m/>
    <m/>
    <m/>
    <m/>
    <m/>
    <m/>
    <m/>
  </r>
  <r>
    <s v="mark purcell"/>
    <s v="citizenship and the right to the global city: reimagining the capitalist world order"/>
    <m/>
    <m/>
    <m/>
    <m/>
    <m/>
    <m/>
    <m/>
    <m/>
    <s v="No"/>
    <n v="279"/>
    <m/>
    <m/>
    <s v="Author-Article"/>
    <s v="first"/>
    <s v="University of Washington"/>
    <s v="education"/>
    <x v="5"/>
    <s v="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
    <x v="0"/>
    <x v="2"/>
    <n v="491"/>
    <s v="Wiley-Blackwell"/>
    <m/>
    <s v="21"/>
    <n v="1"/>
    <s v="36"/>
    <s v="36"/>
    <m/>
    <m/>
    <m/>
    <m/>
    <m/>
    <m/>
    <m/>
    <m/>
    <m/>
  </r>
  <r>
    <s v="peter j. taylor"/>
    <s v="specification of the world city network"/>
    <m/>
    <m/>
    <m/>
    <m/>
    <m/>
    <m/>
    <m/>
    <m/>
    <s v="No"/>
    <n v="280"/>
    <m/>
    <m/>
    <s v="Author-Article"/>
    <s v="first"/>
    <s v="Loughborough University"/>
    <s v="education"/>
    <x v="8"/>
    <s v="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
    <x v="0"/>
    <x v="25"/>
    <n v="502"/>
    <s v="Wiley-Blackwell"/>
    <m/>
    <s v="20"/>
    <n v="1"/>
    <s v="1"/>
    <s v="1"/>
    <m/>
    <m/>
    <m/>
    <m/>
    <m/>
    <m/>
    <m/>
    <m/>
    <m/>
  </r>
  <r>
    <s v="naresh kumar"/>
    <s v="satellite remote sensing of particulate matter and air quality assessment over global cities"/>
    <m/>
    <m/>
    <m/>
    <m/>
    <m/>
    <m/>
    <m/>
    <m/>
    <s v="No"/>
    <n v="281"/>
    <m/>
    <m/>
    <s v="Author-Article"/>
    <s v="last"/>
    <s v="University of Iowa"/>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9"/>
    <n v="1"/>
    <s v="11"/>
    <s v="11"/>
    <m/>
    <m/>
    <m/>
    <m/>
    <m/>
    <m/>
    <m/>
    <m/>
    <m/>
  </r>
  <r>
    <s v="yc lee"/>
    <s v="satellite remote sensing of particulate matter and air quality assessment over global cities"/>
    <m/>
    <m/>
    <m/>
    <m/>
    <m/>
    <m/>
    <m/>
    <m/>
    <s v="No"/>
    <n v="282"/>
    <m/>
    <m/>
    <s v="Author-Article"/>
    <s v="middle"/>
    <s v="Hong Kong Green Building Council"/>
    <s v="nonprofit"/>
    <x v="3"/>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8"/>
    <n v="1"/>
    <s v="11"/>
    <s v="11"/>
    <m/>
    <m/>
    <m/>
    <m/>
    <m/>
    <m/>
    <m/>
    <m/>
    <m/>
  </r>
  <r>
    <s v="robert gehrig"/>
    <s v="satellite remote sensing of particulate matter and air quality assessment over global cities"/>
    <m/>
    <m/>
    <m/>
    <m/>
    <m/>
    <m/>
    <m/>
    <m/>
    <s v="No"/>
    <n v="283"/>
    <m/>
    <m/>
    <s v="Author-Article"/>
    <s v="middle"/>
    <s v="Swiss Federal Laboratories for Materials Science and Technology"/>
    <s v="facility"/>
    <x v="2"/>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7"/>
    <n v="1"/>
    <s v="11"/>
    <s v="11"/>
    <m/>
    <m/>
    <m/>
    <m/>
    <m/>
    <m/>
    <m/>
    <m/>
    <m/>
  </r>
  <r>
    <s v="jun wang"/>
    <s v="satellite remote sensing of particulate matter and air quality assessment over global cities"/>
    <m/>
    <m/>
    <m/>
    <m/>
    <m/>
    <m/>
    <m/>
    <m/>
    <s v="No"/>
    <n v="284"/>
    <m/>
    <m/>
    <s v="Author-Article"/>
    <s v="middle"/>
    <s v="Planetary Science Institute"/>
    <s v="nonprofit"/>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6"/>
    <n v="1"/>
    <s v="11"/>
    <s v="11"/>
    <m/>
    <m/>
    <m/>
    <m/>
    <m/>
    <m/>
    <m/>
    <m/>
    <m/>
  </r>
  <r>
    <s v="sundar a. christopher"/>
    <s v="satellite remote sensing of particulate matter and air quality assessment over global cities"/>
    <m/>
    <m/>
    <m/>
    <m/>
    <m/>
    <m/>
    <m/>
    <m/>
    <s v="No"/>
    <n v="285"/>
    <m/>
    <m/>
    <s v="Author-Article"/>
    <s v="middle"/>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5"/>
    <n v="1"/>
    <s v="11"/>
    <s v="11"/>
    <m/>
    <m/>
    <m/>
    <m/>
    <m/>
    <m/>
    <m/>
    <m/>
    <m/>
  </r>
  <r>
    <s v="pawan gupta"/>
    <s v="satellite remote sensing of particulate matter and air quality assessment over global cities"/>
    <m/>
    <m/>
    <m/>
    <m/>
    <m/>
    <m/>
    <m/>
    <m/>
    <s v="No"/>
    <n v="286"/>
    <m/>
    <m/>
    <s v="Author-Article"/>
    <s v="first"/>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4"/>
    <n v="1"/>
    <s v="11"/>
    <s v="11"/>
    <m/>
    <m/>
    <m/>
    <m/>
    <m/>
    <m/>
    <m/>
    <m/>
    <m/>
  </r>
  <r>
    <s v="gara villalba"/>
    <s v="greenhouse gas emissions from global cities"/>
    <m/>
    <m/>
    <m/>
    <m/>
    <m/>
    <m/>
    <m/>
    <m/>
    <s v="No"/>
    <n v="287"/>
    <m/>
    <m/>
    <s v="Author-Article"/>
    <s v="la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3"/>
    <n v="1"/>
    <s v="6"/>
    <s v="6"/>
    <m/>
    <m/>
    <m/>
    <m/>
    <m/>
    <m/>
    <m/>
    <m/>
    <m/>
  </r>
  <r>
    <s v="anu ramaswami"/>
    <s v="greenhouse gas emissions from global cities"/>
    <m/>
    <m/>
    <m/>
    <m/>
    <m/>
    <m/>
    <m/>
    <m/>
    <s v="No"/>
    <n v="288"/>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2"/>
    <n v="1"/>
    <s v="6"/>
    <s v="6"/>
    <m/>
    <m/>
    <m/>
    <m/>
    <m/>
    <m/>
    <m/>
    <m/>
    <m/>
  </r>
  <r>
    <s v="aumnad phdungsilp"/>
    <s v="greenhouse gas emissions from global cities"/>
    <m/>
    <m/>
    <m/>
    <m/>
    <m/>
    <m/>
    <m/>
    <m/>
    <s v="No"/>
    <n v="289"/>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1"/>
    <n v="1"/>
    <s v="6"/>
    <s v="6"/>
    <m/>
    <m/>
    <m/>
    <m/>
    <m/>
    <m/>
    <m/>
    <m/>
    <m/>
  </r>
  <r>
    <s v="diane e. pataki"/>
    <s v="greenhouse gas emissions from global cities"/>
    <m/>
    <m/>
    <m/>
    <m/>
    <m/>
    <m/>
    <m/>
    <m/>
    <s v="No"/>
    <n v="290"/>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0"/>
    <n v="1"/>
    <s v="6"/>
    <s v="6"/>
    <m/>
    <m/>
    <m/>
    <m/>
    <m/>
    <m/>
    <m/>
    <m/>
    <m/>
  </r>
  <r>
    <s v="miroslav havrã¡nek"/>
    <s v="greenhouse gas emissions from global cities"/>
    <m/>
    <m/>
    <m/>
    <m/>
    <m/>
    <m/>
    <m/>
    <m/>
    <s v="No"/>
    <n v="291"/>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9"/>
    <n v="1"/>
    <s v="6"/>
    <s v="6"/>
    <m/>
    <m/>
    <m/>
    <m/>
    <m/>
    <m/>
    <m/>
    <m/>
    <m/>
  </r>
  <r>
    <s v="timothy hillman"/>
    <s v="greenhouse gas emissions from global cities"/>
    <m/>
    <m/>
    <m/>
    <m/>
    <m/>
    <m/>
    <m/>
    <m/>
    <s v="No"/>
    <n v="292"/>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8"/>
    <n v="1"/>
    <s v="6"/>
    <s v="6"/>
    <m/>
    <m/>
    <m/>
    <m/>
    <m/>
    <m/>
    <m/>
    <m/>
    <m/>
  </r>
  <r>
    <s v="yvonne hansen"/>
    <s v="greenhouse gas emissions from global cities"/>
    <m/>
    <m/>
    <m/>
    <m/>
    <m/>
    <m/>
    <m/>
    <m/>
    <s v="No"/>
    <n v="293"/>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7"/>
    <n v="1"/>
    <s v="6"/>
    <s v="6"/>
    <m/>
    <m/>
    <m/>
    <m/>
    <m/>
    <m/>
    <m/>
    <m/>
    <m/>
  </r>
  <r>
    <s v="barrie gasson"/>
    <s v="greenhouse gas emissions from global cities"/>
    <m/>
    <m/>
    <m/>
    <m/>
    <m/>
    <m/>
    <m/>
    <m/>
    <s v="No"/>
    <n v="294"/>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6"/>
    <n v="1"/>
    <s v="6"/>
    <s v="6"/>
    <m/>
    <m/>
    <m/>
    <m/>
    <m/>
    <m/>
    <m/>
    <m/>
    <m/>
  </r>
  <r>
    <s v="j. steinberger"/>
    <s v="greenhouse gas emissions from global cities"/>
    <m/>
    <m/>
    <m/>
    <m/>
    <m/>
    <m/>
    <m/>
    <m/>
    <s v="No"/>
    <n v="295"/>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5"/>
    <n v="1"/>
    <s v="6"/>
    <s v="6"/>
    <m/>
    <m/>
    <m/>
    <m/>
    <m/>
    <m/>
    <m/>
    <m/>
    <m/>
  </r>
  <r>
    <s v="christopher kennedy"/>
    <s v="greenhouse gas emissions from global cities"/>
    <m/>
    <m/>
    <m/>
    <m/>
    <m/>
    <m/>
    <m/>
    <m/>
    <s v="No"/>
    <n v="296"/>
    <m/>
    <m/>
    <s v="Author-Article"/>
    <s v="fir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4"/>
    <n v="1"/>
    <s v="6"/>
    <s v="6"/>
    <m/>
    <m/>
    <m/>
    <m/>
    <m/>
    <m/>
    <m/>
    <m/>
    <m/>
  </r>
  <r>
    <s v="curtis e. woodcock"/>
    <s v="compact, dispersed, fragmented, extensive? a comparison of urban growth in twenty-five global cities using remotely sensed data, pattern metrics and census information"/>
    <m/>
    <m/>
    <m/>
    <m/>
    <m/>
    <m/>
    <m/>
    <m/>
    <s v="No"/>
    <n v="297"/>
    <m/>
    <m/>
    <s v="Author-Article"/>
    <s v="last"/>
    <s v="Center For Remote Sensing (United States)"/>
    <s v="company"/>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3"/>
    <n v="1"/>
    <s v="23"/>
    <s v="23"/>
    <m/>
    <m/>
    <m/>
    <m/>
    <m/>
    <m/>
    <m/>
    <m/>
    <m/>
  </r>
  <r>
    <s v="annemarie schneider"/>
    <s v="compact, dispersed, fragmented, extensive? a comparison of urban growth in twenty-five global cities using remotely sensed data, pattern metrics and census information"/>
    <m/>
    <m/>
    <m/>
    <m/>
    <m/>
    <m/>
    <m/>
    <m/>
    <s v="No"/>
    <n v="298"/>
    <m/>
    <m/>
    <s v="Author-Article"/>
    <s v="first"/>
    <s v="University of California, Santa Barbara"/>
    <s v="education"/>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2"/>
    <n v="1"/>
    <s v="23"/>
    <s v="2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52" firstHeaderRow="1" firstDataRow="1" firstDataCol="1"/>
  <pivotFields count="3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27">
    <i>
      <x v="1"/>
    </i>
    <i>
      <x v="2"/>
    </i>
    <i>
      <x v="3"/>
    </i>
    <i>
      <x v="4"/>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Count of Vertex2 Publication Year" fld="2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Vertex2_Type" sourceName="Vertex2 Type">
  <pivotTables>
    <pivotTable tabId="13" name="TimeSeries"/>
  </pivotTables>
  <data>
    <tabular pivotCacheId="1134000720">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Vertex1_Institution_Country" sourceName="Vertex1 Institution Country">
  <pivotTables>
    <pivotTable tabId="13" name="TimeSeries"/>
  </pivotTables>
  <data>
    <tabular pivotCacheId="1134000720">
      <items count="25">
        <i x="24" s="1"/>
        <i x="0" s="1"/>
        <i x="11" s="1"/>
        <i x="10" s="1"/>
        <i x="2" s="1"/>
        <i x="3" s="1"/>
        <i x="22" s="1"/>
        <i x="14" s="1"/>
        <i x="20" s="1"/>
        <i x="18" s="1"/>
        <i x="4" s="1"/>
        <i x="8" s="1"/>
        <i x="1" s="1"/>
        <i x="7" s="1"/>
        <i x="15" s="1"/>
        <i x="17" s="1"/>
        <i x="19" s="1"/>
        <i x="6" s="1"/>
        <i x="12" s="1"/>
        <i x="16" s="1"/>
        <i x="9" s="1"/>
        <i x="21" s="1"/>
        <i x="13" s="1"/>
        <i x="5" s="1"/>
        <i x="2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ertex2 Type" cache="Slicer_Vertex2_Type" caption="Vertex2 Type" rowHeight="241300"/>
  <slicer name="Vertex1 Institution Country" cache="Slicer_Vertex1_Institution_Country" caption="Vertex1 Institution Country" rowHeight="241300"/>
</slicers>
</file>

<file path=xl/tables/table1.xml><?xml version="1.0" encoding="utf-8"?>
<table xmlns="http://schemas.openxmlformats.org/spreadsheetml/2006/main" id="1" name="Edges" displayName="Edges" ref="A2:AL298" totalsRowShown="0" headerRowDxfId="396" dataDxfId="360">
  <autoFilter ref="A2:AL298"/>
  <sortState ref="A3:AL298">
    <sortCondition descending="1" sortBy="value" ref="AA3:AA298"/>
  </sortState>
  <tableColumns count="38">
    <tableColumn id="1" name="Vertex 1" dataDxfId="339"/>
    <tableColumn id="2" name="Vertex 2" dataDxfId="337"/>
    <tableColumn id="3" name="Color" dataDxfId="338"/>
    <tableColumn id="4" name="Width" dataDxfId="369"/>
    <tableColumn id="11" name="Style" dataDxfId="368"/>
    <tableColumn id="5" name="Opacity" dataDxfId="367"/>
    <tableColumn id="6" name="Visibility" dataDxfId="366"/>
    <tableColumn id="10" name="Label" dataDxfId="365"/>
    <tableColumn id="12" name="Label Text Color" dataDxfId="364"/>
    <tableColumn id="13" name="Label Font Size" dataDxfId="363"/>
    <tableColumn id="14" name="Reciprocated?" dataDxfId="289"/>
    <tableColumn id="7" name="ID" dataDxfId="362"/>
    <tableColumn id="9" name="Dynamic Filter" dataDxfId="361"/>
    <tableColumn id="8" name="Add Your Own Columns Here" dataDxfId="336"/>
    <tableColumn id="15" name="Relationship" dataDxfId="335"/>
    <tableColumn id="16" name="Vertex1 Position" dataDxfId="334"/>
    <tableColumn id="17" name="Vertex1 Affiliation" dataDxfId="333"/>
    <tableColumn id="18" name="Vertex1 Institution" dataDxfId="332"/>
    <tableColumn id="19" name="Vertex1 Institution Country" dataDxfId="331"/>
    <tableColumn id="20" name="Vertex2 Abstract" dataDxfId="330"/>
    <tableColumn id="21" name="Vertex2 Type" dataDxfId="329"/>
    <tableColumn id="22" name="Vertex2 Publication Year" dataDxfId="328"/>
    <tableColumn id="23" name="Vertex2 Cited By Count" dataDxfId="327"/>
    <tableColumn id="24" name="Vertex2 Host Organization" dataDxfId="326"/>
    <tableColumn id="25" name="Vertex2 SO" dataDxfId="325"/>
    <tableColumn id="26" name="Imported ID" dataDxfId="324"/>
    <tableColumn id="27" name="Edge Weight"/>
    <tableColumn id="28" name="Vertex 1 Group" dataDxfId="304">
      <calculatedColumnFormula>REPLACE(INDEX(GroupVertices[Group], MATCH("~"&amp;Edges[[#This Row],[Vertex 1]],GroupVertices[Vertex],0)),1,1,"")</calculatedColumnFormula>
    </tableColumn>
    <tableColumn id="29" name="Vertex 2 Group" dataDxfId="265">
      <calculatedColumnFormula>REPLACE(INDEX(GroupVertices[Group], MATCH("~"&amp;Edges[[#This Row],[Vertex 2]],GroupVertices[Vertex],0)),1,1,"")</calculatedColumnFormula>
    </tableColumn>
    <tableColumn id="30" name="Sentiment List #1: List1 Word Count" dataDxfId="264"/>
    <tableColumn id="31" name="Sentiment List #1: List1 Word Percentage (%)" dataDxfId="263"/>
    <tableColumn id="32" name="Sentiment List #2: List2 Word Count" dataDxfId="262"/>
    <tableColumn id="33" name="Sentiment List #2: List2 Word Percentage (%)" dataDxfId="261"/>
    <tableColumn id="34" name="Sentiment List #3: List3 Word Count" dataDxfId="260"/>
    <tableColumn id="35" name="Sentiment List #3: List3 Word Percentage (%)" dataDxfId="259"/>
    <tableColumn id="36" name="Non-categorized Word Count" dataDxfId="258"/>
    <tableColumn id="37" name="Non-categorized Word Percentage (%)" dataDxfId="257"/>
    <tableColumn id="38" name="Edge Content Word Count" dataDxfId="25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30" totalsRowShown="0" headerRowDxfId="288" dataDxfId="287">
  <autoFilter ref="A1:G4230"/>
  <tableColumns count="7">
    <tableColumn id="1" name="Word" dataDxfId="286"/>
    <tableColumn id="2" name="Count" dataDxfId="285"/>
    <tableColumn id="3" name="Salience" dataDxfId="284"/>
    <tableColumn id="4" name="Group" dataDxfId="283"/>
    <tableColumn id="5" name="Word on Sentiment List #1: List1" dataDxfId="282"/>
    <tableColumn id="6" name="Word on Sentiment List #2: List2" dataDxfId="281"/>
    <tableColumn id="7" name="Word on Sentiment List #3: List3" dataDxfId="28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66" totalsRowShown="0" headerRowDxfId="279" dataDxfId="278">
  <autoFilter ref="A1:L1666"/>
  <tableColumns count="12">
    <tableColumn id="1" name="Word 1" dataDxfId="277"/>
    <tableColumn id="2" name="Word 2" dataDxfId="276"/>
    <tableColumn id="3" name="Count" dataDxfId="275"/>
    <tableColumn id="4" name="Salience" dataDxfId="274"/>
    <tableColumn id="5" name="Mutual Information" dataDxfId="273"/>
    <tableColumn id="6" name="Group" dataDxfId="272"/>
    <tableColumn id="7" name="Word1 on Sentiment List #1: List1" dataDxfId="271"/>
    <tableColumn id="8" name="Word1 on Sentiment List #2: List2" dataDxfId="270"/>
    <tableColumn id="9" name="Word1 on Sentiment List #3: List3" dataDxfId="269"/>
    <tableColumn id="10" name="Word2 on Sentiment List #1: List1" dataDxfId="268"/>
    <tableColumn id="11" name="Word2 on Sentiment List #2: List2" dataDxfId="267"/>
    <tableColumn id="12" name="Word2 on Sentiment List #3: List3" dataDxfId="266"/>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91" totalsRowShown="0" headerRowDxfId="237" dataDxfId="236">
  <autoFilter ref="A2:C91"/>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30" dataDxfId="229">
  <autoFilter ref="A1:B7"/>
  <tableColumns count="2">
    <tableColumn id="1" name="Key" dataDxfId="228"/>
    <tableColumn id="2" name="Value" dataDxfId="227"/>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11" totalsRowShown="0" headerRowDxfId="217" dataDxfId="216">
  <autoFilter ref="A1:V11"/>
  <tableColumns count="22">
    <tableColumn id="1" name="Top Vertex1 Affiliation in Entire Graph" dataDxfId="215"/>
    <tableColumn id="2" name="Entire Graph Count" dataDxfId="214"/>
    <tableColumn id="3" name="Top Vertex1 Affiliation in G1" dataDxfId="213"/>
    <tableColumn id="4" name="G1 Count" dataDxfId="212"/>
    <tableColumn id="5" name="Top Vertex1 Affiliation in G2" dataDxfId="211"/>
    <tableColumn id="6" name="G2 Count" dataDxfId="210"/>
    <tableColumn id="7" name="Top Vertex1 Affiliation in G3" dataDxfId="209"/>
    <tableColumn id="8" name="G3 Count" dataDxfId="208"/>
    <tableColumn id="9" name="Top Vertex1 Affiliation in G4" dataDxfId="207"/>
    <tableColumn id="10" name="G4 Count" dataDxfId="206"/>
    <tableColumn id="11" name="Top Vertex1 Affiliation in G5" dataDxfId="205"/>
    <tableColumn id="12" name="G5 Count" dataDxfId="204"/>
    <tableColumn id="13" name="Top Vertex1 Affiliation in G6" dataDxfId="203"/>
    <tableColumn id="14" name="G6 Count" dataDxfId="202"/>
    <tableColumn id="15" name="Top Vertex1 Affiliation in G7" dataDxfId="201"/>
    <tableColumn id="16" name="G7 Count" dataDxfId="200"/>
    <tableColumn id="17" name="Top Vertex1 Affiliation in G8" dataDxfId="199"/>
    <tableColumn id="18" name="G8 Count" dataDxfId="198"/>
    <tableColumn id="19" name="Top Vertex1 Affiliation in G9" dataDxfId="197"/>
    <tableColumn id="20" name="G9 Count" dataDxfId="196"/>
    <tableColumn id="21" name="Top Vertex1 Affiliation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V20" totalsRowShown="0" headerRowDxfId="192" dataDxfId="191">
  <autoFilter ref="A14:V20"/>
  <tableColumns count="22">
    <tableColumn id="1" name="Top Vertex1 Institution in Entire Graph" dataDxfId="190"/>
    <tableColumn id="2" name="Entire Graph Count" dataDxfId="189"/>
    <tableColumn id="3" name="Top Vertex1 Institution in G1" dataDxfId="188"/>
    <tableColumn id="4" name="G1 Count" dataDxfId="187"/>
    <tableColumn id="5" name="Top Vertex1 Institution in G2" dataDxfId="186"/>
    <tableColumn id="6" name="G2 Count" dataDxfId="185"/>
    <tableColumn id="7" name="Top Vertex1 Institution in G3" dataDxfId="184"/>
    <tableColumn id="8" name="G3 Count" dataDxfId="183"/>
    <tableColumn id="9" name="Top Vertex1 Institution in G4" dataDxfId="182"/>
    <tableColumn id="10" name="G4 Count" dataDxfId="181"/>
    <tableColumn id="11" name="Top Vertex1 Institution in G5" dataDxfId="180"/>
    <tableColumn id="12" name="G5 Count" dataDxfId="179"/>
    <tableColumn id="13" name="Top Vertex1 Institution in G6" dataDxfId="178"/>
    <tableColumn id="14" name="G6 Count" dataDxfId="177"/>
    <tableColumn id="15" name="Top Vertex1 Institution in G7" dataDxfId="176"/>
    <tableColumn id="16" name="G7 Count" dataDxfId="175"/>
    <tableColumn id="17" name="Top Vertex1 Institution in G8" dataDxfId="174"/>
    <tableColumn id="18" name="G8 Count" dataDxfId="173"/>
    <tableColumn id="19" name="Top Vertex1 Institution in G9" dataDxfId="172"/>
    <tableColumn id="20" name="G9 Count" dataDxfId="171"/>
    <tableColumn id="21" name="Top Vertex1 Institution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NetworkTopItems_3" displayName="NetworkTopItems_3" ref="A23:V33" totalsRowShown="0" headerRowDxfId="167" dataDxfId="166">
  <autoFilter ref="A23:V33"/>
  <tableColumns count="22">
    <tableColumn id="1" name="Top Vertex1 Institution Country in Entire Graph" dataDxfId="165"/>
    <tableColumn id="2" name="Entire Graph Count" dataDxfId="164"/>
    <tableColumn id="3" name="Top Vertex1 Institution Country in G1" dataDxfId="163"/>
    <tableColumn id="4" name="G1 Count" dataDxfId="162"/>
    <tableColumn id="5" name="Top Vertex1 Institution Country in G2" dataDxfId="161"/>
    <tableColumn id="6" name="G2 Count" dataDxfId="160"/>
    <tableColumn id="7" name="Top Vertex1 Institution Country in G3" dataDxfId="159"/>
    <tableColumn id="8" name="G3 Count" dataDxfId="158"/>
    <tableColumn id="9" name="Top Vertex1 Institution Country in G4" dataDxfId="157"/>
    <tableColumn id="10" name="G4 Count" dataDxfId="156"/>
    <tableColumn id="11" name="Top Vertex1 Institution Country in G5" dataDxfId="155"/>
    <tableColumn id="12" name="G5 Count" dataDxfId="154"/>
    <tableColumn id="13" name="Top Vertex1 Institution Country in G6" dataDxfId="153"/>
    <tableColumn id="14" name="G6 Count" dataDxfId="152"/>
    <tableColumn id="15" name="Top Vertex1 Institution Country in G7" dataDxfId="151"/>
    <tableColumn id="16" name="G7 Count" dataDxfId="150"/>
    <tableColumn id="17" name="Top Vertex1 Institution Country in G8" dataDxfId="149"/>
    <tableColumn id="18" name="G8 Count" dataDxfId="148"/>
    <tableColumn id="19" name="Top Vertex1 Institution Country in G9" dataDxfId="147"/>
    <tableColumn id="20" name="G9 Count" dataDxfId="146"/>
    <tableColumn id="21" name="Top Vertex1 Institution Country in G10" dataDxfId="145"/>
    <tableColumn id="22" name="G10 Count" dataDxfId="144"/>
  </tableColumns>
  <tableStyleInfo name="NodeXL Table" showFirstColumn="0" showLastColumn="0" showRowStripes="1" showColumnStripes="0"/>
</table>
</file>

<file path=xl/tables/table18.xml><?xml version="1.0" encoding="utf-8"?>
<table xmlns="http://schemas.openxmlformats.org/spreadsheetml/2006/main" id="18" name="NetworkTopItems_4" displayName="NetworkTopItems_4" ref="A36:V39" totalsRowShown="0" headerRowDxfId="142" dataDxfId="141">
  <autoFilter ref="A36:V39"/>
  <tableColumns count="22">
    <tableColumn id="1" name="Top Vertex2 Type in Entire Graph" dataDxfId="140"/>
    <tableColumn id="2" name="Entire Graph Count" dataDxfId="139"/>
    <tableColumn id="3" name="Top Vertex2 Type in G1" dataDxfId="138"/>
    <tableColumn id="4" name="G1 Count" dataDxfId="137"/>
    <tableColumn id="5" name="Top Vertex2 Type in G2" dataDxfId="136"/>
    <tableColumn id="6" name="G2 Count" dataDxfId="135"/>
    <tableColumn id="7" name="Top Vertex2 Type in G3" dataDxfId="134"/>
    <tableColumn id="8" name="G3 Count" dataDxfId="133"/>
    <tableColumn id="9" name="Top Vertex2 Type in G4" dataDxfId="132"/>
    <tableColumn id="10" name="G4 Count" dataDxfId="131"/>
    <tableColumn id="11" name="Top Vertex2 Type in G5" dataDxfId="130"/>
    <tableColumn id="12" name="G5 Count" dataDxfId="129"/>
    <tableColumn id="13" name="Top Vertex2 Type in G6" dataDxfId="128"/>
    <tableColumn id="14" name="G6 Count" dataDxfId="127"/>
    <tableColumn id="15" name="Top Vertex2 Type in G7" dataDxfId="126"/>
    <tableColumn id="16" name="G7 Count" dataDxfId="125"/>
    <tableColumn id="17" name="Top Vertex2 Type in G8" dataDxfId="124"/>
    <tableColumn id="18" name="G8 Count" dataDxfId="123"/>
    <tableColumn id="19" name="Top Vertex2 Type in G9" dataDxfId="122"/>
    <tableColumn id="20" name="G9 Count" dataDxfId="121"/>
    <tableColumn id="21" name="Top Vertex2 Type in G10" dataDxfId="120"/>
    <tableColumn id="22" name="G10 Count" dataDxfId="119"/>
  </tableColumns>
  <tableStyleInfo name="NodeXL Table" showFirstColumn="0" showLastColumn="0" showRowStripes="1" showColumnStripes="0"/>
</table>
</file>

<file path=xl/tables/table19.xml><?xml version="1.0" encoding="utf-8"?>
<table xmlns="http://schemas.openxmlformats.org/spreadsheetml/2006/main" id="19" name="NetworkTopItems_5" displayName="NetworkTopItems_5" ref="A42:V52" totalsRowShown="0" headerRowDxfId="117" dataDxfId="116">
  <autoFilter ref="A42:V52"/>
  <tableColumns count="22">
    <tableColumn id="1" name="Top Vertex2 Host Organization in Entire Graph" dataDxfId="115"/>
    <tableColumn id="2" name="Entire Graph Count" dataDxfId="114"/>
    <tableColumn id="3" name="Top Vertex2 Host Organization in G1" dataDxfId="113"/>
    <tableColumn id="4" name="G1 Count" dataDxfId="112"/>
    <tableColumn id="5" name="Top Vertex2 Host Organization in G2" dataDxfId="111"/>
    <tableColumn id="6" name="G2 Count" dataDxfId="110"/>
    <tableColumn id="7" name="Top Vertex2 Host Organization in G3" dataDxfId="109"/>
    <tableColumn id="8" name="G3 Count" dataDxfId="108"/>
    <tableColumn id="9" name="Top Vertex2 Host Organization in G4" dataDxfId="107"/>
    <tableColumn id="10" name="G4 Count" dataDxfId="106"/>
    <tableColumn id="11" name="Top Vertex2 Host Organization in G5" dataDxfId="105"/>
    <tableColumn id="12" name="G5 Count" dataDxfId="104"/>
    <tableColumn id="13" name="Top Vertex2 Host Organization in G6" dataDxfId="103"/>
    <tableColumn id="14" name="G6 Count" dataDxfId="102"/>
    <tableColumn id="15" name="Top Vertex2 Host Organization in G7" dataDxfId="101"/>
    <tableColumn id="16" name="G7 Count" dataDxfId="100"/>
    <tableColumn id="17" name="Top Vertex2 Host Organization in G8" dataDxfId="99"/>
    <tableColumn id="18" name="G8 Count" dataDxfId="98"/>
    <tableColumn id="19" name="Top Vertex2 Host Organization in G9" dataDxfId="97"/>
    <tableColumn id="20" name="G9 Count" dataDxfId="96"/>
    <tableColumn id="21" name="Top Vertex2 Host Organization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358" totalsRowShown="0" headerRowDxfId="395" dataDxfId="340">
  <autoFilter ref="A2:BN358"/>
  <sortState ref="A3:BN358">
    <sortCondition descending="1" sortBy="value" ref="U3:U358"/>
  </sortState>
  <tableColumns count="66">
    <tableColumn id="1" name="Vertex" dataDxfId="359"/>
    <tableColumn id="2" name="Color" dataDxfId="358"/>
    <tableColumn id="5" name="Shape" dataDxfId="357"/>
    <tableColumn id="6" name="Size" dataDxfId="356"/>
    <tableColumn id="4" name="Opacity" dataDxfId="355"/>
    <tableColumn id="7" name="Image File" dataDxfId="354"/>
    <tableColumn id="3" name="Visibility" dataDxfId="353"/>
    <tableColumn id="10" name="Label" dataDxfId="352"/>
    <tableColumn id="16" name="Label Fill Color" dataDxfId="351"/>
    <tableColumn id="9" name="Label Position" dataDxfId="350"/>
    <tableColumn id="8" name="Tooltip" dataDxfId="349"/>
    <tableColumn id="18" name="Layout Order" dataDxfId="348"/>
    <tableColumn id="13" name="X" dataDxfId="347"/>
    <tableColumn id="14" name="Y" dataDxfId="346"/>
    <tableColumn id="12" name="Locked?" dataDxfId="345"/>
    <tableColumn id="19" name="Polar R" dataDxfId="344"/>
    <tableColumn id="20" name="Polar Angle" dataDxfId="343"/>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42"/>
    <tableColumn id="28" name="Dynamic Filter" dataDxfId="341"/>
    <tableColumn id="17" name="Add Your Own Columns Here" dataDxfId="323"/>
    <tableColumn id="30" name="Vertex1 Position" dataDxfId="322"/>
    <tableColumn id="31" name="Vertex1 Affiliation" dataDxfId="321"/>
    <tableColumn id="32" name="Vertex1 Institution" dataDxfId="320"/>
    <tableColumn id="33" name="Vertex1 Institution Country" dataDxfId="319"/>
    <tableColumn id="34" name="User ID" dataDxfId="318"/>
    <tableColumn id="35" name="Vertex2 Abstract" dataDxfId="317"/>
    <tableColumn id="36" name="Vertex2 Type" dataDxfId="316"/>
    <tableColumn id="37" name="Vertex2 Publication Year" dataDxfId="315"/>
    <tableColumn id="38" name="Vertex2 Cited By Count" dataDxfId="314"/>
    <tableColumn id="39" name="Vertex2 Host Organization" dataDxfId="313"/>
    <tableColumn id="40" name="Vertex2 SO" dataDxfId="305"/>
    <tableColumn id="41" name="Vertex Group" dataDxfId="255">
      <calculatedColumnFormula>REPLACE(INDEX(GroupVertices[Group], MATCH("~"&amp;Vertices[[#This Row],[Vertex]],GroupVertices[Vertex],0)),1,1,"")</calculatedColumnFormula>
    </tableColumn>
    <tableColumn id="42" name="Sentiment List #1: List1 Word Count" dataDxfId="254"/>
    <tableColumn id="43" name="Sentiment List #1: List1 Word Percentage (%)" dataDxfId="253"/>
    <tableColumn id="44" name="Sentiment List #2: List2 Word Count" dataDxfId="252"/>
    <tableColumn id="45" name="Sentiment List #2: List2 Word Percentage (%)" dataDxfId="251"/>
    <tableColumn id="46" name="Sentiment List #3: List3 Word Count" dataDxfId="250"/>
    <tableColumn id="47" name="Sentiment List #3: List3 Word Percentage (%)" dataDxfId="249"/>
    <tableColumn id="48" name="Non-categorized Word Count" dataDxfId="248"/>
    <tableColumn id="49" name="Non-categorized Word Percentage (%)" dataDxfId="247"/>
    <tableColumn id="50" name="Vertex Content Word Count" dataDxfId="16"/>
    <tableColumn id="51" name="Vertex1 Affiliation by Count" dataDxfId="15"/>
    <tableColumn id="52" name="Vertex1 Affiliation by Salience" dataDxfId="14"/>
    <tableColumn id="53" name="Vertex1 Institution by Count" dataDxfId="13"/>
    <tableColumn id="54" name="Vertex1 Institution by Salience" dataDxfId="12"/>
    <tableColumn id="55" name="Vertex1 Institution Country by Count" dataDxfId="11"/>
    <tableColumn id="56" name="Vertex1 Institution Country by Salience" dataDxfId="10"/>
    <tableColumn id="57" name="Vertex2 Type by Count" dataDxfId="9"/>
    <tableColumn id="58" name="Vertex2 Type by Salience" dataDxfId="8"/>
    <tableColumn id="59" name="Vertex2 Host Organization by Count" dataDxfId="7"/>
    <tableColumn id="60" name="Vertex2 Host Organization by Salience" dataDxfId="6"/>
    <tableColumn id="61" name="Vertex2 SO by Count" dataDxfId="5"/>
    <tableColumn id="62" name="Vertex2 SO by Salience" dataDxfId="4"/>
    <tableColumn id="63" name="Top Words in Vertex2 Abstract by Count" dataDxfId="3"/>
    <tableColumn id="64" name="Top Words in Vertex2 Abstract by Salience" dataDxfId="2"/>
    <tableColumn id="65" name="Top Word Pairs in Vertex2 Abstract by Count" dataDxfId="1"/>
    <tableColumn id="66" name="Top Word Pairs in Vertex2 Abstrac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6" displayName="NetworkTopItems_6" ref="A55:V56" totalsRowShown="0" headerRowDxfId="92" dataDxfId="91">
  <autoFilter ref="A55:V56"/>
  <tableColumns count="22">
    <tableColumn id="1" name="Top Vertex2 SO in Entire Graph" dataDxfId="90"/>
    <tableColumn id="2" name="Entire Graph Count" dataDxfId="89"/>
    <tableColumn id="3" name="Top Vertex2 SO in G1" dataDxfId="88"/>
    <tableColumn id="4" name="G1 Count" dataDxfId="87"/>
    <tableColumn id="5" name="Top Vertex2 SO in G2" dataDxfId="86"/>
    <tableColumn id="6" name="G2 Count" dataDxfId="85"/>
    <tableColumn id="7" name="Top Vertex2 SO in G3" dataDxfId="84"/>
    <tableColumn id="8" name="G3 Count" dataDxfId="83"/>
    <tableColumn id="9" name="Top Vertex2 SO in G4" dataDxfId="82"/>
    <tableColumn id="10" name="G4 Count" dataDxfId="81"/>
    <tableColumn id="11" name="Top Vertex2 SO in G5" dataDxfId="80"/>
    <tableColumn id="12" name="G5 Count" dataDxfId="79"/>
    <tableColumn id="13" name="Top Vertex2 SO in G6" dataDxfId="78"/>
    <tableColumn id="14" name="G6 Count" dataDxfId="77"/>
    <tableColumn id="15" name="Top Vertex2 SO in G7" dataDxfId="76"/>
    <tableColumn id="16" name="G7 Count" dataDxfId="75"/>
    <tableColumn id="17" name="Top Vertex2 SO in G8" dataDxfId="74"/>
    <tableColumn id="18" name="G8 Count" dataDxfId="73"/>
    <tableColumn id="19" name="Top Vertex2 SO in G9" dataDxfId="72"/>
    <tableColumn id="20" name="G9 Count" dataDxfId="71"/>
    <tableColumn id="21" name="Top Vertex2 SO in G10" dataDxfId="70"/>
    <tableColumn id="22" name="G10 Count" dataDxfId="69"/>
  </tableColumns>
  <tableStyleInfo name="NodeXL Table" showFirstColumn="0" showLastColumn="0" showRowStripes="1" showColumnStripes="0"/>
</table>
</file>

<file path=xl/tables/table21.xml><?xml version="1.0" encoding="utf-8"?>
<table xmlns="http://schemas.openxmlformats.org/spreadsheetml/2006/main" id="21" name="NetworkTopItems_7" displayName="NetworkTopItems_7" ref="A58:V68" totalsRowShown="0" headerRowDxfId="67" dataDxfId="66">
  <autoFilter ref="A58:V68"/>
  <tableColumns count="22">
    <tableColumn id="1" name="Top Words in Vertex2 Abstract in Entire Graph" dataDxfId="65"/>
    <tableColumn id="2" name="Entire Graph Count" dataDxfId="64"/>
    <tableColumn id="3" name="Top Words in Vertex2 Abstract in G1" dataDxfId="63"/>
    <tableColumn id="4" name="G1 Count" dataDxfId="62"/>
    <tableColumn id="5" name="Top Words in Vertex2 Abstract in G2" dataDxfId="61"/>
    <tableColumn id="6" name="G2 Count" dataDxfId="60"/>
    <tableColumn id="7" name="Top Words in Vertex2 Abstract in G3" dataDxfId="59"/>
    <tableColumn id="8" name="G3 Count" dataDxfId="58"/>
    <tableColumn id="9" name="Top Words in Vertex2 Abstract in G4" dataDxfId="57"/>
    <tableColumn id="10" name="G4 Count" dataDxfId="56"/>
    <tableColumn id="11" name="Top Words in Vertex2 Abstract in G5" dataDxfId="55"/>
    <tableColumn id="12" name="G5 Count" dataDxfId="54"/>
    <tableColumn id="13" name="Top Words in Vertex2 Abstract in G6" dataDxfId="53"/>
    <tableColumn id="14" name="G6 Count" dataDxfId="52"/>
    <tableColumn id="15" name="Top Words in Vertex2 Abstract in G7" dataDxfId="51"/>
    <tableColumn id="16" name="G7 Count" dataDxfId="50"/>
    <tableColumn id="17" name="Top Words in Vertex2 Abstract in G8" dataDxfId="49"/>
    <tableColumn id="18" name="G8 Count" dataDxfId="48"/>
    <tableColumn id="19" name="Top Words in Vertex2 Abstract in G9" dataDxfId="47"/>
    <tableColumn id="20" name="G9 Count" dataDxfId="46"/>
    <tableColumn id="21" name="Top Words in Vertex2 Abstract in G10" dataDxfId="45"/>
    <tableColumn id="22" name="G10 Count" dataDxfId="44"/>
  </tableColumns>
  <tableStyleInfo name="NodeXL Table" showFirstColumn="0" showLastColumn="0" showRowStripes="1" showColumnStripes="0"/>
</table>
</file>

<file path=xl/tables/table22.xml><?xml version="1.0" encoding="utf-8"?>
<table xmlns="http://schemas.openxmlformats.org/spreadsheetml/2006/main" id="22" name="NetworkTopItems_8" displayName="NetworkTopItems_8" ref="A71:V81" totalsRowShown="0" headerRowDxfId="42" dataDxfId="41">
  <autoFilter ref="A71:V81"/>
  <tableColumns count="22">
    <tableColumn id="1" name="Top Word Pairs in Vertex2 Abstract in Entire Graph" dataDxfId="40"/>
    <tableColumn id="2" name="Entire Graph Count" dataDxfId="39"/>
    <tableColumn id="3" name="Top Word Pairs in Vertex2 Abstract in G1" dataDxfId="38"/>
    <tableColumn id="4" name="G1 Count" dataDxfId="37"/>
    <tableColumn id="5" name="Top Word Pairs in Vertex2 Abstract in G2" dataDxfId="36"/>
    <tableColumn id="6" name="G2 Count" dataDxfId="35"/>
    <tableColumn id="7" name="Top Word Pairs in Vertex2 Abstract in G3" dataDxfId="34"/>
    <tableColumn id="8" name="G3 Count" dataDxfId="33"/>
    <tableColumn id="9" name="Top Word Pairs in Vertex2 Abstract in G4" dataDxfId="32"/>
    <tableColumn id="10" name="G4 Count" dataDxfId="31"/>
    <tableColumn id="11" name="Top Word Pairs in Vertex2 Abstract in G5" dataDxfId="30"/>
    <tableColumn id="12" name="G5 Count" dataDxfId="29"/>
    <tableColumn id="13" name="Top Word Pairs in Vertex2 Abstract in G6" dataDxfId="28"/>
    <tableColumn id="14" name="G6 Count" dataDxfId="27"/>
    <tableColumn id="15" name="Top Word Pairs in Vertex2 Abstract in G7" dataDxfId="26"/>
    <tableColumn id="16" name="G7 Count" dataDxfId="25"/>
    <tableColumn id="17" name="Top Word Pairs in Vertex2 Abstract in G8" dataDxfId="24"/>
    <tableColumn id="18" name="G8 Count" dataDxfId="23"/>
    <tableColumn id="19" name="Top Word Pairs in Vertex2 Abstract in G9" dataDxfId="22"/>
    <tableColumn id="20" name="G9 Count" dataDxfId="21"/>
    <tableColumn id="21" name="Top Word Pairs in Vertex2 Abstract in G10" dataDxfId="20"/>
    <tableColumn id="22" name="G10 Count" dataDxfId="1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6" totalsRowShown="0" headerRowDxfId="394">
  <autoFilter ref="A2:AO86"/>
  <tableColumns count="41">
    <tableColumn id="1" name="Group" dataDxfId="312"/>
    <tableColumn id="2" name="Vertex Color" dataDxfId="311"/>
    <tableColumn id="3" name="Vertex Shape" dataDxfId="309"/>
    <tableColumn id="22" name="Visibility" dataDxfId="310"/>
    <tableColumn id="4" name="Collapsed?"/>
    <tableColumn id="18" name="Label" dataDxfId="393"/>
    <tableColumn id="20" name="Collapsed X"/>
    <tableColumn id="21" name="Collapsed Y"/>
    <tableColumn id="6" name="ID" dataDxfId="392"/>
    <tableColumn id="19" name="Collapsed Properties" dataDxfId="303"/>
    <tableColumn id="5" name="Vertices" dataDxfId="302"/>
    <tableColumn id="7" name="Unique Edges" dataDxfId="301"/>
    <tableColumn id="8" name="Edges With Duplicates" dataDxfId="300"/>
    <tableColumn id="9" name="Total Edges" dataDxfId="299"/>
    <tableColumn id="10" name="Self-Loops" dataDxfId="298"/>
    <tableColumn id="24" name="Reciprocated Vertex Pair Ratio" dataDxfId="297"/>
    <tableColumn id="25" name="Reciprocated Edge Ratio" dataDxfId="296"/>
    <tableColumn id="11" name="Connected Components" dataDxfId="295"/>
    <tableColumn id="12" name="Single-Vertex Connected Components" dataDxfId="294"/>
    <tableColumn id="13" name="Maximum Vertices in a Connected Component" dataDxfId="293"/>
    <tableColumn id="14" name="Maximum Edges in a Connected Component" dataDxfId="292"/>
    <tableColumn id="15" name="Maximum Geodesic Distance (Diameter)" dataDxfId="291"/>
    <tableColumn id="16" name="Average Geodesic Distance" dataDxfId="290"/>
    <tableColumn id="17" name="Graph Density" dataDxfId="246"/>
    <tableColumn id="23" name="Sentiment List #1: List1 Word Count" dataDxfId="245"/>
    <tableColumn id="26" name="Sentiment List #1: List1 Word Percentage (%)" dataDxfId="244"/>
    <tableColumn id="27" name="Sentiment List #2: List2 Word Count" dataDxfId="243"/>
    <tableColumn id="28" name="Sentiment List #2: List2 Word Percentage (%)" dataDxfId="242"/>
    <tableColumn id="29" name="Sentiment List #3: List3 Word Count" dataDxfId="241"/>
    <tableColumn id="30" name="Sentiment List #3: List3 Word Percentage (%)" dataDxfId="240"/>
    <tableColumn id="31" name="Non-categorized Word Count" dataDxfId="239"/>
    <tableColumn id="32" name="Non-categorized Word Percentage (%)" dataDxfId="238"/>
    <tableColumn id="33" name="Group Content Word Count" dataDxfId="193"/>
    <tableColumn id="34" name="Top Vertex1 Affiliation" dataDxfId="168"/>
    <tableColumn id="35" name="Top Vertex1 Institution" dataDxfId="143"/>
    <tableColumn id="36" name="Top Vertex1 Institution Country" dataDxfId="118"/>
    <tableColumn id="37" name="Top Vertex2 Type" dataDxfId="93"/>
    <tableColumn id="38" name="Top Vertex2 Host Organization" dataDxfId="68"/>
    <tableColumn id="39" name="Top Vertex2 SO" dataDxfId="43"/>
    <tableColumn id="40" name="Top Words in Vertex2 Abstract" dataDxfId="18"/>
    <tableColumn id="41" name="Top Word Pairs in Vertex2 Abstract" dataDxfId="1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7" totalsRowShown="0" headerRowDxfId="391" dataDxfId="390">
  <autoFilter ref="A1:C357"/>
  <tableColumns count="3">
    <tableColumn id="1" name="Group" dataDxfId="308"/>
    <tableColumn id="2" name="Vertex" dataDxfId="307"/>
    <tableColumn id="3" name="Vertex ID" dataDxfId="306">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9"/>
    <tableColumn id="2" name="Degree Frequency" dataDxfId="388">
      <calculatedColumnFormula>COUNTIF(Vertices[Degree], "&gt;= " &amp; D2) - COUNTIF(Vertices[Degree], "&gt;=" &amp; D3)</calculatedColumnFormula>
    </tableColumn>
    <tableColumn id="3" name="In-Degree Bin" dataDxfId="387"/>
    <tableColumn id="4" name="In-Degree Frequency" dataDxfId="386">
      <calculatedColumnFormula>COUNTIF(Vertices[In-Degree], "&gt;= " &amp; F2) - COUNTIF(Vertices[In-Degree], "&gt;=" &amp; F3)</calculatedColumnFormula>
    </tableColumn>
    <tableColumn id="5" name="Out-Degree Bin" dataDxfId="385"/>
    <tableColumn id="6" name="Out-Degree Frequency" dataDxfId="384">
      <calculatedColumnFormula>COUNTIF(Vertices[Out-Degree], "&gt;= " &amp; H2) - COUNTIF(Vertices[Out-Degree], "&gt;=" &amp; H3)</calculatedColumnFormula>
    </tableColumn>
    <tableColumn id="7" name="Betweenness Centrality Bin" dataDxfId="383"/>
    <tableColumn id="8" name="Betweenness Centrality Frequency" dataDxfId="382">
      <calculatedColumnFormula>COUNTIF(Vertices[Betweenness Centrality], "&gt;= " &amp; J2) - COUNTIF(Vertices[Betweenness Centrality], "&gt;=" &amp; J3)</calculatedColumnFormula>
    </tableColumn>
    <tableColumn id="9" name="Closeness Centrality Bin" dataDxfId="381"/>
    <tableColumn id="10" name="Closeness Centrality Frequency" dataDxfId="380">
      <calculatedColumnFormula>COUNTIF(Vertices[Closeness Centrality], "&gt;= " &amp; L2) - COUNTIF(Vertices[Closeness Centrality], "&gt;=" &amp; L3)</calculatedColumnFormula>
    </tableColumn>
    <tableColumn id="11" name="Eigenvector Centrality Bin" dataDxfId="379"/>
    <tableColumn id="12" name="Eigenvector Centrality Frequency" dataDxfId="378">
      <calculatedColumnFormula>COUNTIF(Vertices[Eigenvector Centrality], "&gt;= " &amp; N2) - COUNTIF(Vertices[Eigenvector Centrality], "&gt;=" &amp; N3)</calculatedColumnFormula>
    </tableColumn>
    <tableColumn id="18" name="PageRank Bin" dataDxfId="377"/>
    <tableColumn id="17" name="PageRank Frequency" dataDxfId="376">
      <calculatedColumnFormula>COUNTIF(Vertices[Eigenvector Centrality], "&gt;= " &amp; P2) - COUNTIF(Vertices[Eigenvector Centrality], "&gt;=" &amp; P3)</calculatedColumnFormula>
    </tableColumn>
    <tableColumn id="13" name="Clustering Coefficient Bin" dataDxfId="375"/>
    <tableColumn id="14" name="Clustering Coefficient Frequency" dataDxfId="374">
      <calculatedColumnFormula>COUNTIF(Vertices[Clustering Coefficient], "&gt;= " &amp; R2) - COUNTIF(Vertices[Clustering Coefficient], "&gt;=" &amp; R3)</calculatedColumnFormula>
    </tableColumn>
    <tableColumn id="15" name="Dynamic Filter Bin" dataDxfId="373"/>
    <tableColumn id="16" name="Dynamic Filter Frequency" dataDxfId="3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71">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 Id="rId3" Type="http://schemas.openxmlformats.org/officeDocument/2006/relationships/table" Target="../tables/table17.xml" /><Relationship Id="rId4" Type="http://schemas.openxmlformats.org/officeDocument/2006/relationships/table" Target="../tables/table18.xm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98"/>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5.8515625" style="1" customWidth="1"/>
    <col min="2" max="2" width="71.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0.57421875" style="0" bestFit="1" customWidth="1"/>
    <col min="17" max="17" width="12.28125" style="0" bestFit="1" customWidth="1"/>
    <col min="18" max="18" width="12.57421875" style="0" bestFit="1" customWidth="1"/>
    <col min="19" max="19" width="20.28125" style="0" bestFit="1" customWidth="1"/>
    <col min="20" max="20" width="10.57421875" style="0" bestFit="1" customWidth="1"/>
    <col min="21" max="21" width="10.28125" style="0" bestFit="1" customWidth="1"/>
    <col min="22" max="22" width="17.7109375" style="0" bestFit="1" customWidth="1"/>
    <col min="23" max="23" width="15.57421875" style="0" bestFit="1" customWidth="1"/>
    <col min="24" max="24" width="14.7109375" style="0" bestFit="1" customWidth="1"/>
    <col min="25" max="25" width="10.28125" style="0" bestFit="1" customWidth="1"/>
    <col min="26" max="26" width="11.57421875" style="0" bestFit="1" customWidth="1"/>
    <col min="27" max="27" width="14.421875" style="0" customWidth="1"/>
    <col min="28" max="29" width="10.7109375" style="0" bestFit="1" customWidth="1"/>
    <col min="30" max="30" width="19.140625" style="0" bestFit="1" customWidth="1"/>
    <col min="31" max="31" width="23.8515625" style="0" bestFit="1" customWidth="1"/>
    <col min="32" max="32" width="19.140625" style="0" bestFit="1" customWidth="1"/>
    <col min="33" max="33" width="23.8515625" style="0" bestFit="1" customWidth="1"/>
    <col min="34" max="34" width="19.140625" style="0" bestFit="1" customWidth="1"/>
    <col min="35" max="35" width="23.8515625" style="0" bestFit="1" customWidth="1"/>
    <col min="36" max="36" width="18.140625" style="0" bestFit="1" customWidth="1"/>
    <col min="37" max="37" width="22.28125" style="0" bestFit="1" customWidth="1"/>
    <col min="38" max="38" width="15.140625" style="0" bestFit="1" customWidth="1"/>
  </cols>
  <sheetData>
    <row r="1" spans="3:14" ht="15">
      <c r="C1" s="14" t="s">
        <v>39</v>
      </c>
      <c r="D1" s="15"/>
      <c r="E1" s="15"/>
      <c r="F1" s="15"/>
      <c r="G1" s="14"/>
      <c r="H1" s="12" t="s">
        <v>43</v>
      </c>
      <c r="I1" s="48"/>
      <c r="J1" s="48"/>
      <c r="K1" s="30" t="s">
        <v>42</v>
      </c>
      <c r="L1" s="16" t="s">
        <v>40</v>
      </c>
      <c r="M1" s="16"/>
      <c r="N1" s="13" t="s">
        <v>41</v>
      </c>
    </row>
    <row r="2" spans="1:38"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307</v>
      </c>
      <c r="P2" s="7" t="s">
        <v>308</v>
      </c>
      <c r="Q2" s="7" t="s">
        <v>309</v>
      </c>
      <c r="R2" s="7" t="s">
        <v>310</v>
      </c>
      <c r="S2" s="7" t="s">
        <v>311</v>
      </c>
      <c r="T2" s="7" t="s">
        <v>312</v>
      </c>
      <c r="U2" s="7" t="s">
        <v>313</v>
      </c>
      <c r="V2" s="7" t="s">
        <v>314</v>
      </c>
      <c r="W2" s="7" t="s">
        <v>315</v>
      </c>
      <c r="X2" s="7" t="s">
        <v>316</v>
      </c>
      <c r="Y2" s="7" t="s">
        <v>317</v>
      </c>
      <c r="Z2" s="7" t="s">
        <v>318</v>
      </c>
      <c r="AA2" t="s">
        <v>1346</v>
      </c>
      <c r="AB2" s="7" t="s">
        <v>1444</v>
      </c>
      <c r="AC2" s="7" t="s">
        <v>1445</v>
      </c>
      <c r="AD2" s="50" t="s">
        <v>3533</v>
      </c>
      <c r="AE2" s="50" t="s">
        <v>3534</v>
      </c>
      <c r="AF2" s="50" t="s">
        <v>3535</v>
      </c>
      <c r="AG2" s="50" t="s">
        <v>3536</v>
      </c>
      <c r="AH2" s="50" t="s">
        <v>3537</v>
      </c>
      <c r="AI2" s="50" t="s">
        <v>3538</v>
      </c>
      <c r="AJ2" s="50" t="s">
        <v>3539</v>
      </c>
      <c r="AK2" s="50" t="s">
        <v>3540</v>
      </c>
      <c r="AL2" s="50" t="s">
        <v>3541</v>
      </c>
    </row>
    <row r="3" spans="1:38" ht="15" customHeight="1">
      <c r="A3" s="61" t="s">
        <v>355</v>
      </c>
      <c r="B3" s="61" t="s">
        <v>612</v>
      </c>
      <c r="C3" s="62" t="s">
        <v>4489</v>
      </c>
      <c r="D3" s="63">
        <v>5</v>
      </c>
      <c r="E3" s="64"/>
      <c r="F3" s="65">
        <v>50</v>
      </c>
      <c r="G3" s="62"/>
      <c r="H3" s="66"/>
      <c r="I3" s="67"/>
      <c r="J3" s="67"/>
      <c r="K3" s="31" t="s">
        <v>65</v>
      </c>
      <c r="L3" s="75">
        <v>3</v>
      </c>
      <c r="M3" s="75"/>
      <c r="N3" s="69"/>
      <c r="O3" s="86" t="s">
        <v>675</v>
      </c>
      <c r="P3" s="86" t="s">
        <v>678</v>
      </c>
      <c r="Q3" s="86" t="s">
        <v>696</v>
      </c>
      <c r="R3" s="86" t="s">
        <v>817</v>
      </c>
      <c r="S3" s="86" t="s">
        <v>830</v>
      </c>
      <c r="T3" s="86" t="s">
        <v>902</v>
      </c>
      <c r="U3" s="86" t="s">
        <v>965</v>
      </c>
      <c r="V3" s="86">
        <v>2002</v>
      </c>
      <c r="W3" s="86">
        <v>86</v>
      </c>
      <c r="X3" s="86" t="s">
        <v>975</v>
      </c>
      <c r="Y3" s="86"/>
      <c r="Z3" s="90" t="s">
        <v>1131</v>
      </c>
      <c r="AA3" s="88">
        <v>1</v>
      </c>
      <c r="AB3" s="89" t="str">
        <f>REPLACE(INDEX(GroupVertices[Group],MATCH("~"&amp;Edges[[#This Row],[Vertex 1]],GroupVertices[Vertex],0)),1,1,"")</f>
        <v>1</v>
      </c>
      <c r="AC3" s="89" t="str">
        <f>REPLACE(INDEX(GroupVertices[Group],MATCH("~"&amp;Edges[[#This Row],[Vertex 2]],GroupVertices[Vertex],0)),1,1,"")</f>
        <v>20</v>
      </c>
      <c r="AD3" s="104"/>
      <c r="AE3" s="104"/>
      <c r="AF3" s="104"/>
      <c r="AG3" s="104"/>
      <c r="AH3" s="104"/>
      <c r="AI3" s="104"/>
      <c r="AJ3" s="104"/>
      <c r="AK3" s="104"/>
      <c r="AL3" s="104"/>
    </row>
    <row r="4" spans="1:38" ht="15">
      <c r="A4" s="61" t="s">
        <v>556</v>
      </c>
      <c r="B4" s="61" t="s">
        <v>674</v>
      </c>
      <c r="C4" s="62" t="s">
        <v>4489</v>
      </c>
      <c r="D4" s="63">
        <v>5</v>
      </c>
      <c r="E4" s="64"/>
      <c r="F4" s="65">
        <v>50</v>
      </c>
      <c r="G4" s="62"/>
      <c r="H4" s="66"/>
      <c r="I4" s="67"/>
      <c r="J4" s="67"/>
      <c r="K4" s="31" t="s">
        <v>65</v>
      </c>
      <c r="L4" s="68">
        <v>4</v>
      </c>
      <c r="M4" s="68"/>
      <c r="N4" s="69"/>
      <c r="O4" s="85" t="s">
        <v>675</v>
      </c>
      <c r="P4" s="85" t="s">
        <v>676</v>
      </c>
      <c r="Q4" s="85" t="s">
        <v>679</v>
      </c>
      <c r="R4" s="85" t="s">
        <v>817</v>
      </c>
      <c r="S4" s="85" t="s">
        <v>823</v>
      </c>
      <c r="T4" s="85" t="s">
        <v>964</v>
      </c>
      <c r="U4" s="85" t="s">
        <v>965</v>
      </c>
      <c r="V4" s="85">
        <v>2021</v>
      </c>
      <c r="W4" s="85">
        <v>51</v>
      </c>
      <c r="X4" s="85" t="s">
        <v>968</v>
      </c>
      <c r="Y4" s="85"/>
      <c r="Z4" s="89" t="s">
        <v>1285</v>
      </c>
      <c r="AA4" s="88">
        <v>1</v>
      </c>
      <c r="AB4" s="89" t="str">
        <f>REPLACE(INDEX(GroupVertices[Group],MATCH("~"&amp;Edges[[#This Row],[Vertex 1]],GroupVertices[Vertex],0)),1,1,"")</f>
        <v>84</v>
      </c>
      <c r="AC4" s="89" t="str">
        <f>REPLACE(INDEX(GroupVertices[Group],MATCH("~"&amp;Edges[[#This Row],[Vertex 2]],GroupVertices[Vertex],0)),1,1,"")</f>
        <v>84</v>
      </c>
      <c r="AD4" s="104"/>
      <c r="AE4" s="104"/>
      <c r="AF4" s="104"/>
      <c r="AG4" s="104"/>
      <c r="AH4" s="104"/>
      <c r="AI4" s="104"/>
      <c r="AJ4" s="104"/>
      <c r="AK4" s="104"/>
      <c r="AL4" s="104"/>
    </row>
    <row r="5" spans="1:38" ht="15">
      <c r="A5" s="61" t="s">
        <v>319</v>
      </c>
      <c r="B5" s="61" t="s">
        <v>557</v>
      </c>
      <c r="C5" s="62" t="s">
        <v>4489</v>
      </c>
      <c r="D5" s="63">
        <v>5</v>
      </c>
      <c r="E5" s="64"/>
      <c r="F5" s="65">
        <v>50</v>
      </c>
      <c r="G5" s="62"/>
      <c r="H5" s="66"/>
      <c r="I5" s="67"/>
      <c r="J5" s="67"/>
      <c r="K5" s="31" t="s">
        <v>65</v>
      </c>
      <c r="L5" s="75">
        <v>5</v>
      </c>
      <c r="M5" s="75"/>
      <c r="N5" s="69"/>
      <c r="O5" s="86" t="s">
        <v>675</v>
      </c>
      <c r="P5" s="86" t="s">
        <v>676</v>
      </c>
      <c r="Q5" s="86" t="s">
        <v>679</v>
      </c>
      <c r="R5" s="86" t="s">
        <v>817</v>
      </c>
      <c r="S5" s="86" t="s">
        <v>823</v>
      </c>
      <c r="T5" s="86" t="s">
        <v>847</v>
      </c>
      <c r="U5" s="86" t="s">
        <v>965</v>
      </c>
      <c r="V5" s="86">
        <v>1999</v>
      </c>
      <c r="W5" s="86">
        <v>52</v>
      </c>
      <c r="X5" s="86" t="s">
        <v>968</v>
      </c>
      <c r="Y5" s="86"/>
      <c r="Z5" s="90" t="s">
        <v>989</v>
      </c>
      <c r="AA5" s="88">
        <v>1</v>
      </c>
      <c r="AB5" s="89" t="str">
        <f>REPLACE(INDEX(GroupVertices[Group],MATCH("~"&amp;Edges[[#This Row],[Vertex 1]],GroupVertices[Vertex],0)),1,1,"")</f>
        <v>83</v>
      </c>
      <c r="AC5" s="89" t="str">
        <f>REPLACE(INDEX(GroupVertices[Group],MATCH("~"&amp;Edges[[#This Row],[Vertex 2]],GroupVertices[Vertex],0)),1,1,"")</f>
        <v>83</v>
      </c>
      <c r="AD5" s="104"/>
      <c r="AE5" s="104"/>
      <c r="AF5" s="104"/>
      <c r="AG5" s="104"/>
      <c r="AH5" s="104"/>
      <c r="AI5" s="104"/>
      <c r="AJ5" s="104"/>
      <c r="AK5" s="104"/>
      <c r="AL5" s="104"/>
    </row>
    <row r="6" spans="1:38" ht="15">
      <c r="A6" s="61" t="s">
        <v>320</v>
      </c>
      <c r="B6" s="61" t="s">
        <v>558</v>
      </c>
      <c r="C6" s="62" t="s">
        <v>4489</v>
      </c>
      <c r="D6" s="63">
        <v>5</v>
      </c>
      <c r="E6" s="64"/>
      <c r="F6" s="65">
        <v>50</v>
      </c>
      <c r="G6" s="62"/>
      <c r="H6" s="66"/>
      <c r="I6" s="67"/>
      <c r="J6" s="67"/>
      <c r="K6" s="31" t="s">
        <v>65</v>
      </c>
      <c r="L6" s="75">
        <v>6</v>
      </c>
      <c r="M6" s="75"/>
      <c r="N6" s="69"/>
      <c r="O6" s="86" t="s">
        <v>675</v>
      </c>
      <c r="P6" s="86" t="s">
        <v>676</v>
      </c>
      <c r="Q6" s="86" t="s">
        <v>680</v>
      </c>
      <c r="R6" s="86" t="s">
        <v>817</v>
      </c>
      <c r="S6" s="86" t="s">
        <v>824</v>
      </c>
      <c r="T6" s="86" t="s">
        <v>848</v>
      </c>
      <c r="U6" s="86" t="s">
        <v>965</v>
      </c>
      <c r="V6" s="86">
        <v>2003</v>
      </c>
      <c r="W6" s="86">
        <v>52</v>
      </c>
      <c r="X6" s="86" t="s">
        <v>968</v>
      </c>
      <c r="Y6" s="86"/>
      <c r="Z6" s="90" t="s">
        <v>990</v>
      </c>
      <c r="AA6" s="88">
        <v>1</v>
      </c>
      <c r="AB6" s="89" t="str">
        <f>REPLACE(INDEX(GroupVertices[Group],MATCH("~"&amp;Edges[[#This Row],[Vertex 1]],GroupVertices[Vertex],0)),1,1,"")</f>
        <v>82</v>
      </c>
      <c r="AC6" s="89" t="str">
        <f>REPLACE(INDEX(GroupVertices[Group],MATCH("~"&amp;Edges[[#This Row],[Vertex 2]],GroupVertices[Vertex],0)),1,1,"")</f>
        <v>82</v>
      </c>
      <c r="AD6" s="104"/>
      <c r="AE6" s="104"/>
      <c r="AF6" s="104"/>
      <c r="AG6" s="104"/>
      <c r="AH6" s="104"/>
      <c r="AI6" s="104"/>
      <c r="AJ6" s="104"/>
      <c r="AK6" s="104"/>
      <c r="AL6" s="104"/>
    </row>
    <row r="7" spans="1:38" ht="15">
      <c r="A7" s="61" t="s">
        <v>321</v>
      </c>
      <c r="B7" s="61" t="s">
        <v>559</v>
      </c>
      <c r="C7" s="62" t="s">
        <v>4489</v>
      </c>
      <c r="D7" s="63">
        <v>5</v>
      </c>
      <c r="E7" s="64"/>
      <c r="F7" s="65">
        <v>50</v>
      </c>
      <c r="G7" s="62"/>
      <c r="H7" s="66"/>
      <c r="I7" s="67"/>
      <c r="J7" s="67"/>
      <c r="K7" s="31" t="s">
        <v>65</v>
      </c>
      <c r="L7" s="75">
        <v>7</v>
      </c>
      <c r="M7" s="75"/>
      <c r="N7" s="69"/>
      <c r="O7" s="86" t="s">
        <v>675</v>
      </c>
      <c r="P7" s="86" t="s">
        <v>676</v>
      </c>
      <c r="Q7" s="86" t="s">
        <v>681</v>
      </c>
      <c r="R7" s="86" t="s">
        <v>817</v>
      </c>
      <c r="S7" s="86" t="s">
        <v>825</v>
      </c>
      <c r="T7" s="86" t="s">
        <v>849</v>
      </c>
      <c r="U7" s="86" t="s">
        <v>965</v>
      </c>
      <c r="V7" s="86">
        <v>2007</v>
      </c>
      <c r="W7" s="86">
        <v>52</v>
      </c>
      <c r="X7" s="86" t="s">
        <v>969</v>
      </c>
      <c r="Y7" s="86"/>
      <c r="Z7" s="90" t="s">
        <v>991</v>
      </c>
      <c r="AA7" s="88">
        <v>1</v>
      </c>
      <c r="AB7" s="89" t="str">
        <f>REPLACE(INDEX(GroupVertices[Group],MATCH("~"&amp;Edges[[#This Row],[Vertex 1]],GroupVertices[Vertex],0)),1,1,"")</f>
        <v>2</v>
      </c>
      <c r="AC7" s="89" t="str">
        <f>REPLACE(INDEX(GroupVertices[Group],MATCH("~"&amp;Edges[[#This Row],[Vertex 2]],GroupVertices[Vertex],0)),1,1,"")</f>
        <v>2</v>
      </c>
      <c r="AD7" s="104"/>
      <c r="AE7" s="104"/>
      <c r="AF7" s="104"/>
      <c r="AG7" s="104"/>
      <c r="AH7" s="104"/>
      <c r="AI7" s="104"/>
      <c r="AJ7" s="104"/>
      <c r="AK7" s="104"/>
      <c r="AL7" s="104"/>
    </row>
    <row r="8" spans="1:38" ht="15">
      <c r="A8" s="61" t="s">
        <v>322</v>
      </c>
      <c r="B8" s="61" t="s">
        <v>559</v>
      </c>
      <c r="C8" s="62" t="s">
        <v>4489</v>
      </c>
      <c r="D8" s="63">
        <v>5</v>
      </c>
      <c r="E8" s="64"/>
      <c r="F8" s="65">
        <v>50</v>
      </c>
      <c r="G8" s="62"/>
      <c r="H8" s="66"/>
      <c r="I8" s="67"/>
      <c r="J8" s="67"/>
      <c r="K8" s="31" t="s">
        <v>65</v>
      </c>
      <c r="L8" s="75">
        <v>8</v>
      </c>
      <c r="M8" s="75"/>
      <c r="N8" s="69"/>
      <c r="O8" s="86" t="s">
        <v>675</v>
      </c>
      <c r="P8" s="86" t="s">
        <v>676</v>
      </c>
      <c r="Q8" s="86" t="s">
        <v>682</v>
      </c>
      <c r="R8" s="86" t="s">
        <v>818</v>
      </c>
      <c r="S8" s="86" t="s">
        <v>826</v>
      </c>
      <c r="T8" s="86" t="s">
        <v>849</v>
      </c>
      <c r="U8" s="86" t="s">
        <v>965</v>
      </c>
      <c r="V8" s="86">
        <v>2007</v>
      </c>
      <c r="W8" s="86">
        <v>52</v>
      </c>
      <c r="X8" s="86" t="s">
        <v>969</v>
      </c>
      <c r="Y8" s="86"/>
      <c r="Z8" s="90" t="s">
        <v>992</v>
      </c>
      <c r="AA8" s="88">
        <v>1</v>
      </c>
      <c r="AB8" s="89" t="str">
        <f>REPLACE(INDEX(GroupVertices[Group],MATCH("~"&amp;Edges[[#This Row],[Vertex 1]],GroupVertices[Vertex],0)),1,1,"")</f>
        <v>2</v>
      </c>
      <c r="AC8" s="89" t="str">
        <f>REPLACE(INDEX(GroupVertices[Group],MATCH("~"&amp;Edges[[#This Row],[Vertex 2]],GroupVertices[Vertex],0)),1,1,"")</f>
        <v>2</v>
      </c>
      <c r="AD8" s="104"/>
      <c r="AE8" s="104"/>
      <c r="AF8" s="104"/>
      <c r="AG8" s="104"/>
      <c r="AH8" s="104"/>
      <c r="AI8" s="104"/>
      <c r="AJ8" s="104"/>
      <c r="AK8" s="104"/>
      <c r="AL8" s="104"/>
    </row>
    <row r="9" spans="1:38" ht="15">
      <c r="A9" s="61" t="s">
        <v>323</v>
      </c>
      <c r="B9" s="61" t="s">
        <v>559</v>
      </c>
      <c r="C9" s="62" t="s">
        <v>4489</v>
      </c>
      <c r="D9" s="63">
        <v>5</v>
      </c>
      <c r="E9" s="64"/>
      <c r="F9" s="65">
        <v>50</v>
      </c>
      <c r="G9" s="62"/>
      <c r="H9" s="66"/>
      <c r="I9" s="67"/>
      <c r="J9" s="67"/>
      <c r="K9" s="31" t="s">
        <v>65</v>
      </c>
      <c r="L9" s="75">
        <v>9</v>
      </c>
      <c r="M9" s="75"/>
      <c r="N9" s="69"/>
      <c r="O9" s="86" t="s">
        <v>675</v>
      </c>
      <c r="P9" s="86" t="s">
        <v>676</v>
      </c>
      <c r="Q9" s="86" t="s">
        <v>683</v>
      </c>
      <c r="R9" s="86" t="s">
        <v>818</v>
      </c>
      <c r="S9" s="86" t="s">
        <v>827</v>
      </c>
      <c r="T9" s="86" t="s">
        <v>849</v>
      </c>
      <c r="U9" s="86" t="s">
        <v>965</v>
      </c>
      <c r="V9" s="86">
        <v>2007</v>
      </c>
      <c r="W9" s="86">
        <v>52</v>
      </c>
      <c r="X9" s="86" t="s">
        <v>969</v>
      </c>
      <c r="Y9" s="86"/>
      <c r="Z9" s="90" t="s">
        <v>993</v>
      </c>
      <c r="AA9" s="88">
        <v>1</v>
      </c>
      <c r="AB9" s="89" t="str">
        <f>REPLACE(INDEX(GroupVertices[Group],MATCH("~"&amp;Edges[[#This Row],[Vertex 1]],GroupVertices[Vertex],0)),1,1,"")</f>
        <v>2</v>
      </c>
      <c r="AC9" s="89" t="str">
        <f>REPLACE(INDEX(GroupVertices[Group],MATCH("~"&amp;Edges[[#This Row],[Vertex 2]],GroupVertices[Vertex],0)),1,1,"")</f>
        <v>2</v>
      </c>
      <c r="AD9" s="104"/>
      <c r="AE9" s="104"/>
      <c r="AF9" s="104"/>
      <c r="AG9" s="104"/>
      <c r="AH9" s="104"/>
      <c r="AI9" s="104"/>
      <c r="AJ9" s="104"/>
      <c r="AK9" s="104"/>
      <c r="AL9" s="104"/>
    </row>
    <row r="10" spans="1:38" ht="15">
      <c r="A10" s="61" t="s">
        <v>324</v>
      </c>
      <c r="B10" s="61" t="s">
        <v>559</v>
      </c>
      <c r="C10" s="62" t="s">
        <v>4489</v>
      </c>
      <c r="D10" s="63">
        <v>5</v>
      </c>
      <c r="E10" s="64"/>
      <c r="F10" s="65">
        <v>50</v>
      </c>
      <c r="G10" s="62"/>
      <c r="H10" s="66"/>
      <c r="I10" s="67"/>
      <c r="J10" s="67"/>
      <c r="K10" s="31" t="s">
        <v>65</v>
      </c>
      <c r="L10" s="75">
        <v>10</v>
      </c>
      <c r="M10" s="75"/>
      <c r="N10" s="69"/>
      <c r="O10" s="86" t="s">
        <v>675</v>
      </c>
      <c r="P10" s="86" t="s">
        <v>676</v>
      </c>
      <c r="Q10" s="86" t="s">
        <v>684</v>
      </c>
      <c r="R10" s="86" t="s">
        <v>817</v>
      </c>
      <c r="S10" s="86" t="s">
        <v>828</v>
      </c>
      <c r="T10" s="86" t="s">
        <v>849</v>
      </c>
      <c r="U10" s="86" t="s">
        <v>965</v>
      </c>
      <c r="V10" s="86">
        <v>2007</v>
      </c>
      <c r="W10" s="86">
        <v>52</v>
      </c>
      <c r="X10" s="86" t="s">
        <v>969</v>
      </c>
      <c r="Y10" s="86"/>
      <c r="Z10" s="90" t="s">
        <v>994</v>
      </c>
      <c r="AA10" s="88">
        <v>1</v>
      </c>
      <c r="AB10" s="89" t="str">
        <f>REPLACE(INDEX(GroupVertices[Group],MATCH("~"&amp;Edges[[#This Row],[Vertex 1]],GroupVertices[Vertex],0)),1,1,"")</f>
        <v>2</v>
      </c>
      <c r="AC10" s="89" t="str">
        <f>REPLACE(INDEX(GroupVertices[Group],MATCH("~"&amp;Edges[[#This Row],[Vertex 2]],GroupVertices[Vertex],0)),1,1,"")</f>
        <v>2</v>
      </c>
      <c r="AD10" s="104"/>
      <c r="AE10" s="104"/>
      <c r="AF10" s="104"/>
      <c r="AG10" s="104"/>
      <c r="AH10" s="104"/>
      <c r="AI10" s="104"/>
      <c r="AJ10" s="104"/>
      <c r="AK10" s="104"/>
      <c r="AL10" s="104"/>
    </row>
    <row r="11" spans="1:38" ht="15">
      <c r="A11" s="61" t="s">
        <v>325</v>
      </c>
      <c r="B11" s="61" t="s">
        <v>559</v>
      </c>
      <c r="C11" s="62" t="s">
        <v>4489</v>
      </c>
      <c r="D11" s="63">
        <v>5</v>
      </c>
      <c r="E11" s="64"/>
      <c r="F11" s="65">
        <v>50</v>
      </c>
      <c r="G11" s="62"/>
      <c r="H11" s="66"/>
      <c r="I11" s="67"/>
      <c r="J11" s="67"/>
      <c r="K11" s="31" t="s">
        <v>65</v>
      </c>
      <c r="L11" s="75">
        <v>11</v>
      </c>
      <c r="M11" s="75"/>
      <c r="N11" s="69"/>
      <c r="O11" s="86" t="s">
        <v>675</v>
      </c>
      <c r="P11" s="86" t="s">
        <v>676</v>
      </c>
      <c r="Q11" s="86" t="s">
        <v>685</v>
      </c>
      <c r="R11" s="86" t="s">
        <v>817</v>
      </c>
      <c r="S11" s="86" t="s">
        <v>829</v>
      </c>
      <c r="T11" s="86" t="s">
        <v>849</v>
      </c>
      <c r="U11" s="86" t="s">
        <v>965</v>
      </c>
      <c r="V11" s="86">
        <v>2007</v>
      </c>
      <c r="W11" s="86">
        <v>52</v>
      </c>
      <c r="X11" s="86" t="s">
        <v>969</v>
      </c>
      <c r="Y11" s="86"/>
      <c r="Z11" s="90" t="s">
        <v>995</v>
      </c>
      <c r="AA11" s="88">
        <v>1</v>
      </c>
      <c r="AB11" s="89" t="str">
        <f>REPLACE(INDEX(GroupVertices[Group],MATCH("~"&amp;Edges[[#This Row],[Vertex 1]],GroupVertices[Vertex],0)),1,1,"")</f>
        <v>2</v>
      </c>
      <c r="AC11" s="89" t="str">
        <f>REPLACE(INDEX(GroupVertices[Group],MATCH("~"&amp;Edges[[#This Row],[Vertex 2]],GroupVertices[Vertex],0)),1,1,"")</f>
        <v>2</v>
      </c>
      <c r="AD11" s="104"/>
      <c r="AE11" s="104"/>
      <c r="AF11" s="104"/>
      <c r="AG11" s="104"/>
      <c r="AH11" s="104"/>
      <c r="AI11" s="104"/>
      <c r="AJ11" s="104"/>
      <c r="AK11" s="104"/>
      <c r="AL11" s="104"/>
    </row>
    <row r="12" spans="1:38" ht="15">
      <c r="A12" s="61" t="s">
        <v>326</v>
      </c>
      <c r="B12" s="61" t="s">
        <v>559</v>
      </c>
      <c r="C12" s="62" t="s">
        <v>4489</v>
      </c>
      <c r="D12" s="63">
        <v>5</v>
      </c>
      <c r="E12" s="64"/>
      <c r="F12" s="65">
        <v>50</v>
      </c>
      <c r="G12" s="62"/>
      <c r="H12" s="66"/>
      <c r="I12" s="67"/>
      <c r="J12" s="67"/>
      <c r="K12" s="31" t="s">
        <v>65</v>
      </c>
      <c r="L12" s="75">
        <v>12</v>
      </c>
      <c r="M12" s="75"/>
      <c r="N12" s="69"/>
      <c r="O12" s="86" t="s">
        <v>675</v>
      </c>
      <c r="P12" s="86" t="s">
        <v>676</v>
      </c>
      <c r="Q12" s="86" t="s">
        <v>686</v>
      </c>
      <c r="R12" s="86" t="s">
        <v>817</v>
      </c>
      <c r="S12" s="86" t="s">
        <v>826</v>
      </c>
      <c r="T12" s="86" t="s">
        <v>849</v>
      </c>
      <c r="U12" s="86" t="s">
        <v>965</v>
      </c>
      <c r="V12" s="86">
        <v>2007</v>
      </c>
      <c r="W12" s="86">
        <v>52</v>
      </c>
      <c r="X12" s="86" t="s">
        <v>969</v>
      </c>
      <c r="Y12" s="86"/>
      <c r="Z12" s="90" t="s">
        <v>996</v>
      </c>
      <c r="AA12" s="88">
        <v>1</v>
      </c>
      <c r="AB12" s="89" t="str">
        <f>REPLACE(INDEX(GroupVertices[Group],MATCH("~"&amp;Edges[[#This Row],[Vertex 1]],GroupVertices[Vertex],0)),1,1,"")</f>
        <v>2</v>
      </c>
      <c r="AC12" s="89" t="str">
        <f>REPLACE(INDEX(GroupVertices[Group],MATCH("~"&amp;Edges[[#This Row],[Vertex 2]],GroupVertices[Vertex],0)),1,1,"")</f>
        <v>2</v>
      </c>
      <c r="AD12" s="104"/>
      <c r="AE12" s="104"/>
      <c r="AF12" s="104"/>
      <c r="AG12" s="104"/>
      <c r="AH12" s="104"/>
      <c r="AI12" s="104"/>
      <c r="AJ12" s="104"/>
      <c r="AK12" s="104"/>
      <c r="AL12" s="104"/>
    </row>
    <row r="13" spans="1:38" ht="15">
      <c r="A13" s="61" t="s">
        <v>327</v>
      </c>
      <c r="B13" s="61" t="s">
        <v>559</v>
      </c>
      <c r="C13" s="62" t="s">
        <v>4489</v>
      </c>
      <c r="D13" s="63">
        <v>5</v>
      </c>
      <c r="E13" s="64"/>
      <c r="F13" s="65">
        <v>50</v>
      </c>
      <c r="G13" s="62"/>
      <c r="H13" s="66"/>
      <c r="I13" s="67"/>
      <c r="J13" s="67"/>
      <c r="K13" s="31" t="s">
        <v>65</v>
      </c>
      <c r="L13" s="75">
        <v>13</v>
      </c>
      <c r="M13" s="75"/>
      <c r="N13" s="69"/>
      <c r="O13" s="86" t="s">
        <v>675</v>
      </c>
      <c r="P13" s="86" t="s">
        <v>676</v>
      </c>
      <c r="Q13" s="86" t="s">
        <v>687</v>
      </c>
      <c r="R13" s="86" t="s">
        <v>817</v>
      </c>
      <c r="S13" s="86" t="s">
        <v>826</v>
      </c>
      <c r="T13" s="86" t="s">
        <v>849</v>
      </c>
      <c r="U13" s="86" t="s">
        <v>965</v>
      </c>
      <c r="V13" s="86">
        <v>2007</v>
      </c>
      <c r="W13" s="86">
        <v>52</v>
      </c>
      <c r="X13" s="86" t="s">
        <v>969</v>
      </c>
      <c r="Y13" s="86"/>
      <c r="Z13" s="90" t="s">
        <v>997</v>
      </c>
      <c r="AA13" s="88">
        <v>1</v>
      </c>
      <c r="AB13" s="89" t="str">
        <f>REPLACE(INDEX(GroupVertices[Group],MATCH("~"&amp;Edges[[#This Row],[Vertex 1]],GroupVertices[Vertex],0)),1,1,"")</f>
        <v>2</v>
      </c>
      <c r="AC13" s="89" t="str">
        <f>REPLACE(INDEX(GroupVertices[Group],MATCH("~"&amp;Edges[[#This Row],[Vertex 2]],GroupVertices[Vertex],0)),1,1,"")</f>
        <v>2</v>
      </c>
      <c r="AD13" s="104"/>
      <c r="AE13" s="104"/>
      <c r="AF13" s="104"/>
      <c r="AG13" s="104"/>
      <c r="AH13" s="104"/>
      <c r="AI13" s="104"/>
      <c r="AJ13" s="104"/>
      <c r="AK13" s="104"/>
      <c r="AL13" s="104"/>
    </row>
    <row r="14" spans="1:38" ht="15">
      <c r="A14" s="61" t="s">
        <v>328</v>
      </c>
      <c r="B14" s="61" t="s">
        <v>559</v>
      </c>
      <c r="C14" s="62" t="s">
        <v>4489</v>
      </c>
      <c r="D14" s="63">
        <v>5</v>
      </c>
      <c r="E14" s="64"/>
      <c r="F14" s="65">
        <v>50</v>
      </c>
      <c r="G14" s="62"/>
      <c r="H14" s="66"/>
      <c r="I14" s="67"/>
      <c r="J14" s="67"/>
      <c r="K14" s="31" t="s">
        <v>65</v>
      </c>
      <c r="L14" s="75">
        <v>14</v>
      </c>
      <c r="M14" s="75"/>
      <c r="N14" s="69"/>
      <c r="O14" s="86" t="s">
        <v>675</v>
      </c>
      <c r="P14" s="86" t="s">
        <v>676</v>
      </c>
      <c r="Q14" s="86" t="s">
        <v>682</v>
      </c>
      <c r="R14" s="86" t="s">
        <v>818</v>
      </c>
      <c r="S14" s="86" t="s">
        <v>826</v>
      </c>
      <c r="T14" s="86" t="s">
        <v>849</v>
      </c>
      <c r="U14" s="86" t="s">
        <v>965</v>
      </c>
      <c r="V14" s="86">
        <v>2007</v>
      </c>
      <c r="W14" s="86">
        <v>52</v>
      </c>
      <c r="X14" s="86" t="s">
        <v>969</v>
      </c>
      <c r="Y14" s="86"/>
      <c r="Z14" s="90" t="s">
        <v>998</v>
      </c>
      <c r="AA14" s="88">
        <v>1</v>
      </c>
      <c r="AB14" s="89" t="str">
        <f>REPLACE(INDEX(GroupVertices[Group],MATCH("~"&amp;Edges[[#This Row],[Vertex 1]],GroupVertices[Vertex],0)),1,1,"")</f>
        <v>2</v>
      </c>
      <c r="AC14" s="89" t="str">
        <f>REPLACE(INDEX(GroupVertices[Group],MATCH("~"&amp;Edges[[#This Row],[Vertex 2]],GroupVertices[Vertex],0)),1,1,"")</f>
        <v>2</v>
      </c>
      <c r="AD14" s="104"/>
      <c r="AE14" s="104"/>
      <c r="AF14" s="104"/>
      <c r="AG14" s="104"/>
      <c r="AH14" s="104"/>
      <c r="AI14" s="104"/>
      <c r="AJ14" s="104"/>
      <c r="AK14" s="104"/>
      <c r="AL14" s="104"/>
    </row>
    <row r="15" spans="1:38" ht="15">
      <c r="A15" s="61" t="s">
        <v>329</v>
      </c>
      <c r="B15" s="61" t="s">
        <v>559</v>
      </c>
      <c r="C15" s="62" t="s">
        <v>4489</v>
      </c>
      <c r="D15" s="63">
        <v>5</v>
      </c>
      <c r="E15" s="64"/>
      <c r="F15" s="65">
        <v>50</v>
      </c>
      <c r="G15" s="62"/>
      <c r="H15" s="66"/>
      <c r="I15" s="67"/>
      <c r="J15" s="67"/>
      <c r="K15" s="31" t="s">
        <v>65</v>
      </c>
      <c r="L15" s="75">
        <v>15</v>
      </c>
      <c r="M15" s="75"/>
      <c r="N15" s="69"/>
      <c r="O15" s="86" t="s">
        <v>675</v>
      </c>
      <c r="P15" s="86" t="s">
        <v>676</v>
      </c>
      <c r="Q15" s="86" t="s">
        <v>688</v>
      </c>
      <c r="R15" s="86" t="s">
        <v>818</v>
      </c>
      <c r="S15" s="86" t="s">
        <v>826</v>
      </c>
      <c r="T15" s="86" t="s">
        <v>849</v>
      </c>
      <c r="U15" s="86" t="s">
        <v>965</v>
      </c>
      <c r="V15" s="86">
        <v>2007</v>
      </c>
      <c r="W15" s="86">
        <v>52</v>
      </c>
      <c r="X15" s="86" t="s">
        <v>969</v>
      </c>
      <c r="Y15" s="86"/>
      <c r="Z15" s="90" t="s">
        <v>999</v>
      </c>
      <c r="AA15" s="88">
        <v>1</v>
      </c>
      <c r="AB15" s="89" t="str">
        <f>REPLACE(INDEX(GroupVertices[Group],MATCH("~"&amp;Edges[[#This Row],[Vertex 1]],GroupVertices[Vertex],0)),1,1,"")</f>
        <v>2</v>
      </c>
      <c r="AC15" s="89" t="str">
        <f>REPLACE(INDEX(GroupVertices[Group],MATCH("~"&amp;Edges[[#This Row],[Vertex 2]],GroupVertices[Vertex],0)),1,1,"")</f>
        <v>2</v>
      </c>
      <c r="AD15" s="104"/>
      <c r="AE15" s="104"/>
      <c r="AF15" s="104"/>
      <c r="AG15" s="104"/>
      <c r="AH15" s="104"/>
      <c r="AI15" s="104"/>
      <c r="AJ15" s="104"/>
      <c r="AK15" s="104"/>
      <c r="AL15" s="104"/>
    </row>
    <row r="16" spans="1:38" ht="15">
      <c r="A16" s="61" t="s">
        <v>330</v>
      </c>
      <c r="B16" s="61" t="s">
        <v>559</v>
      </c>
      <c r="C16" s="62" t="s">
        <v>4489</v>
      </c>
      <c r="D16" s="63">
        <v>5</v>
      </c>
      <c r="E16" s="64"/>
      <c r="F16" s="65">
        <v>50</v>
      </c>
      <c r="G16" s="62"/>
      <c r="H16" s="66"/>
      <c r="I16" s="67"/>
      <c r="J16" s="67"/>
      <c r="K16" s="31" t="s">
        <v>65</v>
      </c>
      <c r="L16" s="75">
        <v>16</v>
      </c>
      <c r="M16" s="75"/>
      <c r="N16" s="69"/>
      <c r="O16" s="86" t="s">
        <v>675</v>
      </c>
      <c r="P16" s="86" t="s">
        <v>676</v>
      </c>
      <c r="Q16" s="86" t="s">
        <v>688</v>
      </c>
      <c r="R16" s="86" t="s">
        <v>818</v>
      </c>
      <c r="S16" s="86" t="s">
        <v>826</v>
      </c>
      <c r="T16" s="86" t="s">
        <v>849</v>
      </c>
      <c r="U16" s="86" t="s">
        <v>965</v>
      </c>
      <c r="V16" s="86">
        <v>2007</v>
      </c>
      <c r="W16" s="86">
        <v>52</v>
      </c>
      <c r="X16" s="86" t="s">
        <v>969</v>
      </c>
      <c r="Y16" s="86"/>
      <c r="Z16" s="90" t="s">
        <v>1000</v>
      </c>
      <c r="AA16" s="88">
        <v>1</v>
      </c>
      <c r="AB16" s="89" t="str">
        <f>REPLACE(INDEX(GroupVertices[Group],MATCH("~"&amp;Edges[[#This Row],[Vertex 1]],GroupVertices[Vertex],0)),1,1,"")</f>
        <v>2</v>
      </c>
      <c r="AC16" s="89" t="str">
        <f>REPLACE(INDEX(GroupVertices[Group],MATCH("~"&amp;Edges[[#This Row],[Vertex 2]],GroupVertices[Vertex],0)),1,1,"")</f>
        <v>2</v>
      </c>
      <c r="AD16" s="104"/>
      <c r="AE16" s="104"/>
      <c r="AF16" s="104"/>
      <c r="AG16" s="104"/>
      <c r="AH16" s="104"/>
      <c r="AI16" s="104"/>
      <c r="AJ16" s="104"/>
      <c r="AK16" s="104"/>
      <c r="AL16" s="104"/>
    </row>
    <row r="17" spans="1:38" ht="15">
      <c r="A17" s="61" t="s">
        <v>331</v>
      </c>
      <c r="B17" s="61" t="s">
        <v>559</v>
      </c>
      <c r="C17" s="62" t="s">
        <v>4489</v>
      </c>
      <c r="D17" s="63">
        <v>5</v>
      </c>
      <c r="E17" s="64"/>
      <c r="F17" s="65">
        <v>50</v>
      </c>
      <c r="G17" s="62"/>
      <c r="H17" s="66"/>
      <c r="I17" s="67"/>
      <c r="J17" s="67"/>
      <c r="K17" s="31" t="s">
        <v>65</v>
      </c>
      <c r="L17" s="75">
        <v>17</v>
      </c>
      <c r="M17" s="75"/>
      <c r="N17" s="69"/>
      <c r="O17" s="86" t="s">
        <v>675</v>
      </c>
      <c r="P17" s="86" t="s">
        <v>676</v>
      </c>
      <c r="Q17" s="86" t="s">
        <v>688</v>
      </c>
      <c r="R17" s="86" t="s">
        <v>818</v>
      </c>
      <c r="S17" s="86" t="s">
        <v>826</v>
      </c>
      <c r="T17" s="86" t="s">
        <v>849</v>
      </c>
      <c r="U17" s="86" t="s">
        <v>965</v>
      </c>
      <c r="V17" s="86">
        <v>2007</v>
      </c>
      <c r="W17" s="86">
        <v>52</v>
      </c>
      <c r="X17" s="86" t="s">
        <v>969</v>
      </c>
      <c r="Y17" s="86"/>
      <c r="Z17" s="90" t="s">
        <v>1001</v>
      </c>
      <c r="AA17" s="88">
        <v>1</v>
      </c>
      <c r="AB17" s="89" t="str">
        <f>REPLACE(INDEX(GroupVertices[Group],MATCH("~"&amp;Edges[[#This Row],[Vertex 1]],GroupVertices[Vertex],0)),1,1,"")</f>
        <v>2</v>
      </c>
      <c r="AC17" s="89" t="str">
        <f>REPLACE(INDEX(GroupVertices[Group],MATCH("~"&amp;Edges[[#This Row],[Vertex 2]],GroupVertices[Vertex],0)),1,1,"")</f>
        <v>2</v>
      </c>
      <c r="AD17" s="104"/>
      <c r="AE17" s="104"/>
      <c r="AF17" s="104"/>
      <c r="AG17" s="104"/>
      <c r="AH17" s="104"/>
      <c r="AI17" s="104"/>
      <c r="AJ17" s="104"/>
      <c r="AK17" s="104"/>
      <c r="AL17" s="104"/>
    </row>
    <row r="18" spans="1:38" ht="15">
      <c r="A18" s="61" t="s">
        <v>332</v>
      </c>
      <c r="B18" s="61" t="s">
        <v>559</v>
      </c>
      <c r="C18" s="62" t="s">
        <v>4489</v>
      </c>
      <c r="D18" s="63">
        <v>5</v>
      </c>
      <c r="E18" s="64"/>
      <c r="F18" s="65">
        <v>50</v>
      </c>
      <c r="G18" s="62"/>
      <c r="H18" s="66"/>
      <c r="I18" s="67"/>
      <c r="J18" s="67"/>
      <c r="K18" s="31" t="s">
        <v>65</v>
      </c>
      <c r="L18" s="75">
        <v>18</v>
      </c>
      <c r="M18" s="75"/>
      <c r="N18" s="69"/>
      <c r="O18" s="86" t="s">
        <v>675</v>
      </c>
      <c r="P18" s="86" t="s">
        <v>676</v>
      </c>
      <c r="Q18" s="86" t="s">
        <v>688</v>
      </c>
      <c r="R18" s="86" t="s">
        <v>818</v>
      </c>
      <c r="S18" s="86" t="s">
        <v>826</v>
      </c>
      <c r="T18" s="86" t="s">
        <v>849</v>
      </c>
      <c r="U18" s="86" t="s">
        <v>965</v>
      </c>
      <c r="V18" s="86">
        <v>2007</v>
      </c>
      <c r="W18" s="86">
        <v>52</v>
      </c>
      <c r="X18" s="86" t="s">
        <v>969</v>
      </c>
      <c r="Y18" s="86"/>
      <c r="Z18" s="90" t="s">
        <v>1002</v>
      </c>
      <c r="AA18" s="88">
        <v>1</v>
      </c>
      <c r="AB18" s="89" t="str">
        <f>REPLACE(INDEX(GroupVertices[Group],MATCH("~"&amp;Edges[[#This Row],[Vertex 1]],GroupVertices[Vertex],0)),1,1,"")</f>
        <v>2</v>
      </c>
      <c r="AC18" s="89" t="str">
        <f>REPLACE(INDEX(GroupVertices[Group],MATCH("~"&amp;Edges[[#This Row],[Vertex 2]],GroupVertices[Vertex],0)),1,1,"")</f>
        <v>2</v>
      </c>
      <c r="AD18" s="104"/>
      <c r="AE18" s="104"/>
      <c r="AF18" s="104"/>
      <c r="AG18" s="104"/>
      <c r="AH18" s="104"/>
      <c r="AI18" s="104"/>
      <c r="AJ18" s="104"/>
      <c r="AK18" s="104"/>
      <c r="AL18" s="104"/>
    </row>
    <row r="19" spans="1:38" ht="15">
      <c r="A19" s="61" t="s">
        <v>333</v>
      </c>
      <c r="B19" s="61" t="s">
        <v>559</v>
      </c>
      <c r="C19" s="62" t="s">
        <v>4489</v>
      </c>
      <c r="D19" s="63">
        <v>5</v>
      </c>
      <c r="E19" s="64"/>
      <c r="F19" s="65">
        <v>50</v>
      </c>
      <c r="G19" s="62"/>
      <c r="H19" s="66"/>
      <c r="I19" s="67"/>
      <c r="J19" s="67"/>
      <c r="K19" s="31" t="s">
        <v>65</v>
      </c>
      <c r="L19" s="75">
        <v>19</v>
      </c>
      <c r="M19" s="75"/>
      <c r="N19" s="69"/>
      <c r="O19" s="86" t="s">
        <v>675</v>
      </c>
      <c r="P19" s="86" t="s">
        <v>677</v>
      </c>
      <c r="Q19" s="86" t="s">
        <v>689</v>
      </c>
      <c r="R19" s="86" t="s">
        <v>817</v>
      </c>
      <c r="S19" s="86" t="s">
        <v>828</v>
      </c>
      <c r="T19" s="86" t="s">
        <v>849</v>
      </c>
      <c r="U19" s="86" t="s">
        <v>965</v>
      </c>
      <c r="V19" s="86">
        <v>2007</v>
      </c>
      <c r="W19" s="86">
        <v>52</v>
      </c>
      <c r="X19" s="86" t="s">
        <v>969</v>
      </c>
      <c r="Y19" s="86"/>
      <c r="Z19" s="90" t="s">
        <v>1003</v>
      </c>
      <c r="AA19" s="88">
        <v>1</v>
      </c>
      <c r="AB19" s="89" t="str">
        <f>REPLACE(INDEX(GroupVertices[Group],MATCH("~"&amp;Edges[[#This Row],[Vertex 1]],GroupVertices[Vertex],0)),1,1,"")</f>
        <v>2</v>
      </c>
      <c r="AC19" s="89" t="str">
        <f>REPLACE(INDEX(GroupVertices[Group],MATCH("~"&amp;Edges[[#This Row],[Vertex 2]],GroupVertices[Vertex],0)),1,1,"")</f>
        <v>2</v>
      </c>
      <c r="AD19" s="104"/>
      <c r="AE19" s="104"/>
      <c r="AF19" s="104"/>
      <c r="AG19" s="104"/>
      <c r="AH19" s="104"/>
      <c r="AI19" s="104"/>
      <c r="AJ19" s="104"/>
      <c r="AK19" s="104"/>
      <c r="AL19" s="104"/>
    </row>
    <row r="20" spans="1:38" ht="15">
      <c r="A20" s="61" t="s">
        <v>334</v>
      </c>
      <c r="B20" s="61" t="s">
        <v>559</v>
      </c>
      <c r="C20" s="62" t="s">
        <v>4489</v>
      </c>
      <c r="D20" s="63">
        <v>5</v>
      </c>
      <c r="E20" s="64"/>
      <c r="F20" s="65">
        <v>50</v>
      </c>
      <c r="G20" s="62"/>
      <c r="H20" s="66"/>
      <c r="I20" s="67"/>
      <c r="J20" s="67"/>
      <c r="K20" s="31" t="s">
        <v>65</v>
      </c>
      <c r="L20" s="75">
        <v>20</v>
      </c>
      <c r="M20" s="75"/>
      <c r="N20" s="69"/>
      <c r="O20" s="86" t="s">
        <v>675</v>
      </c>
      <c r="P20" s="86" t="s">
        <v>678</v>
      </c>
      <c r="Q20" s="86" t="s">
        <v>690</v>
      </c>
      <c r="R20" s="86" t="s">
        <v>817</v>
      </c>
      <c r="S20" s="86" t="s">
        <v>826</v>
      </c>
      <c r="T20" s="86" t="s">
        <v>849</v>
      </c>
      <c r="U20" s="86" t="s">
        <v>965</v>
      </c>
      <c r="V20" s="86">
        <v>2007</v>
      </c>
      <c r="W20" s="86">
        <v>52</v>
      </c>
      <c r="X20" s="86" t="s">
        <v>969</v>
      </c>
      <c r="Y20" s="86"/>
      <c r="Z20" s="90" t="s">
        <v>1004</v>
      </c>
      <c r="AA20" s="88">
        <v>1</v>
      </c>
      <c r="AB20" s="89" t="str">
        <f>REPLACE(INDEX(GroupVertices[Group],MATCH("~"&amp;Edges[[#This Row],[Vertex 1]],GroupVertices[Vertex],0)),1,1,"")</f>
        <v>2</v>
      </c>
      <c r="AC20" s="89" t="str">
        <f>REPLACE(INDEX(GroupVertices[Group],MATCH("~"&amp;Edges[[#This Row],[Vertex 2]],GroupVertices[Vertex],0)),1,1,"")</f>
        <v>2</v>
      </c>
      <c r="AD20" s="104"/>
      <c r="AE20" s="104"/>
      <c r="AF20" s="104"/>
      <c r="AG20" s="104"/>
      <c r="AH20" s="104"/>
      <c r="AI20" s="104"/>
      <c r="AJ20" s="104"/>
      <c r="AK20" s="104"/>
      <c r="AL20" s="104"/>
    </row>
    <row r="21" spans="1:38" ht="15">
      <c r="A21" s="61" t="s">
        <v>335</v>
      </c>
      <c r="B21" s="61" t="s">
        <v>559</v>
      </c>
      <c r="C21" s="62" t="s">
        <v>4489</v>
      </c>
      <c r="D21" s="63">
        <v>5</v>
      </c>
      <c r="E21" s="64"/>
      <c r="F21" s="65">
        <v>50</v>
      </c>
      <c r="G21" s="62"/>
      <c r="H21" s="66"/>
      <c r="I21" s="67"/>
      <c r="J21" s="67"/>
      <c r="K21" s="31" t="s">
        <v>65</v>
      </c>
      <c r="L21" s="75">
        <v>21</v>
      </c>
      <c r="M21" s="75"/>
      <c r="N21" s="69"/>
      <c r="O21" s="86" t="s">
        <v>675</v>
      </c>
      <c r="P21" s="86" t="s">
        <v>676</v>
      </c>
      <c r="Q21" s="86" t="s">
        <v>690</v>
      </c>
      <c r="R21" s="86" t="s">
        <v>817</v>
      </c>
      <c r="S21" s="86" t="s">
        <v>826</v>
      </c>
      <c r="T21" s="86" t="s">
        <v>849</v>
      </c>
      <c r="U21" s="86" t="s">
        <v>965</v>
      </c>
      <c r="V21" s="86">
        <v>2007</v>
      </c>
      <c r="W21" s="86">
        <v>52</v>
      </c>
      <c r="X21" s="86" t="s">
        <v>969</v>
      </c>
      <c r="Y21" s="86"/>
      <c r="Z21" s="90" t="s">
        <v>1005</v>
      </c>
      <c r="AA21" s="88">
        <v>1</v>
      </c>
      <c r="AB21" s="89" t="str">
        <f>REPLACE(INDEX(GroupVertices[Group],MATCH("~"&amp;Edges[[#This Row],[Vertex 1]],GroupVertices[Vertex],0)),1,1,"")</f>
        <v>2</v>
      </c>
      <c r="AC21" s="89" t="str">
        <f>REPLACE(INDEX(GroupVertices[Group],MATCH("~"&amp;Edges[[#This Row],[Vertex 2]],GroupVertices[Vertex],0)),1,1,"")</f>
        <v>2</v>
      </c>
      <c r="AD21" s="104"/>
      <c r="AE21" s="104"/>
      <c r="AF21" s="104"/>
      <c r="AG21" s="104"/>
      <c r="AH21" s="104"/>
      <c r="AI21" s="104"/>
      <c r="AJ21" s="104"/>
      <c r="AK21" s="104"/>
      <c r="AL21" s="104"/>
    </row>
    <row r="22" spans="1:38" ht="15">
      <c r="A22" s="61" t="s">
        <v>336</v>
      </c>
      <c r="B22" s="61" t="s">
        <v>559</v>
      </c>
      <c r="C22" s="62" t="s">
        <v>4489</v>
      </c>
      <c r="D22" s="63">
        <v>5</v>
      </c>
      <c r="E22" s="64"/>
      <c r="F22" s="65">
        <v>50</v>
      </c>
      <c r="G22" s="62"/>
      <c r="H22" s="66"/>
      <c r="I22" s="67"/>
      <c r="J22" s="67"/>
      <c r="K22" s="31" t="s">
        <v>65</v>
      </c>
      <c r="L22" s="75">
        <v>22</v>
      </c>
      <c r="M22" s="75"/>
      <c r="N22" s="69"/>
      <c r="O22" s="86" t="s">
        <v>675</v>
      </c>
      <c r="P22" s="86" t="s">
        <v>676</v>
      </c>
      <c r="Q22" s="86" t="s">
        <v>690</v>
      </c>
      <c r="R22" s="86" t="s">
        <v>817</v>
      </c>
      <c r="S22" s="86" t="s">
        <v>826</v>
      </c>
      <c r="T22" s="86" t="s">
        <v>849</v>
      </c>
      <c r="U22" s="86" t="s">
        <v>965</v>
      </c>
      <c r="V22" s="86">
        <v>2007</v>
      </c>
      <c r="W22" s="86">
        <v>52</v>
      </c>
      <c r="X22" s="86" t="s">
        <v>969</v>
      </c>
      <c r="Y22" s="86"/>
      <c r="Z22" s="90" t="s">
        <v>1006</v>
      </c>
      <c r="AA22" s="88">
        <v>1</v>
      </c>
      <c r="AB22" s="89" t="str">
        <f>REPLACE(INDEX(GroupVertices[Group],MATCH("~"&amp;Edges[[#This Row],[Vertex 1]],GroupVertices[Vertex],0)),1,1,"")</f>
        <v>2</v>
      </c>
      <c r="AC22" s="89" t="str">
        <f>REPLACE(INDEX(GroupVertices[Group],MATCH("~"&amp;Edges[[#This Row],[Vertex 2]],GroupVertices[Vertex],0)),1,1,"")</f>
        <v>2</v>
      </c>
      <c r="AD22" s="104"/>
      <c r="AE22" s="104"/>
      <c r="AF22" s="104"/>
      <c r="AG22" s="104"/>
      <c r="AH22" s="104"/>
      <c r="AI22" s="104"/>
      <c r="AJ22" s="104"/>
      <c r="AK22" s="104"/>
      <c r="AL22" s="104"/>
    </row>
    <row r="23" spans="1:38" ht="15">
      <c r="A23" s="61" t="s">
        <v>337</v>
      </c>
      <c r="B23" s="61" t="s">
        <v>559</v>
      </c>
      <c r="C23" s="62" t="s">
        <v>4489</v>
      </c>
      <c r="D23" s="63">
        <v>5</v>
      </c>
      <c r="E23" s="64"/>
      <c r="F23" s="65">
        <v>50</v>
      </c>
      <c r="G23" s="62"/>
      <c r="H23" s="66"/>
      <c r="I23" s="67"/>
      <c r="J23" s="67"/>
      <c r="K23" s="31" t="s">
        <v>65</v>
      </c>
      <c r="L23" s="75">
        <v>23</v>
      </c>
      <c r="M23" s="75"/>
      <c r="N23" s="69"/>
      <c r="O23" s="86" t="s">
        <v>675</v>
      </c>
      <c r="P23" s="86" t="s">
        <v>676</v>
      </c>
      <c r="Q23" s="86" t="s">
        <v>690</v>
      </c>
      <c r="R23" s="86" t="s">
        <v>817</v>
      </c>
      <c r="S23" s="86" t="s">
        <v>826</v>
      </c>
      <c r="T23" s="86" t="s">
        <v>849</v>
      </c>
      <c r="U23" s="86" t="s">
        <v>965</v>
      </c>
      <c r="V23" s="86">
        <v>2007</v>
      </c>
      <c r="W23" s="86">
        <v>52</v>
      </c>
      <c r="X23" s="86" t="s">
        <v>969</v>
      </c>
      <c r="Y23" s="86"/>
      <c r="Z23" s="90" t="s">
        <v>1007</v>
      </c>
      <c r="AA23" s="88">
        <v>1</v>
      </c>
      <c r="AB23" s="89" t="str">
        <f>REPLACE(INDEX(GroupVertices[Group],MATCH("~"&amp;Edges[[#This Row],[Vertex 1]],GroupVertices[Vertex],0)),1,1,"")</f>
        <v>2</v>
      </c>
      <c r="AC23" s="89" t="str">
        <f>REPLACE(INDEX(GroupVertices[Group],MATCH("~"&amp;Edges[[#This Row],[Vertex 2]],GroupVertices[Vertex],0)),1,1,"")</f>
        <v>2</v>
      </c>
      <c r="AD23" s="104"/>
      <c r="AE23" s="104"/>
      <c r="AF23" s="104"/>
      <c r="AG23" s="104"/>
      <c r="AH23" s="104"/>
      <c r="AI23" s="104"/>
      <c r="AJ23" s="104"/>
      <c r="AK23" s="104"/>
      <c r="AL23" s="104"/>
    </row>
    <row r="24" spans="1:38" ht="15">
      <c r="A24" s="61" t="s">
        <v>338</v>
      </c>
      <c r="B24" s="61" t="s">
        <v>560</v>
      </c>
      <c r="C24" s="62" t="s">
        <v>4489</v>
      </c>
      <c r="D24" s="63">
        <v>5</v>
      </c>
      <c r="E24" s="64"/>
      <c r="F24" s="65">
        <v>50</v>
      </c>
      <c r="G24" s="62"/>
      <c r="H24" s="66"/>
      <c r="I24" s="67"/>
      <c r="J24" s="67"/>
      <c r="K24" s="31" t="s">
        <v>65</v>
      </c>
      <c r="L24" s="75">
        <v>24</v>
      </c>
      <c r="M24" s="75"/>
      <c r="N24" s="69"/>
      <c r="O24" s="86" t="s">
        <v>675</v>
      </c>
      <c r="P24" s="86" t="s">
        <v>676</v>
      </c>
      <c r="Q24" s="86" t="s">
        <v>690</v>
      </c>
      <c r="R24" s="86" t="s">
        <v>817</v>
      </c>
      <c r="S24" s="86" t="s">
        <v>826</v>
      </c>
      <c r="T24" s="86" t="s">
        <v>850</v>
      </c>
      <c r="U24" s="86" t="s">
        <v>965</v>
      </c>
      <c r="V24" s="86">
        <v>2007</v>
      </c>
      <c r="W24" s="86">
        <v>52</v>
      </c>
      <c r="X24" s="86" t="s">
        <v>970</v>
      </c>
      <c r="Y24" s="86"/>
      <c r="Z24" s="90" t="s">
        <v>1008</v>
      </c>
      <c r="AA24" s="88">
        <v>1</v>
      </c>
      <c r="AB24" s="89" t="str">
        <f>REPLACE(INDEX(GroupVertices[Group],MATCH("~"&amp;Edges[[#This Row],[Vertex 1]],GroupVertices[Vertex],0)),1,1,"")</f>
        <v>4</v>
      </c>
      <c r="AC24" s="89" t="str">
        <f>REPLACE(INDEX(GroupVertices[Group],MATCH("~"&amp;Edges[[#This Row],[Vertex 2]],GroupVertices[Vertex],0)),1,1,"")</f>
        <v>4</v>
      </c>
      <c r="AD24" s="104"/>
      <c r="AE24" s="104"/>
      <c r="AF24" s="104"/>
      <c r="AG24" s="104"/>
      <c r="AH24" s="104"/>
      <c r="AI24" s="104"/>
      <c r="AJ24" s="104"/>
      <c r="AK24" s="104"/>
      <c r="AL24" s="104"/>
    </row>
    <row r="25" spans="1:38" ht="15">
      <c r="A25" s="61" t="s">
        <v>339</v>
      </c>
      <c r="B25" s="61" t="s">
        <v>560</v>
      </c>
      <c r="C25" s="62" t="s">
        <v>4489</v>
      </c>
      <c r="D25" s="63">
        <v>5</v>
      </c>
      <c r="E25" s="64"/>
      <c r="F25" s="65">
        <v>50</v>
      </c>
      <c r="G25" s="62"/>
      <c r="H25" s="66"/>
      <c r="I25" s="67"/>
      <c r="J25" s="67"/>
      <c r="K25" s="31" t="s">
        <v>65</v>
      </c>
      <c r="L25" s="75">
        <v>25</v>
      </c>
      <c r="M25" s="75"/>
      <c r="N25" s="69"/>
      <c r="O25" s="86" t="s">
        <v>675</v>
      </c>
      <c r="P25" s="86" t="s">
        <v>676</v>
      </c>
      <c r="Q25" s="86" t="s">
        <v>690</v>
      </c>
      <c r="R25" s="86" t="s">
        <v>817</v>
      </c>
      <c r="S25" s="86" t="s">
        <v>826</v>
      </c>
      <c r="T25" s="86" t="s">
        <v>850</v>
      </c>
      <c r="U25" s="86" t="s">
        <v>965</v>
      </c>
      <c r="V25" s="86">
        <v>2007</v>
      </c>
      <c r="W25" s="86">
        <v>52</v>
      </c>
      <c r="X25" s="86" t="s">
        <v>970</v>
      </c>
      <c r="Y25" s="86"/>
      <c r="Z25" s="90" t="s">
        <v>1009</v>
      </c>
      <c r="AA25" s="88">
        <v>1</v>
      </c>
      <c r="AB25" s="89" t="str">
        <f>REPLACE(INDEX(GroupVertices[Group],MATCH("~"&amp;Edges[[#This Row],[Vertex 1]],GroupVertices[Vertex],0)),1,1,"")</f>
        <v>4</v>
      </c>
      <c r="AC25" s="89" t="str">
        <f>REPLACE(INDEX(GroupVertices[Group],MATCH("~"&amp;Edges[[#This Row],[Vertex 2]],GroupVertices[Vertex],0)),1,1,"")</f>
        <v>4</v>
      </c>
      <c r="AD25" s="104"/>
      <c r="AE25" s="104"/>
      <c r="AF25" s="104"/>
      <c r="AG25" s="104"/>
      <c r="AH25" s="104"/>
      <c r="AI25" s="104"/>
      <c r="AJ25" s="104"/>
      <c r="AK25" s="104"/>
      <c r="AL25" s="104"/>
    </row>
    <row r="26" spans="1:38" ht="15">
      <c r="A26" s="61" t="s">
        <v>340</v>
      </c>
      <c r="B26" s="61" t="s">
        <v>560</v>
      </c>
      <c r="C26" s="62" t="s">
        <v>4489</v>
      </c>
      <c r="D26" s="63">
        <v>5</v>
      </c>
      <c r="E26" s="64"/>
      <c r="F26" s="65">
        <v>50</v>
      </c>
      <c r="G26" s="62"/>
      <c r="H26" s="66"/>
      <c r="I26" s="67"/>
      <c r="J26" s="67"/>
      <c r="K26" s="31" t="s">
        <v>65</v>
      </c>
      <c r="L26" s="75">
        <v>26</v>
      </c>
      <c r="M26" s="75"/>
      <c r="N26" s="69"/>
      <c r="O26" s="86" t="s">
        <v>675</v>
      </c>
      <c r="P26" s="86" t="s">
        <v>676</v>
      </c>
      <c r="Q26" s="86" t="s">
        <v>690</v>
      </c>
      <c r="R26" s="86" t="s">
        <v>817</v>
      </c>
      <c r="S26" s="86" t="s">
        <v>826</v>
      </c>
      <c r="T26" s="86" t="s">
        <v>850</v>
      </c>
      <c r="U26" s="86" t="s">
        <v>965</v>
      </c>
      <c r="V26" s="86">
        <v>2007</v>
      </c>
      <c r="W26" s="86">
        <v>52</v>
      </c>
      <c r="X26" s="86" t="s">
        <v>970</v>
      </c>
      <c r="Y26" s="86"/>
      <c r="Z26" s="90" t="s">
        <v>1010</v>
      </c>
      <c r="AA26" s="88">
        <v>1</v>
      </c>
      <c r="AB26" s="89" t="str">
        <f>REPLACE(INDEX(GroupVertices[Group],MATCH("~"&amp;Edges[[#This Row],[Vertex 1]],GroupVertices[Vertex],0)),1,1,"")</f>
        <v>4</v>
      </c>
      <c r="AC26" s="89" t="str">
        <f>REPLACE(INDEX(GroupVertices[Group],MATCH("~"&amp;Edges[[#This Row],[Vertex 2]],GroupVertices[Vertex],0)),1,1,"")</f>
        <v>4</v>
      </c>
      <c r="AD26" s="104"/>
      <c r="AE26" s="104"/>
      <c r="AF26" s="104"/>
      <c r="AG26" s="104"/>
      <c r="AH26" s="104"/>
      <c r="AI26" s="104"/>
      <c r="AJ26" s="104"/>
      <c r="AK26" s="104"/>
      <c r="AL26" s="104"/>
    </row>
    <row r="27" spans="1:38" ht="15">
      <c r="A27" s="61" t="s">
        <v>341</v>
      </c>
      <c r="B27" s="61" t="s">
        <v>560</v>
      </c>
      <c r="C27" s="62" t="s">
        <v>4489</v>
      </c>
      <c r="D27" s="63">
        <v>5</v>
      </c>
      <c r="E27" s="64"/>
      <c r="F27" s="65">
        <v>50</v>
      </c>
      <c r="G27" s="62"/>
      <c r="H27" s="66"/>
      <c r="I27" s="67"/>
      <c r="J27" s="67"/>
      <c r="K27" s="31" t="s">
        <v>65</v>
      </c>
      <c r="L27" s="75">
        <v>27</v>
      </c>
      <c r="M27" s="75"/>
      <c r="N27" s="69"/>
      <c r="O27" s="86" t="s">
        <v>675</v>
      </c>
      <c r="P27" s="86" t="s">
        <v>676</v>
      </c>
      <c r="Q27" s="86" t="s">
        <v>690</v>
      </c>
      <c r="R27" s="86" t="s">
        <v>817</v>
      </c>
      <c r="S27" s="86" t="s">
        <v>826</v>
      </c>
      <c r="T27" s="86" t="s">
        <v>850</v>
      </c>
      <c r="U27" s="86" t="s">
        <v>965</v>
      </c>
      <c r="V27" s="86">
        <v>2007</v>
      </c>
      <c r="W27" s="86">
        <v>52</v>
      </c>
      <c r="X27" s="86" t="s">
        <v>970</v>
      </c>
      <c r="Y27" s="86"/>
      <c r="Z27" s="90" t="s">
        <v>1011</v>
      </c>
      <c r="AA27" s="88">
        <v>1</v>
      </c>
      <c r="AB27" s="89" t="str">
        <f>REPLACE(INDEX(GroupVertices[Group],MATCH("~"&amp;Edges[[#This Row],[Vertex 1]],GroupVertices[Vertex],0)),1,1,"")</f>
        <v>4</v>
      </c>
      <c r="AC27" s="89" t="str">
        <f>REPLACE(INDEX(GroupVertices[Group],MATCH("~"&amp;Edges[[#This Row],[Vertex 2]],GroupVertices[Vertex],0)),1,1,"")</f>
        <v>4</v>
      </c>
      <c r="AD27" s="104"/>
      <c r="AE27" s="104"/>
      <c r="AF27" s="104"/>
      <c r="AG27" s="104"/>
      <c r="AH27" s="104"/>
      <c r="AI27" s="104"/>
      <c r="AJ27" s="104"/>
      <c r="AK27" s="104"/>
      <c r="AL27" s="104"/>
    </row>
    <row r="28" spans="1:38" ht="15">
      <c r="A28" s="61" t="s">
        <v>342</v>
      </c>
      <c r="B28" s="61" t="s">
        <v>560</v>
      </c>
      <c r="C28" s="62" t="s">
        <v>4489</v>
      </c>
      <c r="D28" s="63">
        <v>5</v>
      </c>
      <c r="E28" s="64"/>
      <c r="F28" s="65">
        <v>50</v>
      </c>
      <c r="G28" s="62"/>
      <c r="H28" s="66"/>
      <c r="I28" s="67"/>
      <c r="J28" s="67"/>
      <c r="K28" s="31" t="s">
        <v>65</v>
      </c>
      <c r="L28" s="75">
        <v>28</v>
      </c>
      <c r="M28" s="75"/>
      <c r="N28" s="69"/>
      <c r="O28" s="86" t="s">
        <v>675</v>
      </c>
      <c r="P28" s="86" t="s">
        <v>676</v>
      </c>
      <c r="Q28" s="86" t="s">
        <v>690</v>
      </c>
      <c r="R28" s="86" t="s">
        <v>817</v>
      </c>
      <c r="S28" s="86" t="s">
        <v>826</v>
      </c>
      <c r="T28" s="86" t="s">
        <v>850</v>
      </c>
      <c r="U28" s="86" t="s">
        <v>965</v>
      </c>
      <c r="V28" s="86">
        <v>2007</v>
      </c>
      <c r="W28" s="86">
        <v>52</v>
      </c>
      <c r="X28" s="86" t="s">
        <v>970</v>
      </c>
      <c r="Y28" s="86"/>
      <c r="Z28" s="90" t="s">
        <v>1012</v>
      </c>
      <c r="AA28" s="88">
        <v>1</v>
      </c>
      <c r="AB28" s="89" t="str">
        <f>REPLACE(INDEX(GroupVertices[Group],MATCH("~"&amp;Edges[[#This Row],[Vertex 1]],GroupVertices[Vertex],0)),1,1,"")</f>
        <v>4</v>
      </c>
      <c r="AC28" s="89" t="str">
        <f>REPLACE(INDEX(GroupVertices[Group],MATCH("~"&amp;Edges[[#This Row],[Vertex 2]],GroupVertices[Vertex],0)),1,1,"")</f>
        <v>4</v>
      </c>
      <c r="AD28" s="104"/>
      <c r="AE28" s="104"/>
      <c r="AF28" s="104"/>
      <c r="AG28" s="104"/>
      <c r="AH28" s="104"/>
      <c r="AI28" s="104"/>
      <c r="AJ28" s="104"/>
      <c r="AK28" s="104"/>
      <c r="AL28" s="104"/>
    </row>
    <row r="29" spans="1:38" ht="15">
      <c r="A29" s="61" t="s">
        <v>343</v>
      </c>
      <c r="B29" s="61" t="s">
        <v>560</v>
      </c>
      <c r="C29" s="62" t="s">
        <v>4489</v>
      </c>
      <c r="D29" s="63">
        <v>5</v>
      </c>
      <c r="E29" s="64"/>
      <c r="F29" s="65">
        <v>50</v>
      </c>
      <c r="G29" s="62"/>
      <c r="H29" s="66"/>
      <c r="I29" s="67"/>
      <c r="J29" s="67"/>
      <c r="K29" s="31" t="s">
        <v>65</v>
      </c>
      <c r="L29" s="75">
        <v>29</v>
      </c>
      <c r="M29" s="75"/>
      <c r="N29" s="69"/>
      <c r="O29" s="86" t="s">
        <v>675</v>
      </c>
      <c r="P29" s="86" t="s">
        <v>676</v>
      </c>
      <c r="Q29" s="86" t="s">
        <v>690</v>
      </c>
      <c r="R29" s="86" t="s">
        <v>817</v>
      </c>
      <c r="S29" s="86" t="s">
        <v>826</v>
      </c>
      <c r="T29" s="86" t="s">
        <v>850</v>
      </c>
      <c r="U29" s="86" t="s">
        <v>965</v>
      </c>
      <c r="V29" s="86">
        <v>2007</v>
      </c>
      <c r="W29" s="86">
        <v>52</v>
      </c>
      <c r="X29" s="86" t="s">
        <v>970</v>
      </c>
      <c r="Y29" s="86"/>
      <c r="Z29" s="90" t="s">
        <v>1013</v>
      </c>
      <c r="AA29" s="88">
        <v>1</v>
      </c>
      <c r="AB29" s="89" t="str">
        <f>REPLACE(INDEX(GroupVertices[Group],MATCH("~"&amp;Edges[[#This Row],[Vertex 1]],GroupVertices[Vertex],0)),1,1,"")</f>
        <v>4</v>
      </c>
      <c r="AC29" s="89" t="str">
        <f>REPLACE(INDEX(GroupVertices[Group],MATCH("~"&amp;Edges[[#This Row],[Vertex 2]],GroupVertices[Vertex],0)),1,1,"")</f>
        <v>4</v>
      </c>
      <c r="AD29" s="104"/>
      <c r="AE29" s="104"/>
      <c r="AF29" s="104"/>
      <c r="AG29" s="104"/>
      <c r="AH29" s="104"/>
      <c r="AI29" s="104"/>
      <c r="AJ29" s="104"/>
      <c r="AK29" s="104"/>
      <c r="AL29" s="104"/>
    </row>
    <row r="30" spans="1:38" ht="15">
      <c r="A30" s="61" t="s">
        <v>344</v>
      </c>
      <c r="B30" s="61" t="s">
        <v>560</v>
      </c>
      <c r="C30" s="62" t="s">
        <v>4489</v>
      </c>
      <c r="D30" s="63">
        <v>5</v>
      </c>
      <c r="E30" s="64"/>
      <c r="F30" s="65">
        <v>50</v>
      </c>
      <c r="G30" s="62"/>
      <c r="H30" s="66"/>
      <c r="I30" s="67"/>
      <c r="J30" s="67"/>
      <c r="K30" s="31" t="s">
        <v>65</v>
      </c>
      <c r="L30" s="75">
        <v>30</v>
      </c>
      <c r="M30" s="75"/>
      <c r="N30" s="69"/>
      <c r="O30" s="86" t="s">
        <v>675</v>
      </c>
      <c r="P30" s="86" t="s">
        <v>676</v>
      </c>
      <c r="Q30" s="86" t="s">
        <v>690</v>
      </c>
      <c r="R30" s="86" t="s">
        <v>817</v>
      </c>
      <c r="S30" s="86" t="s">
        <v>826</v>
      </c>
      <c r="T30" s="86" t="s">
        <v>850</v>
      </c>
      <c r="U30" s="86" t="s">
        <v>965</v>
      </c>
      <c r="V30" s="86">
        <v>2007</v>
      </c>
      <c r="W30" s="86">
        <v>52</v>
      </c>
      <c r="X30" s="86" t="s">
        <v>970</v>
      </c>
      <c r="Y30" s="86"/>
      <c r="Z30" s="90" t="s">
        <v>1014</v>
      </c>
      <c r="AA30" s="88">
        <v>1</v>
      </c>
      <c r="AB30" s="89" t="str">
        <f>REPLACE(INDEX(GroupVertices[Group],MATCH("~"&amp;Edges[[#This Row],[Vertex 1]],GroupVertices[Vertex],0)),1,1,"")</f>
        <v>4</v>
      </c>
      <c r="AC30" s="89" t="str">
        <f>REPLACE(INDEX(GroupVertices[Group],MATCH("~"&amp;Edges[[#This Row],[Vertex 2]],GroupVertices[Vertex],0)),1,1,"")</f>
        <v>4</v>
      </c>
      <c r="AD30" s="104"/>
      <c r="AE30" s="104"/>
      <c r="AF30" s="104"/>
      <c r="AG30" s="104"/>
      <c r="AH30" s="104"/>
      <c r="AI30" s="104"/>
      <c r="AJ30" s="104"/>
      <c r="AK30" s="104"/>
      <c r="AL30" s="104"/>
    </row>
    <row r="31" spans="1:38" ht="15">
      <c r="A31" s="61" t="s">
        <v>345</v>
      </c>
      <c r="B31" s="61" t="s">
        <v>560</v>
      </c>
      <c r="C31" s="62" t="s">
        <v>4489</v>
      </c>
      <c r="D31" s="63">
        <v>5</v>
      </c>
      <c r="E31" s="64"/>
      <c r="F31" s="65">
        <v>50</v>
      </c>
      <c r="G31" s="62"/>
      <c r="H31" s="66"/>
      <c r="I31" s="67"/>
      <c r="J31" s="67"/>
      <c r="K31" s="31" t="s">
        <v>65</v>
      </c>
      <c r="L31" s="75">
        <v>31</v>
      </c>
      <c r="M31" s="75"/>
      <c r="N31" s="69"/>
      <c r="O31" s="86" t="s">
        <v>675</v>
      </c>
      <c r="P31" s="86" t="s">
        <v>676</v>
      </c>
      <c r="Q31" s="86" t="s">
        <v>690</v>
      </c>
      <c r="R31" s="86" t="s">
        <v>817</v>
      </c>
      <c r="S31" s="86" t="s">
        <v>826</v>
      </c>
      <c r="T31" s="86" t="s">
        <v>850</v>
      </c>
      <c r="U31" s="86" t="s">
        <v>965</v>
      </c>
      <c r="V31" s="86">
        <v>2007</v>
      </c>
      <c r="W31" s="86">
        <v>52</v>
      </c>
      <c r="X31" s="86" t="s">
        <v>970</v>
      </c>
      <c r="Y31" s="86"/>
      <c r="Z31" s="90" t="s">
        <v>1015</v>
      </c>
      <c r="AA31" s="88">
        <v>1</v>
      </c>
      <c r="AB31" s="89" t="str">
        <f>REPLACE(INDEX(GroupVertices[Group],MATCH("~"&amp;Edges[[#This Row],[Vertex 1]],GroupVertices[Vertex],0)),1,1,"")</f>
        <v>4</v>
      </c>
      <c r="AC31" s="89" t="str">
        <f>REPLACE(INDEX(GroupVertices[Group],MATCH("~"&amp;Edges[[#This Row],[Vertex 2]],GroupVertices[Vertex],0)),1,1,"")</f>
        <v>4</v>
      </c>
      <c r="AD31" s="104"/>
      <c r="AE31" s="104"/>
      <c r="AF31" s="104"/>
      <c r="AG31" s="104"/>
      <c r="AH31" s="104"/>
      <c r="AI31" s="104"/>
      <c r="AJ31" s="104"/>
      <c r="AK31" s="104"/>
      <c r="AL31" s="104"/>
    </row>
    <row r="32" spans="1:38" ht="15">
      <c r="A32" s="61" t="s">
        <v>346</v>
      </c>
      <c r="B32" s="61" t="s">
        <v>560</v>
      </c>
      <c r="C32" s="62" t="s">
        <v>4489</v>
      </c>
      <c r="D32" s="63">
        <v>5</v>
      </c>
      <c r="E32" s="64"/>
      <c r="F32" s="65">
        <v>50</v>
      </c>
      <c r="G32" s="62"/>
      <c r="H32" s="66"/>
      <c r="I32" s="67"/>
      <c r="J32" s="67"/>
      <c r="K32" s="31" t="s">
        <v>65</v>
      </c>
      <c r="L32" s="75">
        <v>32</v>
      </c>
      <c r="M32" s="75"/>
      <c r="N32" s="69"/>
      <c r="O32" s="86" t="s">
        <v>675</v>
      </c>
      <c r="P32" s="86" t="s">
        <v>676</v>
      </c>
      <c r="Q32" s="86" t="s">
        <v>691</v>
      </c>
      <c r="R32" s="86" t="s">
        <v>818</v>
      </c>
      <c r="S32" s="86" t="s">
        <v>826</v>
      </c>
      <c r="T32" s="86" t="s">
        <v>850</v>
      </c>
      <c r="U32" s="86" t="s">
        <v>965</v>
      </c>
      <c r="V32" s="86">
        <v>2007</v>
      </c>
      <c r="W32" s="86">
        <v>52</v>
      </c>
      <c r="X32" s="86" t="s">
        <v>970</v>
      </c>
      <c r="Y32" s="86"/>
      <c r="Z32" s="90" t="s">
        <v>1016</v>
      </c>
      <c r="AA32" s="88">
        <v>1</v>
      </c>
      <c r="AB32" s="89" t="str">
        <f>REPLACE(INDEX(GroupVertices[Group],MATCH("~"&amp;Edges[[#This Row],[Vertex 1]],GroupVertices[Vertex],0)),1,1,"")</f>
        <v>4</v>
      </c>
      <c r="AC32" s="89" t="str">
        <f>REPLACE(INDEX(GroupVertices[Group],MATCH("~"&amp;Edges[[#This Row],[Vertex 2]],GroupVertices[Vertex],0)),1,1,"")</f>
        <v>4</v>
      </c>
      <c r="AD32" s="104"/>
      <c r="AE32" s="104"/>
      <c r="AF32" s="104"/>
      <c r="AG32" s="104"/>
      <c r="AH32" s="104"/>
      <c r="AI32" s="104"/>
      <c r="AJ32" s="104"/>
      <c r="AK32" s="104"/>
      <c r="AL32" s="104"/>
    </row>
    <row r="33" spans="1:38" ht="15">
      <c r="A33" s="61" t="s">
        <v>347</v>
      </c>
      <c r="B33" s="61" t="s">
        <v>560</v>
      </c>
      <c r="C33" s="62" t="s">
        <v>4489</v>
      </c>
      <c r="D33" s="63">
        <v>5</v>
      </c>
      <c r="E33" s="64"/>
      <c r="F33" s="65">
        <v>50</v>
      </c>
      <c r="G33" s="62"/>
      <c r="H33" s="66"/>
      <c r="I33" s="67"/>
      <c r="J33" s="67"/>
      <c r="K33" s="31" t="s">
        <v>65</v>
      </c>
      <c r="L33" s="75">
        <v>33</v>
      </c>
      <c r="M33" s="75"/>
      <c r="N33" s="69"/>
      <c r="O33" s="86" t="s">
        <v>675</v>
      </c>
      <c r="P33" s="86" t="s">
        <v>677</v>
      </c>
      <c r="Q33" s="86" t="s">
        <v>690</v>
      </c>
      <c r="R33" s="86" t="s">
        <v>817</v>
      </c>
      <c r="S33" s="86" t="s">
        <v>826</v>
      </c>
      <c r="T33" s="86" t="s">
        <v>850</v>
      </c>
      <c r="U33" s="86" t="s">
        <v>965</v>
      </c>
      <c r="V33" s="86">
        <v>2007</v>
      </c>
      <c r="W33" s="86">
        <v>52</v>
      </c>
      <c r="X33" s="86" t="s">
        <v>970</v>
      </c>
      <c r="Y33" s="86"/>
      <c r="Z33" s="90" t="s">
        <v>1017</v>
      </c>
      <c r="AA33" s="88">
        <v>1</v>
      </c>
      <c r="AB33" s="89" t="str">
        <f>REPLACE(INDEX(GroupVertices[Group],MATCH("~"&amp;Edges[[#This Row],[Vertex 1]],GroupVertices[Vertex],0)),1,1,"")</f>
        <v>4</v>
      </c>
      <c r="AC33" s="89" t="str">
        <f>REPLACE(INDEX(GroupVertices[Group],MATCH("~"&amp;Edges[[#This Row],[Vertex 2]],GroupVertices[Vertex],0)),1,1,"")</f>
        <v>4</v>
      </c>
      <c r="AD33" s="104"/>
      <c r="AE33" s="104"/>
      <c r="AF33" s="104"/>
      <c r="AG33" s="104"/>
      <c r="AH33" s="104"/>
      <c r="AI33" s="104"/>
      <c r="AJ33" s="104"/>
      <c r="AK33" s="104"/>
      <c r="AL33" s="104"/>
    </row>
    <row r="34" spans="1:38" ht="15">
      <c r="A34" s="61" t="s">
        <v>348</v>
      </c>
      <c r="B34" s="61" t="s">
        <v>560</v>
      </c>
      <c r="C34" s="62" t="s">
        <v>4489</v>
      </c>
      <c r="D34" s="63">
        <v>5</v>
      </c>
      <c r="E34" s="64"/>
      <c r="F34" s="65">
        <v>50</v>
      </c>
      <c r="G34" s="62"/>
      <c r="H34" s="66"/>
      <c r="I34" s="67"/>
      <c r="J34" s="67"/>
      <c r="K34" s="31" t="s">
        <v>65</v>
      </c>
      <c r="L34" s="75">
        <v>34</v>
      </c>
      <c r="M34" s="75"/>
      <c r="N34" s="69"/>
      <c r="O34" s="86" t="s">
        <v>675</v>
      </c>
      <c r="P34" s="86" t="s">
        <v>677</v>
      </c>
      <c r="Q34" s="86" t="s">
        <v>692</v>
      </c>
      <c r="R34" s="86" t="s">
        <v>817</v>
      </c>
      <c r="S34" s="86" t="s">
        <v>12</v>
      </c>
      <c r="T34" s="86" t="s">
        <v>850</v>
      </c>
      <c r="U34" s="86" t="s">
        <v>965</v>
      </c>
      <c r="V34" s="86">
        <v>2007</v>
      </c>
      <c r="W34" s="86">
        <v>52</v>
      </c>
      <c r="X34" s="86" t="s">
        <v>970</v>
      </c>
      <c r="Y34" s="86"/>
      <c r="Z34" s="90" t="s">
        <v>1018</v>
      </c>
      <c r="AA34" s="88">
        <v>1</v>
      </c>
      <c r="AB34" s="89" t="str">
        <f>REPLACE(INDEX(GroupVertices[Group],MATCH("~"&amp;Edges[[#This Row],[Vertex 1]],GroupVertices[Vertex],0)),1,1,"")</f>
        <v>4</v>
      </c>
      <c r="AC34" s="89" t="str">
        <f>REPLACE(INDEX(GroupVertices[Group],MATCH("~"&amp;Edges[[#This Row],[Vertex 2]],GroupVertices[Vertex],0)),1,1,"")</f>
        <v>4</v>
      </c>
      <c r="AD34" s="104"/>
      <c r="AE34" s="104"/>
      <c r="AF34" s="104"/>
      <c r="AG34" s="104"/>
      <c r="AH34" s="104"/>
      <c r="AI34" s="104"/>
      <c r="AJ34" s="104"/>
      <c r="AK34" s="104"/>
      <c r="AL34" s="104"/>
    </row>
    <row r="35" spans="1:38" ht="15">
      <c r="A35" s="61" t="s">
        <v>349</v>
      </c>
      <c r="B35" s="61" t="s">
        <v>560</v>
      </c>
      <c r="C35" s="62" t="s">
        <v>4489</v>
      </c>
      <c r="D35" s="63">
        <v>5</v>
      </c>
      <c r="E35" s="64"/>
      <c r="F35" s="65">
        <v>50</v>
      </c>
      <c r="G35" s="62"/>
      <c r="H35" s="66"/>
      <c r="I35" s="67"/>
      <c r="J35" s="67"/>
      <c r="K35" s="31" t="s">
        <v>65</v>
      </c>
      <c r="L35" s="75">
        <v>35</v>
      </c>
      <c r="M35" s="75"/>
      <c r="N35" s="69"/>
      <c r="O35" s="86" t="s">
        <v>675</v>
      </c>
      <c r="P35" s="86" t="s">
        <v>678</v>
      </c>
      <c r="Q35" s="86" t="s">
        <v>693</v>
      </c>
      <c r="R35" s="86" t="s">
        <v>817</v>
      </c>
      <c r="S35" s="86" t="s">
        <v>830</v>
      </c>
      <c r="T35" s="86" t="s">
        <v>850</v>
      </c>
      <c r="U35" s="86" t="s">
        <v>965</v>
      </c>
      <c r="V35" s="86">
        <v>2007</v>
      </c>
      <c r="W35" s="86">
        <v>52</v>
      </c>
      <c r="X35" s="86" t="s">
        <v>970</v>
      </c>
      <c r="Y35" s="86"/>
      <c r="Z35" s="90" t="s">
        <v>1019</v>
      </c>
      <c r="AA35" s="88">
        <v>1</v>
      </c>
      <c r="AB35" s="89" t="str">
        <f>REPLACE(INDEX(GroupVertices[Group],MATCH("~"&amp;Edges[[#This Row],[Vertex 1]],GroupVertices[Vertex],0)),1,1,"")</f>
        <v>4</v>
      </c>
      <c r="AC35" s="89" t="str">
        <f>REPLACE(INDEX(GroupVertices[Group],MATCH("~"&amp;Edges[[#This Row],[Vertex 2]],GroupVertices[Vertex],0)),1,1,"")</f>
        <v>4</v>
      </c>
      <c r="AD35" s="104"/>
      <c r="AE35" s="104"/>
      <c r="AF35" s="104"/>
      <c r="AG35" s="104"/>
      <c r="AH35" s="104"/>
      <c r="AI35" s="104"/>
      <c r="AJ35" s="104"/>
      <c r="AK35" s="104"/>
      <c r="AL35" s="104"/>
    </row>
    <row r="36" spans="1:38" ht="15">
      <c r="A36" s="61" t="s">
        <v>350</v>
      </c>
      <c r="B36" s="61" t="s">
        <v>560</v>
      </c>
      <c r="C36" s="62" t="s">
        <v>4489</v>
      </c>
      <c r="D36" s="63">
        <v>5</v>
      </c>
      <c r="E36" s="64"/>
      <c r="F36" s="65">
        <v>50</v>
      </c>
      <c r="G36" s="62"/>
      <c r="H36" s="66"/>
      <c r="I36" s="67"/>
      <c r="J36" s="67"/>
      <c r="K36" s="31" t="s">
        <v>65</v>
      </c>
      <c r="L36" s="75">
        <v>36</v>
      </c>
      <c r="M36" s="75"/>
      <c r="N36" s="69"/>
      <c r="O36" s="86" t="s">
        <v>675</v>
      </c>
      <c r="P36" s="86" t="s">
        <v>676</v>
      </c>
      <c r="Q36" s="86" t="s">
        <v>693</v>
      </c>
      <c r="R36" s="86" t="s">
        <v>817</v>
      </c>
      <c r="S36" s="86" t="s">
        <v>830</v>
      </c>
      <c r="T36" s="86" t="s">
        <v>850</v>
      </c>
      <c r="U36" s="86" t="s">
        <v>965</v>
      </c>
      <c r="V36" s="86">
        <v>2007</v>
      </c>
      <c r="W36" s="86">
        <v>52</v>
      </c>
      <c r="X36" s="86" t="s">
        <v>970</v>
      </c>
      <c r="Y36" s="86"/>
      <c r="Z36" s="90" t="s">
        <v>1020</v>
      </c>
      <c r="AA36" s="88">
        <v>1</v>
      </c>
      <c r="AB36" s="89" t="str">
        <f>REPLACE(INDEX(GroupVertices[Group],MATCH("~"&amp;Edges[[#This Row],[Vertex 1]],GroupVertices[Vertex],0)),1,1,"")</f>
        <v>4</v>
      </c>
      <c r="AC36" s="89" t="str">
        <f>REPLACE(INDEX(GroupVertices[Group],MATCH("~"&amp;Edges[[#This Row],[Vertex 2]],GroupVertices[Vertex],0)),1,1,"")</f>
        <v>4</v>
      </c>
      <c r="AD36" s="104"/>
      <c r="AE36" s="104"/>
      <c r="AF36" s="104"/>
      <c r="AG36" s="104"/>
      <c r="AH36" s="104"/>
      <c r="AI36" s="104"/>
      <c r="AJ36" s="104"/>
      <c r="AK36" s="104"/>
      <c r="AL36" s="104"/>
    </row>
    <row r="37" spans="1:38" ht="15">
      <c r="A37" s="61" t="s">
        <v>351</v>
      </c>
      <c r="B37" s="61" t="s">
        <v>560</v>
      </c>
      <c r="C37" s="62" t="s">
        <v>4489</v>
      </c>
      <c r="D37" s="63">
        <v>5</v>
      </c>
      <c r="E37" s="64"/>
      <c r="F37" s="65">
        <v>50</v>
      </c>
      <c r="G37" s="62"/>
      <c r="H37" s="66"/>
      <c r="I37" s="67"/>
      <c r="J37" s="67"/>
      <c r="K37" s="31" t="s">
        <v>65</v>
      </c>
      <c r="L37" s="75">
        <v>37</v>
      </c>
      <c r="M37" s="75"/>
      <c r="N37" s="69"/>
      <c r="O37" s="86" t="s">
        <v>675</v>
      </c>
      <c r="P37" s="86" t="s">
        <v>676</v>
      </c>
      <c r="Q37" s="86" t="s">
        <v>694</v>
      </c>
      <c r="R37" s="86" t="s">
        <v>817</v>
      </c>
      <c r="S37" s="86" t="s">
        <v>831</v>
      </c>
      <c r="T37" s="86" t="s">
        <v>850</v>
      </c>
      <c r="U37" s="86" t="s">
        <v>965</v>
      </c>
      <c r="V37" s="86">
        <v>2007</v>
      </c>
      <c r="W37" s="86">
        <v>52</v>
      </c>
      <c r="X37" s="86" t="s">
        <v>970</v>
      </c>
      <c r="Y37" s="86"/>
      <c r="Z37" s="90" t="s">
        <v>1021</v>
      </c>
      <c r="AA37" s="88">
        <v>1</v>
      </c>
      <c r="AB37" s="89" t="str">
        <f>REPLACE(INDEX(GroupVertices[Group],MATCH("~"&amp;Edges[[#This Row],[Vertex 1]],GroupVertices[Vertex],0)),1,1,"")</f>
        <v>4</v>
      </c>
      <c r="AC37" s="89" t="str">
        <f>REPLACE(INDEX(GroupVertices[Group],MATCH("~"&amp;Edges[[#This Row],[Vertex 2]],GroupVertices[Vertex],0)),1,1,"")</f>
        <v>4</v>
      </c>
      <c r="AD37" s="104"/>
      <c r="AE37" s="104"/>
      <c r="AF37" s="104"/>
      <c r="AG37" s="104"/>
      <c r="AH37" s="104"/>
      <c r="AI37" s="104"/>
      <c r="AJ37" s="104"/>
      <c r="AK37" s="104"/>
      <c r="AL37" s="104"/>
    </row>
    <row r="38" spans="1:38" ht="15">
      <c r="A38" s="61" t="s">
        <v>352</v>
      </c>
      <c r="B38" s="61" t="s">
        <v>561</v>
      </c>
      <c r="C38" s="62" t="s">
        <v>4489</v>
      </c>
      <c r="D38" s="63">
        <v>5</v>
      </c>
      <c r="E38" s="64"/>
      <c r="F38" s="65">
        <v>50</v>
      </c>
      <c r="G38" s="62"/>
      <c r="H38" s="66"/>
      <c r="I38" s="67"/>
      <c r="J38" s="67"/>
      <c r="K38" s="31" t="s">
        <v>65</v>
      </c>
      <c r="L38" s="75">
        <v>38</v>
      </c>
      <c r="M38" s="75"/>
      <c r="N38" s="69"/>
      <c r="O38" s="86" t="s">
        <v>675</v>
      </c>
      <c r="P38" s="86" t="s">
        <v>676</v>
      </c>
      <c r="Q38" s="86" t="s">
        <v>694</v>
      </c>
      <c r="R38" s="86" t="s">
        <v>817</v>
      </c>
      <c r="S38" s="86" t="s">
        <v>831</v>
      </c>
      <c r="T38" s="86" t="s">
        <v>851</v>
      </c>
      <c r="U38" s="86" t="s">
        <v>965</v>
      </c>
      <c r="V38" s="86">
        <v>2015</v>
      </c>
      <c r="W38" s="86">
        <v>52</v>
      </c>
      <c r="X38" s="86" t="s">
        <v>971</v>
      </c>
      <c r="Y38" s="86"/>
      <c r="Z38" s="90" t="s">
        <v>1022</v>
      </c>
      <c r="AA38" s="88">
        <v>1</v>
      </c>
      <c r="AB38" s="89" t="str">
        <f>REPLACE(INDEX(GroupVertices[Group],MATCH("~"&amp;Edges[[#This Row],[Vertex 1]],GroupVertices[Vertex],0)),1,1,"")</f>
        <v>81</v>
      </c>
      <c r="AC38" s="89" t="str">
        <f>REPLACE(INDEX(GroupVertices[Group],MATCH("~"&amp;Edges[[#This Row],[Vertex 2]],GroupVertices[Vertex],0)),1,1,"")</f>
        <v>81</v>
      </c>
      <c r="AD38" s="104"/>
      <c r="AE38" s="104"/>
      <c r="AF38" s="104"/>
      <c r="AG38" s="104"/>
      <c r="AH38" s="104"/>
      <c r="AI38" s="104"/>
      <c r="AJ38" s="104"/>
      <c r="AK38" s="104"/>
      <c r="AL38" s="104"/>
    </row>
    <row r="39" spans="1:38" ht="15">
      <c r="A39" s="61" t="s">
        <v>353</v>
      </c>
      <c r="B39" s="61" t="s">
        <v>562</v>
      </c>
      <c r="C39" s="62" t="s">
        <v>4489</v>
      </c>
      <c r="D39" s="63">
        <v>5</v>
      </c>
      <c r="E39" s="64"/>
      <c r="F39" s="65">
        <v>50</v>
      </c>
      <c r="G39" s="62"/>
      <c r="H39" s="66"/>
      <c r="I39" s="67"/>
      <c r="J39" s="67"/>
      <c r="K39" s="31" t="s">
        <v>65</v>
      </c>
      <c r="L39" s="75">
        <v>39</v>
      </c>
      <c r="M39" s="75"/>
      <c r="N39" s="69"/>
      <c r="O39" s="86" t="s">
        <v>675</v>
      </c>
      <c r="P39" s="86" t="s">
        <v>677</v>
      </c>
      <c r="Q39" s="86" t="s">
        <v>694</v>
      </c>
      <c r="R39" s="86" t="s">
        <v>817</v>
      </c>
      <c r="S39" s="86" t="s">
        <v>831</v>
      </c>
      <c r="T39" s="86" t="s">
        <v>852</v>
      </c>
      <c r="U39" s="86" t="s">
        <v>965</v>
      </c>
      <c r="V39" s="86">
        <v>2002</v>
      </c>
      <c r="W39" s="86">
        <v>53</v>
      </c>
      <c r="X39" s="86" t="s">
        <v>970</v>
      </c>
      <c r="Y39" s="86"/>
      <c r="Z39" s="90" t="s">
        <v>1023</v>
      </c>
      <c r="AA39" s="88">
        <v>1</v>
      </c>
      <c r="AB39" s="89" t="str">
        <f>REPLACE(INDEX(GroupVertices[Group],MATCH("~"&amp;Edges[[#This Row],[Vertex 1]],GroupVertices[Vertex],0)),1,1,"")</f>
        <v>1</v>
      </c>
      <c r="AC39" s="89" t="str">
        <f>REPLACE(INDEX(GroupVertices[Group],MATCH("~"&amp;Edges[[#This Row],[Vertex 2]],GroupVertices[Vertex],0)),1,1,"")</f>
        <v>1</v>
      </c>
      <c r="AD39" s="104"/>
      <c r="AE39" s="104"/>
      <c r="AF39" s="104"/>
      <c r="AG39" s="104"/>
      <c r="AH39" s="104"/>
      <c r="AI39" s="104"/>
      <c r="AJ39" s="104"/>
      <c r="AK39" s="104"/>
      <c r="AL39" s="104"/>
    </row>
    <row r="40" spans="1:38" ht="15">
      <c r="A40" s="61" t="s">
        <v>354</v>
      </c>
      <c r="B40" s="61" t="s">
        <v>562</v>
      </c>
      <c r="C40" s="62" t="s">
        <v>4489</v>
      </c>
      <c r="D40" s="63">
        <v>5</v>
      </c>
      <c r="E40" s="64"/>
      <c r="F40" s="65">
        <v>50</v>
      </c>
      <c r="G40" s="62"/>
      <c r="H40" s="66"/>
      <c r="I40" s="67"/>
      <c r="J40" s="67"/>
      <c r="K40" s="31" t="s">
        <v>65</v>
      </c>
      <c r="L40" s="75">
        <v>40</v>
      </c>
      <c r="M40" s="75"/>
      <c r="N40" s="69"/>
      <c r="O40" s="86" t="s">
        <v>675</v>
      </c>
      <c r="P40" s="86" t="s">
        <v>677</v>
      </c>
      <c r="Q40" s="86" t="s">
        <v>695</v>
      </c>
      <c r="R40" s="86" t="s">
        <v>817</v>
      </c>
      <c r="S40" s="86" t="s">
        <v>832</v>
      </c>
      <c r="T40" s="86" t="s">
        <v>852</v>
      </c>
      <c r="U40" s="86" t="s">
        <v>965</v>
      </c>
      <c r="V40" s="86">
        <v>2002</v>
      </c>
      <c r="W40" s="86">
        <v>53</v>
      </c>
      <c r="X40" s="86" t="s">
        <v>970</v>
      </c>
      <c r="Y40" s="86"/>
      <c r="Z40" s="90" t="s">
        <v>1024</v>
      </c>
      <c r="AA40" s="88">
        <v>1</v>
      </c>
      <c r="AB40" s="89" t="str">
        <f>REPLACE(INDEX(GroupVertices[Group],MATCH("~"&amp;Edges[[#This Row],[Vertex 1]],GroupVertices[Vertex],0)),1,1,"")</f>
        <v>1</v>
      </c>
      <c r="AC40" s="89" t="str">
        <f>REPLACE(INDEX(GroupVertices[Group],MATCH("~"&amp;Edges[[#This Row],[Vertex 2]],GroupVertices[Vertex],0)),1,1,"")</f>
        <v>1</v>
      </c>
      <c r="AD40" s="104"/>
      <c r="AE40" s="104"/>
      <c r="AF40" s="104"/>
      <c r="AG40" s="104"/>
      <c r="AH40" s="104"/>
      <c r="AI40" s="104"/>
      <c r="AJ40" s="104"/>
      <c r="AK40" s="104"/>
      <c r="AL40" s="104"/>
    </row>
    <row r="41" spans="1:38" ht="15">
      <c r="A41" s="61" t="s">
        <v>355</v>
      </c>
      <c r="B41" s="61" t="s">
        <v>562</v>
      </c>
      <c r="C41" s="62" t="s">
        <v>4489</v>
      </c>
      <c r="D41" s="63">
        <v>5</v>
      </c>
      <c r="E41" s="64"/>
      <c r="F41" s="65">
        <v>50</v>
      </c>
      <c r="G41" s="62"/>
      <c r="H41" s="66"/>
      <c r="I41" s="67"/>
      <c r="J41" s="67"/>
      <c r="K41" s="31" t="s">
        <v>65</v>
      </c>
      <c r="L41" s="75">
        <v>41</v>
      </c>
      <c r="M41" s="75"/>
      <c r="N41" s="69"/>
      <c r="O41" s="86" t="s">
        <v>675</v>
      </c>
      <c r="P41" s="86" t="s">
        <v>678</v>
      </c>
      <c r="Q41" s="86" t="s">
        <v>696</v>
      </c>
      <c r="R41" s="86" t="s">
        <v>817</v>
      </c>
      <c r="S41" s="86" t="s">
        <v>830</v>
      </c>
      <c r="T41" s="86" t="s">
        <v>852</v>
      </c>
      <c r="U41" s="86" t="s">
        <v>965</v>
      </c>
      <c r="V41" s="86">
        <v>2002</v>
      </c>
      <c r="W41" s="86">
        <v>53</v>
      </c>
      <c r="X41" s="86" t="s">
        <v>970</v>
      </c>
      <c r="Y41" s="86"/>
      <c r="Z41" s="90" t="s">
        <v>1025</v>
      </c>
      <c r="AA41" s="88">
        <v>1</v>
      </c>
      <c r="AB41" s="89" t="str">
        <f>REPLACE(INDEX(GroupVertices[Group],MATCH("~"&amp;Edges[[#This Row],[Vertex 1]],GroupVertices[Vertex],0)),1,1,"")</f>
        <v>1</v>
      </c>
      <c r="AC41" s="89" t="str">
        <f>REPLACE(INDEX(GroupVertices[Group],MATCH("~"&amp;Edges[[#This Row],[Vertex 2]],GroupVertices[Vertex],0)),1,1,"")</f>
        <v>1</v>
      </c>
      <c r="AD41" s="104"/>
      <c r="AE41" s="104"/>
      <c r="AF41" s="104"/>
      <c r="AG41" s="104"/>
      <c r="AH41" s="104"/>
      <c r="AI41" s="104"/>
      <c r="AJ41" s="104"/>
      <c r="AK41" s="104"/>
      <c r="AL41" s="104"/>
    </row>
    <row r="42" spans="1:38" ht="15">
      <c r="A42" s="61" t="s">
        <v>356</v>
      </c>
      <c r="B42" s="61" t="s">
        <v>562</v>
      </c>
      <c r="C42" s="62" t="s">
        <v>4489</v>
      </c>
      <c r="D42" s="63">
        <v>5</v>
      </c>
      <c r="E42" s="64"/>
      <c r="F42" s="65">
        <v>50</v>
      </c>
      <c r="G42" s="62"/>
      <c r="H42" s="66"/>
      <c r="I42" s="67"/>
      <c r="J42" s="67"/>
      <c r="K42" s="31" t="s">
        <v>65</v>
      </c>
      <c r="L42" s="75">
        <v>42</v>
      </c>
      <c r="M42" s="75"/>
      <c r="N42" s="69"/>
      <c r="O42" s="86" t="s">
        <v>675</v>
      </c>
      <c r="P42" s="86" t="s">
        <v>676</v>
      </c>
      <c r="Q42" s="86" t="s">
        <v>697</v>
      </c>
      <c r="R42" s="86" t="s">
        <v>819</v>
      </c>
      <c r="S42" s="86" t="s">
        <v>833</v>
      </c>
      <c r="T42" s="86" t="s">
        <v>852</v>
      </c>
      <c r="U42" s="86" t="s">
        <v>965</v>
      </c>
      <c r="V42" s="86">
        <v>2002</v>
      </c>
      <c r="W42" s="86">
        <v>53</v>
      </c>
      <c r="X42" s="86" t="s">
        <v>970</v>
      </c>
      <c r="Y42" s="86"/>
      <c r="Z42" s="90" t="s">
        <v>1026</v>
      </c>
      <c r="AA42" s="88">
        <v>1</v>
      </c>
      <c r="AB42" s="89" t="str">
        <f>REPLACE(INDEX(GroupVertices[Group],MATCH("~"&amp;Edges[[#This Row],[Vertex 1]],GroupVertices[Vertex],0)),1,1,"")</f>
        <v>1</v>
      </c>
      <c r="AC42" s="89" t="str">
        <f>REPLACE(INDEX(GroupVertices[Group],MATCH("~"&amp;Edges[[#This Row],[Vertex 2]],GroupVertices[Vertex],0)),1,1,"")</f>
        <v>1</v>
      </c>
      <c r="AD42" s="104"/>
      <c r="AE42" s="104"/>
      <c r="AF42" s="104"/>
      <c r="AG42" s="104"/>
      <c r="AH42" s="104"/>
      <c r="AI42" s="104"/>
      <c r="AJ42" s="104"/>
      <c r="AK42" s="104"/>
      <c r="AL42" s="104"/>
    </row>
    <row r="43" spans="1:38" ht="15">
      <c r="A43" s="61" t="s">
        <v>357</v>
      </c>
      <c r="B43" s="61" t="s">
        <v>562</v>
      </c>
      <c r="C43" s="62" t="s">
        <v>4489</v>
      </c>
      <c r="D43" s="63">
        <v>5</v>
      </c>
      <c r="E43" s="64"/>
      <c r="F43" s="65">
        <v>50</v>
      </c>
      <c r="G43" s="62"/>
      <c r="H43" s="66"/>
      <c r="I43" s="67"/>
      <c r="J43" s="67"/>
      <c r="K43" s="31" t="s">
        <v>65</v>
      </c>
      <c r="L43" s="75">
        <v>43</v>
      </c>
      <c r="M43" s="75"/>
      <c r="N43" s="69"/>
      <c r="O43" s="86" t="s">
        <v>675</v>
      </c>
      <c r="P43" s="86" t="s">
        <v>677</v>
      </c>
      <c r="Q43" s="86" t="s">
        <v>697</v>
      </c>
      <c r="R43" s="86" t="s">
        <v>819</v>
      </c>
      <c r="S43" s="86" t="s">
        <v>833</v>
      </c>
      <c r="T43" s="86" t="s">
        <v>852</v>
      </c>
      <c r="U43" s="86" t="s">
        <v>965</v>
      </c>
      <c r="V43" s="86">
        <v>2002</v>
      </c>
      <c r="W43" s="86">
        <v>53</v>
      </c>
      <c r="X43" s="86" t="s">
        <v>970</v>
      </c>
      <c r="Y43" s="86"/>
      <c r="Z43" s="90" t="s">
        <v>1027</v>
      </c>
      <c r="AA43" s="88">
        <v>1</v>
      </c>
      <c r="AB43" s="89" t="str">
        <f>REPLACE(INDEX(GroupVertices[Group],MATCH("~"&amp;Edges[[#This Row],[Vertex 1]],GroupVertices[Vertex],0)),1,1,"")</f>
        <v>1</v>
      </c>
      <c r="AC43" s="89" t="str">
        <f>REPLACE(INDEX(GroupVertices[Group],MATCH("~"&amp;Edges[[#This Row],[Vertex 2]],GroupVertices[Vertex],0)),1,1,"")</f>
        <v>1</v>
      </c>
      <c r="AD43" s="104"/>
      <c r="AE43" s="104"/>
      <c r="AF43" s="104"/>
      <c r="AG43" s="104"/>
      <c r="AH43" s="104"/>
      <c r="AI43" s="104"/>
      <c r="AJ43" s="104"/>
      <c r="AK43" s="104"/>
      <c r="AL43" s="104"/>
    </row>
    <row r="44" spans="1:38" ht="15">
      <c r="A44" s="61" t="s">
        <v>358</v>
      </c>
      <c r="B44" s="61" t="s">
        <v>563</v>
      </c>
      <c r="C44" s="62" t="s">
        <v>4489</v>
      </c>
      <c r="D44" s="63">
        <v>5</v>
      </c>
      <c r="E44" s="64"/>
      <c r="F44" s="65">
        <v>50</v>
      </c>
      <c r="G44" s="62"/>
      <c r="H44" s="66"/>
      <c r="I44" s="67"/>
      <c r="J44" s="67"/>
      <c r="K44" s="31" t="s">
        <v>65</v>
      </c>
      <c r="L44" s="75">
        <v>44</v>
      </c>
      <c r="M44" s="75"/>
      <c r="N44" s="69"/>
      <c r="O44" s="86" t="s">
        <v>675</v>
      </c>
      <c r="P44" s="86" t="s">
        <v>677</v>
      </c>
      <c r="Q44" s="86" t="s">
        <v>698</v>
      </c>
      <c r="R44" s="86" t="s">
        <v>817</v>
      </c>
      <c r="S44" s="86" t="s">
        <v>828</v>
      </c>
      <c r="T44" s="86" t="s">
        <v>853</v>
      </c>
      <c r="U44" s="86" t="s">
        <v>965</v>
      </c>
      <c r="V44" s="86">
        <v>2000</v>
      </c>
      <c r="W44" s="86">
        <v>54</v>
      </c>
      <c r="X44" s="86" t="s">
        <v>972</v>
      </c>
      <c r="Y44" s="86"/>
      <c r="Z44" s="90" t="s">
        <v>1028</v>
      </c>
      <c r="AA44" s="88">
        <v>1</v>
      </c>
      <c r="AB44" s="89" t="str">
        <f>REPLACE(INDEX(GroupVertices[Group],MATCH("~"&amp;Edges[[#This Row],[Vertex 1]],GroupVertices[Vertex],0)),1,1,"")</f>
        <v>80</v>
      </c>
      <c r="AC44" s="89" t="str">
        <f>REPLACE(INDEX(GroupVertices[Group],MATCH("~"&amp;Edges[[#This Row],[Vertex 2]],GroupVertices[Vertex],0)),1,1,"")</f>
        <v>80</v>
      </c>
      <c r="AD44" s="104"/>
      <c r="AE44" s="104"/>
      <c r="AF44" s="104"/>
      <c r="AG44" s="104"/>
      <c r="AH44" s="104"/>
      <c r="AI44" s="104"/>
      <c r="AJ44" s="104"/>
      <c r="AK44" s="104"/>
      <c r="AL44" s="104"/>
    </row>
    <row r="45" spans="1:38" ht="15">
      <c r="A45" s="61" t="s">
        <v>359</v>
      </c>
      <c r="B45" s="61" t="s">
        <v>564</v>
      </c>
      <c r="C45" s="62" t="s">
        <v>4489</v>
      </c>
      <c r="D45" s="63">
        <v>5</v>
      </c>
      <c r="E45" s="64"/>
      <c r="F45" s="65">
        <v>50</v>
      </c>
      <c r="G45" s="62"/>
      <c r="H45" s="66"/>
      <c r="I45" s="67"/>
      <c r="J45" s="67"/>
      <c r="K45" s="31" t="s">
        <v>65</v>
      </c>
      <c r="L45" s="75">
        <v>45</v>
      </c>
      <c r="M45" s="75"/>
      <c r="N45" s="69"/>
      <c r="O45" s="86" t="s">
        <v>675</v>
      </c>
      <c r="P45" s="86" t="s">
        <v>677</v>
      </c>
      <c r="Q45" s="86" t="s">
        <v>699</v>
      </c>
      <c r="R45" s="86" t="s">
        <v>817</v>
      </c>
      <c r="S45" s="86" t="s">
        <v>828</v>
      </c>
      <c r="T45" s="86" t="s">
        <v>854</v>
      </c>
      <c r="U45" s="86" t="s">
        <v>965</v>
      </c>
      <c r="V45" s="86">
        <v>2019</v>
      </c>
      <c r="W45" s="86">
        <v>54</v>
      </c>
      <c r="X45" s="86" t="s">
        <v>968</v>
      </c>
      <c r="Y45" s="86"/>
      <c r="Z45" s="90" t="s">
        <v>1029</v>
      </c>
      <c r="AA45" s="88">
        <v>1</v>
      </c>
      <c r="AB45" s="89" t="str">
        <f>REPLACE(INDEX(GroupVertices[Group],MATCH("~"&amp;Edges[[#This Row],[Vertex 1]],GroupVertices[Vertex],0)),1,1,"")</f>
        <v>79</v>
      </c>
      <c r="AC45" s="89" t="str">
        <f>REPLACE(INDEX(GroupVertices[Group],MATCH("~"&amp;Edges[[#This Row],[Vertex 2]],GroupVertices[Vertex],0)),1,1,"")</f>
        <v>79</v>
      </c>
      <c r="AD45" s="104"/>
      <c r="AE45" s="104"/>
      <c r="AF45" s="104"/>
      <c r="AG45" s="104"/>
      <c r="AH45" s="104"/>
      <c r="AI45" s="104"/>
      <c r="AJ45" s="104"/>
      <c r="AK45" s="104"/>
      <c r="AL45" s="104"/>
    </row>
    <row r="46" spans="1:38" ht="15">
      <c r="A46" s="61" t="s">
        <v>360</v>
      </c>
      <c r="B46" s="61" t="s">
        <v>565</v>
      </c>
      <c r="C46" s="62" t="s">
        <v>4489</v>
      </c>
      <c r="D46" s="63">
        <v>5</v>
      </c>
      <c r="E46" s="64"/>
      <c r="F46" s="65">
        <v>50</v>
      </c>
      <c r="G46" s="62"/>
      <c r="H46" s="66"/>
      <c r="I46" s="67"/>
      <c r="J46" s="67"/>
      <c r="K46" s="31" t="s">
        <v>65</v>
      </c>
      <c r="L46" s="75">
        <v>46</v>
      </c>
      <c r="M46" s="75"/>
      <c r="N46" s="69"/>
      <c r="O46" s="86" t="s">
        <v>675</v>
      </c>
      <c r="P46" s="86" t="s">
        <v>678</v>
      </c>
      <c r="Q46" s="86" t="s">
        <v>700</v>
      </c>
      <c r="R46" s="86" t="s">
        <v>820</v>
      </c>
      <c r="S46" s="86" t="s">
        <v>828</v>
      </c>
      <c r="T46" s="86" t="s">
        <v>855</v>
      </c>
      <c r="U46" s="86" t="s">
        <v>965</v>
      </c>
      <c r="V46" s="86">
        <v>2007</v>
      </c>
      <c r="W46" s="86">
        <v>55</v>
      </c>
      <c r="X46" s="86" t="s">
        <v>973</v>
      </c>
      <c r="Y46" s="86"/>
      <c r="Z46" s="90" t="s">
        <v>1030</v>
      </c>
      <c r="AA46" s="88">
        <v>1</v>
      </c>
      <c r="AB46" s="89" t="str">
        <f>REPLACE(INDEX(GroupVertices[Group],MATCH("~"&amp;Edges[[#This Row],[Vertex 1]],GroupVertices[Vertex],0)),1,1,"")</f>
        <v>78</v>
      </c>
      <c r="AC46" s="89" t="str">
        <f>REPLACE(INDEX(GroupVertices[Group],MATCH("~"&amp;Edges[[#This Row],[Vertex 2]],GroupVertices[Vertex],0)),1,1,"")</f>
        <v>78</v>
      </c>
      <c r="AD46" s="104"/>
      <c r="AE46" s="104"/>
      <c r="AF46" s="104"/>
      <c r="AG46" s="104"/>
      <c r="AH46" s="104"/>
      <c r="AI46" s="104"/>
      <c r="AJ46" s="104"/>
      <c r="AK46" s="104"/>
      <c r="AL46" s="104"/>
    </row>
    <row r="47" spans="1:38" ht="15">
      <c r="A47" s="61" t="s">
        <v>361</v>
      </c>
      <c r="B47" s="61" t="s">
        <v>566</v>
      </c>
      <c r="C47" s="62" t="s">
        <v>4489</v>
      </c>
      <c r="D47" s="63">
        <v>5</v>
      </c>
      <c r="E47" s="64"/>
      <c r="F47" s="65">
        <v>50</v>
      </c>
      <c r="G47" s="62"/>
      <c r="H47" s="66"/>
      <c r="I47" s="67"/>
      <c r="J47" s="67"/>
      <c r="K47" s="31" t="s">
        <v>65</v>
      </c>
      <c r="L47" s="75">
        <v>47</v>
      </c>
      <c r="M47" s="75"/>
      <c r="N47" s="69"/>
      <c r="O47" s="86" t="s">
        <v>675</v>
      </c>
      <c r="P47" s="86" t="s">
        <v>676</v>
      </c>
      <c r="Q47" s="86" t="s">
        <v>701</v>
      </c>
      <c r="R47" s="86" t="s">
        <v>817</v>
      </c>
      <c r="S47" s="86" t="s">
        <v>830</v>
      </c>
      <c r="T47" s="86" t="s">
        <v>856</v>
      </c>
      <c r="U47" s="86" t="s">
        <v>965</v>
      </c>
      <c r="V47" s="86">
        <v>2020</v>
      </c>
      <c r="W47" s="86">
        <v>55</v>
      </c>
      <c r="X47" s="86" t="s">
        <v>968</v>
      </c>
      <c r="Y47" s="86"/>
      <c r="Z47" s="90" t="s">
        <v>1031</v>
      </c>
      <c r="AA47" s="88">
        <v>1</v>
      </c>
      <c r="AB47" s="89" t="str">
        <f>REPLACE(INDEX(GroupVertices[Group],MATCH("~"&amp;Edges[[#This Row],[Vertex 1]],GroupVertices[Vertex],0)),1,1,"")</f>
        <v>22</v>
      </c>
      <c r="AC47" s="89" t="str">
        <f>REPLACE(INDEX(GroupVertices[Group],MATCH("~"&amp;Edges[[#This Row],[Vertex 2]],GroupVertices[Vertex],0)),1,1,"")</f>
        <v>22</v>
      </c>
      <c r="AD47" s="104"/>
      <c r="AE47" s="104"/>
      <c r="AF47" s="104"/>
      <c r="AG47" s="104"/>
      <c r="AH47" s="104"/>
      <c r="AI47" s="104"/>
      <c r="AJ47" s="104"/>
      <c r="AK47" s="104"/>
      <c r="AL47" s="104"/>
    </row>
    <row r="48" spans="1:38" ht="15">
      <c r="A48" s="61" t="s">
        <v>362</v>
      </c>
      <c r="B48" s="61" t="s">
        <v>566</v>
      </c>
      <c r="C48" s="62" t="s">
        <v>4489</v>
      </c>
      <c r="D48" s="63">
        <v>5</v>
      </c>
      <c r="E48" s="64"/>
      <c r="F48" s="65">
        <v>50</v>
      </c>
      <c r="G48" s="62"/>
      <c r="H48" s="66"/>
      <c r="I48" s="67"/>
      <c r="J48" s="67"/>
      <c r="K48" s="31" t="s">
        <v>65</v>
      </c>
      <c r="L48" s="75">
        <v>48</v>
      </c>
      <c r="M48" s="75"/>
      <c r="N48" s="69"/>
      <c r="O48" s="86" t="s">
        <v>675</v>
      </c>
      <c r="P48" s="86" t="s">
        <v>676</v>
      </c>
      <c r="Q48" s="86" t="s">
        <v>701</v>
      </c>
      <c r="R48" s="86" t="s">
        <v>817</v>
      </c>
      <c r="S48" s="86" t="s">
        <v>830</v>
      </c>
      <c r="T48" s="86" t="s">
        <v>856</v>
      </c>
      <c r="U48" s="86" t="s">
        <v>965</v>
      </c>
      <c r="V48" s="86">
        <v>2020</v>
      </c>
      <c r="W48" s="86">
        <v>55</v>
      </c>
      <c r="X48" s="86" t="s">
        <v>968</v>
      </c>
      <c r="Y48" s="86"/>
      <c r="Z48" s="90" t="s">
        <v>1032</v>
      </c>
      <c r="AA48" s="88">
        <v>1</v>
      </c>
      <c r="AB48" s="89" t="str">
        <f>REPLACE(INDEX(GroupVertices[Group],MATCH("~"&amp;Edges[[#This Row],[Vertex 1]],GroupVertices[Vertex],0)),1,1,"")</f>
        <v>22</v>
      </c>
      <c r="AC48" s="89" t="str">
        <f>REPLACE(INDEX(GroupVertices[Group],MATCH("~"&amp;Edges[[#This Row],[Vertex 2]],GroupVertices[Vertex],0)),1,1,"")</f>
        <v>22</v>
      </c>
      <c r="AD48" s="104"/>
      <c r="AE48" s="104"/>
      <c r="AF48" s="104"/>
      <c r="AG48" s="104"/>
      <c r="AH48" s="104"/>
      <c r="AI48" s="104"/>
      <c r="AJ48" s="104"/>
      <c r="AK48" s="104"/>
      <c r="AL48" s="104"/>
    </row>
    <row r="49" spans="1:38" ht="15">
      <c r="A49" s="61" t="s">
        <v>363</v>
      </c>
      <c r="B49" s="61" t="s">
        <v>566</v>
      </c>
      <c r="C49" s="62" t="s">
        <v>4489</v>
      </c>
      <c r="D49" s="63">
        <v>5</v>
      </c>
      <c r="E49" s="64"/>
      <c r="F49" s="65">
        <v>50</v>
      </c>
      <c r="G49" s="62"/>
      <c r="H49" s="66"/>
      <c r="I49" s="67"/>
      <c r="J49" s="67"/>
      <c r="K49" s="31" t="s">
        <v>65</v>
      </c>
      <c r="L49" s="75">
        <v>49</v>
      </c>
      <c r="M49" s="75"/>
      <c r="N49" s="69"/>
      <c r="O49" s="86" t="s">
        <v>675</v>
      </c>
      <c r="P49" s="86" t="s">
        <v>677</v>
      </c>
      <c r="Q49" s="86" t="s">
        <v>701</v>
      </c>
      <c r="R49" s="86" t="s">
        <v>817</v>
      </c>
      <c r="S49" s="86" t="s">
        <v>830</v>
      </c>
      <c r="T49" s="86" t="s">
        <v>856</v>
      </c>
      <c r="U49" s="86" t="s">
        <v>965</v>
      </c>
      <c r="V49" s="86">
        <v>2020</v>
      </c>
      <c r="W49" s="86">
        <v>55</v>
      </c>
      <c r="X49" s="86" t="s">
        <v>968</v>
      </c>
      <c r="Y49" s="86"/>
      <c r="Z49" s="90" t="s">
        <v>1033</v>
      </c>
      <c r="AA49" s="88">
        <v>1</v>
      </c>
      <c r="AB49" s="89" t="str">
        <f>REPLACE(INDEX(GroupVertices[Group],MATCH("~"&amp;Edges[[#This Row],[Vertex 1]],GroupVertices[Vertex],0)),1,1,"")</f>
        <v>22</v>
      </c>
      <c r="AC49" s="89" t="str">
        <f>REPLACE(INDEX(GroupVertices[Group],MATCH("~"&amp;Edges[[#This Row],[Vertex 2]],GroupVertices[Vertex],0)),1,1,"")</f>
        <v>22</v>
      </c>
      <c r="AD49" s="104"/>
      <c r="AE49" s="104"/>
      <c r="AF49" s="104"/>
      <c r="AG49" s="104"/>
      <c r="AH49" s="104"/>
      <c r="AI49" s="104"/>
      <c r="AJ49" s="104"/>
      <c r="AK49" s="104"/>
      <c r="AL49" s="104"/>
    </row>
    <row r="50" spans="1:38" ht="15">
      <c r="A50" s="61" t="s">
        <v>364</v>
      </c>
      <c r="B50" s="61" t="s">
        <v>567</v>
      </c>
      <c r="C50" s="62" t="s">
        <v>4489</v>
      </c>
      <c r="D50" s="63">
        <v>5</v>
      </c>
      <c r="E50" s="64"/>
      <c r="F50" s="65">
        <v>50</v>
      </c>
      <c r="G50" s="62"/>
      <c r="H50" s="66"/>
      <c r="I50" s="67"/>
      <c r="J50" s="67"/>
      <c r="K50" s="31" t="s">
        <v>65</v>
      </c>
      <c r="L50" s="75">
        <v>50</v>
      </c>
      <c r="M50" s="75"/>
      <c r="N50" s="69"/>
      <c r="O50" s="86" t="s">
        <v>675</v>
      </c>
      <c r="P50" s="86" t="s">
        <v>678</v>
      </c>
      <c r="Q50" s="86" t="s">
        <v>702</v>
      </c>
      <c r="R50" s="86" t="s">
        <v>817</v>
      </c>
      <c r="S50" s="86" t="s">
        <v>833</v>
      </c>
      <c r="T50" s="86" t="s">
        <v>857</v>
      </c>
      <c r="U50" s="86" t="s">
        <v>965</v>
      </c>
      <c r="V50" s="86">
        <v>2003</v>
      </c>
      <c r="W50" s="86">
        <v>56</v>
      </c>
      <c r="X50" s="86" t="s">
        <v>969</v>
      </c>
      <c r="Y50" s="86"/>
      <c r="Z50" s="90" t="s">
        <v>1034</v>
      </c>
      <c r="AA50" s="88">
        <v>1</v>
      </c>
      <c r="AB50" s="89" t="str">
        <f>REPLACE(INDEX(GroupVertices[Group],MATCH("~"&amp;Edges[[#This Row],[Vertex 1]],GroupVertices[Vertex],0)),1,1,"")</f>
        <v>14</v>
      </c>
      <c r="AC50" s="89" t="str">
        <f>REPLACE(INDEX(GroupVertices[Group],MATCH("~"&amp;Edges[[#This Row],[Vertex 2]],GroupVertices[Vertex],0)),1,1,"")</f>
        <v>14</v>
      </c>
      <c r="AD50" s="104"/>
      <c r="AE50" s="104"/>
      <c r="AF50" s="104"/>
      <c r="AG50" s="104"/>
      <c r="AH50" s="104"/>
      <c r="AI50" s="104"/>
      <c r="AJ50" s="104"/>
      <c r="AK50" s="104"/>
      <c r="AL50" s="104"/>
    </row>
    <row r="51" spans="1:38" ht="15">
      <c r="A51" s="61" t="s">
        <v>365</v>
      </c>
      <c r="B51" s="61" t="s">
        <v>567</v>
      </c>
      <c r="C51" s="62" t="s">
        <v>4489</v>
      </c>
      <c r="D51" s="63">
        <v>5</v>
      </c>
      <c r="E51" s="64"/>
      <c r="F51" s="65">
        <v>50</v>
      </c>
      <c r="G51" s="62"/>
      <c r="H51" s="66"/>
      <c r="I51" s="67"/>
      <c r="J51" s="67"/>
      <c r="K51" s="31" t="s">
        <v>65</v>
      </c>
      <c r="L51" s="75">
        <v>51</v>
      </c>
      <c r="M51" s="75"/>
      <c r="N51" s="69"/>
      <c r="O51" s="86" t="s">
        <v>675</v>
      </c>
      <c r="P51" s="86" t="s">
        <v>676</v>
      </c>
      <c r="Q51" s="86" t="s">
        <v>703</v>
      </c>
      <c r="R51" s="86" t="s">
        <v>817</v>
      </c>
      <c r="S51" s="86" t="s">
        <v>827</v>
      </c>
      <c r="T51" s="86" t="s">
        <v>857</v>
      </c>
      <c r="U51" s="86" t="s">
        <v>965</v>
      </c>
      <c r="V51" s="86">
        <v>2003</v>
      </c>
      <c r="W51" s="86">
        <v>56</v>
      </c>
      <c r="X51" s="86" t="s">
        <v>969</v>
      </c>
      <c r="Y51" s="86"/>
      <c r="Z51" s="90" t="s">
        <v>1035</v>
      </c>
      <c r="AA51" s="88">
        <v>1</v>
      </c>
      <c r="AB51" s="89" t="str">
        <f>REPLACE(INDEX(GroupVertices[Group],MATCH("~"&amp;Edges[[#This Row],[Vertex 1]],GroupVertices[Vertex],0)),1,1,"")</f>
        <v>14</v>
      </c>
      <c r="AC51" s="89" t="str">
        <f>REPLACE(INDEX(GroupVertices[Group],MATCH("~"&amp;Edges[[#This Row],[Vertex 2]],GroupVertices[Vertex],0)),1,1,"")</f>
        <v>14</v>
      </c>
      <c r="AD51" s="104"/>
      <c r="AE51" s="104"/>
      <c r="AF51" s="104"/>
      <c r="AG51" s="104"/>
      <c r="AH51" s="104"/>
      <c r="AI51" s="104"/>
      <c r="AJ51" s="104"/>
      <c r="AK51" s="104"/>
      <c r="AL51" s="104"/>
    </row>
    <row r="52" spans="1:38" ht="15">
      <c r="A52" s="61" t="s">
        <v>366</v>
      </c>
      <c r="B52" s="61" t="s">
        <v>568</v>
      </c>
      <c r="C52" s="62" t="s">
        <v>4489</v>
      </c>
      <c r="D52" s="63">
        <v>5</v>
      </c>
      <c r="E52" s="64"/>
      <c r="F52" s="65">
        <v>50</v>
      </c>
      <c r="G52" s="62"/>
      <c r="H52" s="66"/>
      <c r="I52" s="67"/>
      <c r="J52" s="67"/>
      <c r="K52" s="31" t="s">
        <v>65</v>
      </c>
      <c r="L52" s="75">
        <v>52</v>
      </c>
      <c r="M52" s="75"/>
      <c r="N52" s="69"/>
      <c r="O52" s="86" t="s">
        <v>675</v>
      </c>
      <c r="P52" s="86" t="s">
        <v>677</v>
      </c>
      <c r="Q52" s="86" t="s">
        <v>704</v>
      </c>
      <c r="R52" s="86" t="s">
        <v>818</v>
      </c>
      <c r="S52" s="86" t="s">
        <v>834</v>
      </c>
      <c r="T52" s="86" t="s">
        <v>858</v>
      </c>
      <c r="U52" s="86" t="s">
        <v>965</v>
      </c>
      <c r="V52" s="86">
        <v>2010</v>
      </c>
      <c r="W52" s="86">
        <v>56</v>
      </c>
      <c r="X52" s="86" t="s">
        <v>969</v>
      </c>
      <c r="Y52" s="86"/>
      <c r="Z52" s="90" t="s">
        <v>1036</v>
      </c>
      <c r="AA52" s="88">
        <v>1</v>
      </c>
      <c r="AB52" s="89" t="str">
        <f>REPLACE(INDEX(GroupVertices[Group],MATCH("~"&amp;Edges[[#This Row],[Vertex 1]],GroupVertices[Vertex],0)),1,1,"")</f>
        <v>77</v>
      </c>
      <c r="AC52" s="89" t="str">
        <f>REPLACE(INDEX(GroupVertices[Group],MATCH("~"&amp;Edges[[#This Row],[Vertex 2]],GroupVertices[Vertex],0)),1,1,"")</f>
        <v>77</v>
      </c>
      <c r="AD52" s="104"/>
      <c r="AE52" s="104"/>
      <c r="AF52" s="104"/>
      <c r="AG52" s="104"/>
      <c r="AH52" s="104"/>
      <c r="AI52" s="104"/>
      <c r="AJ52" s="104"/>
      <c r="AK52" s="104"/>
      <c r="AL52" s="104"/>
    </row>
    <row r="53" spans="1:38" ht="15">
      <c r="A53" s="61" t="s">
        <v>367</v>
      </c>
      <c r="B53" s="61" t="s">
        <v>569</v>
      </c>
      <c r="C53" s="62" t="s">
        <v>4489</v>
      </c>
      <c r="D53" s="63">
        <v>5</v>
      </c>
      <c r="E53" s="64"/>
      <c r="F53" s="65">
        <v>50</v>
      </c>
      <c r="G53" s="62"/>
      <c r="H53" s="66"/>
      <c r="I53" s="67"/>
      <c r="J53" s="67"/>
      <c r="K53" s="31" t="s">
        <v>65</v>
      </c>
      <c r="L53" s="75">
        <v>53</v>
      </c>
      <c r="M53" s="75"/>
      <c r="N53" s="69"/>
      <c r="O53" s="86" t="s">
        <v>675</v>
      </c>
      <c r="P53" s="86" t="s">
        <v>677</v>
      </c>
      <c r="Q53" s="86" t="s">
        <v>705</v>
      </c>
      <c r="R53" s="86" t="s">
        <v>817</v>
      </c>
      <c r="S53" s="86" t="s">
        <v>835</v>
      </c>
      <c r="T53" s="86" t="s">
        <v>859</v>
      </c>
      <c r="U53" s="86" t="s">
        <v>965</v>
      </c>
      <c r="V53" s="86">
        <v>2019</v>
      </c>
      <c r="W53" s="86">
        <v>56</v>
      </c>
      <c r="X53" s="86" t="s">
        <v>970</v>
      </c>
      <c r="Y53" s="86"/>
      <c r="Z53" s="90" t="s">
        <v>1037</v>
      </c>
      <c r="AA53" s="88">
        <v>1</v>
      </c>
      <c r="AB53" s="89" t="str">
        <f>REPLACE(INDEX(GroupVertices[Group],MATCH("~"&amp;Edges[[#This Row],[Vertex 1]],GroupVertices[Vertex],0)),1,1,"")</f>
        <v>76</v>
      </c>
      <c r="AC53" s="89" t="str">
        <f>REPLACE(INDEX(GroupVertices[Group],MATCH("~"&amp;Edges[[#This Row],[Vertex 2]],GroupVertices[Vertex],0)),1,1,"")</f>
        <v>76</v>
      </c>
      <c r="AD53" s="104"/>
      <c r="AE53" s="104"/>
      <c r="AF53" s="104"/>
      <c r="AG53" s="104"/>
      <c r="AH53" s="104"/>
      <c r="AI53" s="104"/>
      <c r="AJ53" s="104"/>
      <c r="AK53" s="104"/>
      <c r="AL53" s="104"/>
    </row>
    <row r="54" spans="1:38" ht="15">
      <c r="A54" s="61" t="s">
        <v>368</v>
      </c>
      <c r="B54" s="61" t="s">
        <v>570</v>
      </c>
      <c r="C54" s="62" t="s">
        <v>4489</v>
      </c>
      <c r="D54" s="63">
        <v>5</v>
      </c>
      <c r="E54" s="64"/>
      <c r="F54" s="65">
        <v>50</v>
      </c>
      <c r="G54" s="62"/>
      <c r="H54" s="66"/>
      <c r="I54" s="67"/>
      <c r="J54" s="67"/>
      <c r="K54" s="31" t="s">
        <v>65</v>
      </c>
      <c r="L54" s="75">
        <v>54</v>
      </c>
      <c r="M54" s="75"/>
      <c r="N54" s="69"/>
      <c r="O54" s="86" t="s">
        <v>675</v>
      </c>
      <c r="P54" s="86" t="s">
        <v>677</v>
      </c>
      <c r="Q54" s="86" t="s">
        <v>706</v>
      </c>
      <c r="R54" s="86" t="s">
        <v>817</v>
      </c>
      <c r="S54" s="86" t="s">
        <v>830</v>
      </c>
      <c r="T54" s="86" t="s">
        <v>860</v>
      </c>
      <c r="U54" s="86" t="s">
        <v>965</v>
      </c>
      <c r="V54" s="86">
        <v>2016</v>
      </c>
      <c r="W54" s="86">
        <v>57</v>
      </c>
      <c r="X54" s="86" t="s">
        <v>969</v>
      </c>
      <c r="Y54" s="86"/>
      <c r="Z54" s="90" t="s">
        <v>1038</v>
      </c>
      <c r="AA54" s="88">
        <v>1</v>
      </c>
      <c r="AB54" s="89" t="str">
        <f>REPLACE(INDEX(GroupVertices[Group],MATCH("~"&amp;Edges[[#This Row],[Vertex 1]],GroupVertices[Vertex],0)),1,1,"")</f>
        <v>21</v>
      </c>
      <c r="AC54" s="89" t="str">
        <f>REPLACE(INDEX(GroupVertices[Group],MATCH("~"&amp;Edges[[#This Row],[Vertex 2]],GroupVertices[Vertex],0)),1,1,"")</f>
        <v>21</v>
      </c>
      <c r="AD54" s="104"/>
      <c r="AE54" s="104"/>
      <c r="AF54" s="104"/>
      <c r="AG54" s="104"/>
      <c r="AH54" s="104"/>
      <c r="AI54" s="104"/>
      <c r="AJ54" s="104"/>
      <c r="AK54" s="104"/>
      <c r="AL54" s="104"/>
    </row>
    <row r="55" spans="1:38" ht="15">
      <c r="A55" s="61" t="s">
        <v>369</v>
      </c>
      <c r="B55" s="61" t="s">
        <v>570</v>
      </c>
      <c r="C55" s="62" t="s">
        <v>4489</v>
      </c>
      <c r="D55" s="63">
        <v>5</v>
      </c>
      <c r="E55" s="64"/>
      <c r="F55" s="65">
        <v>50</v>
      </c>
      <c r="G55" s="62"/>
      <c r="H55" s="66"/>
      <c r="I55" s="67"/>
      <c r="J55" s="67"/>
      <c r="K55" s="31" t="s">
        <v>65</v>
      </c>
      <c r="L55" s="75">
        <v>55</v>
      </c>
      <c r="M55" s="75"/>
      <c r="N55" s="69"/>
      <c r="O55" s="86" t="s">
        <v>675</v>
      </c>
      <c r="P55" s="86" t="s">
        <v>678</v>
      </c>
      <c r="Q55" s="86" t="s">
        <v>707</v>
      </c>
      <c r="R55" s="86" t="s">
        <v>817</v>
      </c>
      <c r="S55" s="86" t="s">
        <v>832</v>
      </c>
      <c r="T55" s="86" t="s">
        <v>860</v>
      </c>
      <c r="U55" s="86" t="s">
        <v>965</v>
      </c>
      <c r="V55" s="86">
        <v>2016</v>
      </c>
      <c r="W55" s="86">
        <v>57</v>
      </c>
      <c r="X55" s="86" t="s">
        <v>969</v>
      </c>
      <c r="Y55" s="86"/>
      <c r="Z55" s="90" t="s">
        <v>1039</v>
      </c>
      <c r="AA55" s="88">
        <v>1</v>
      </c>
      <c r="AB55" s="89" t="str">
        <f>REPLACE(INDEX(GroupVertices[Group],MATCH("~"&amp;Edges[[#This Row],[Vertex 1]],GroupVertices[Vertex],0)),1,1,"")</f>
        <v>21</v>
      </c>
      <c r="AC55" s="89" t="str">
        <f>REPLACE(INDEX(GroupVertices[Group],MATCH("~"&amp;Edges[[#This Row],[Vertex 2]],GroupVertices[Vertex],0)),1,1,"")</f>
        <v>21</v>
      </c>
      <c r="AD55" s="104"/>
      <c r="AE55" s="104"/>
      <c r="AF55" s="104"/>
      <c r="AG55" s="104"/>
      <c r="AH55" s="104"/>
      <c r="AI55" s="104"/>
      <c r="AJ55" s="104"/>
      <c r="AK55" s="104"/>
      <c r="AL55" s="104"/>
    </row>
    <row r="56" spans="1:38" ht="15">
      <c r="A56" s="61" t="s">
        <v>370</v>
      </c>
      <c r="B56" s="61" t="s">
        <v>570</v>
      </c>
      <c r="C56" s="62" t="s">
        <v>4489</v>
      </c>
      <c r="D56" s="63">
        <v>5</v>
      </c>
      <c r="E56" s="64"/>
      <c r="F56" s="65">
        <v>50</v>
      </c>
      <c r="G56" s="62"/>
      <c r="H56" s="66"/>
      <c r="I56" s="67"/>
      <c r="J56" s="67"/>
      <c r="K56" s="31" t="s">
        <v>65</v>
      </c>
      <c r="L56" s="75">
        <v>56</v>
      </c>
      <c r="M56" s="75"/>
      <c r="N56" s="69"/>
      <c r="O56" s="86" t="s">
        <v>675</v>
      </c>
      <c r="P56" s="86" t="s">
        <v>676</v>
      </c>
      <c r="Q56" s="86" t="s">
        <v>708</v>
      </c>
      <c r="R56" s="86" t="s">
        <v>817</v>
      </c>
      <c r="S56" s="86" t="s">
        <v>828</v>
      </c>
      <c r="T56" s="86" t="s">
        <v>860</v>
      </c>
      <c r="U56" s="86" t="s">
        <v>965</v>
      </c>
      <c r="V56" s="86">
        <v>2016</v>
      </c>
      <c r="W56" s="86">
        <v>57</v>
      </c>
      <c r="X56" s="86" t="s">
        <v>969</v>
      </c>
      <c r="Y56" s="86"/>
      <c r="Z56" s="90" t="s">
        <v>1040</v>
      </c>
      <c r="AA56" s="88">
        <v>1</v>
      </c>
      <c r="AB56" s="89" t="str">
        <f>REPLACE(INDEX(GroupVertices[Group],MATCH("~"&amp;Edges[[#This Row],[Vertex 1]],GroupVertices[Vertex],0)),1,1,"")</f>
        <v>21</v>
      </c>
      <c r="AC56" s="89" t="str">
        <f>REPLACE(INDEX(GroupVertices[Group],MATCH("~"&amp;Edges[[#This Row],[Vertex 2]],GroupVertices[Vertex],0)),1,1,"")</f>
        <v>21</v>
      </c>
      <c r="AD56" s="104"/>
      <c r="AE56" s="104"/>
      <c r="AF56" s="104"/>
      <c r="AG56" s="104"/>
      <c r="AH56" s="104"/>
      <c r="AI56" s="104"/>
      <c r="AJ56" s="104"/>
      <c r="AK56" s="104"/>
      <c r="AL56" s="104"/>
    </row>
    <row r="57" spans="1:38" ht="15">
      <c r="A57" s="61" t="s">
        <v>371</v>
      </c>
      <c r="B57" s="61" t="s">
        <v>571</v>
      </c>
      <c r="C57" s="62" t="s">
        <v>4489</v>
      </c>
      <c r="D57" s="63">
        <v>5</v>
      </c>
      <c r="E57" s="64"/>
      <c r="F57" s="65">
        <v>50</v>
      </c>
      <c r="G57" s="62"/>
      <c r="H57" s="66"/>
      <c r="I57" s="67"/>
      <c r="J57" s="67"/>
      <c r="K57" s="31" t="s">
        <v>65</v>
      </c>
      <c r="L57" s="75">
        <v>57</v>
      </c>
      <c r="M57" s="75"/>
      <c r="N57" s="69"/>
      <c r="O57" s="86" t="s">
        <v>675</v>
      </c>
      <c r="P57" s="86" t="s">
        <v>676</v>
      </c>
      <c r="Q57" s="86" t="s">
        <v>709</v>
      </c>
      <c r="R57" s="86" t="s">
        <v>817</v>
      </c>
      <c r="S57" s="86" t="s">
        <v>832</v>
      </c>
      <c r="T57" s="86" t="s">
        <v>861</v>
      </c>
      <c r="U57" s="86" t="s">
        <v>965</v>
      </c>
      <c r="V57" s="86">
        <v>2014</v>
      </c>
      <c r="W57" s="86">
        <v>57</v>
      </c>
      <c r="X57" s="86" t="s">
        <v>969</v>
      </c>
      <c r="Y57" s="86"/>
      <c r="Z57" s="90" t="s">
        <v>1041</v>
      </c>
      <c r="AA57" s="88">
        <v>1</v>
      </c>
      <c r="AB57" s="89" t="str">
        <f>REPLACE(INDEX(GroupVertices[Group],MATCH("~"&amp;Edges[[#This Row],[Vertex 1]],GroupVertices[Vertex],0)),1,1,"")</f>
        <v>75</v>
      </c>
      <c r="AC57" s="89" t="str">
        <f>REPLACE(INDEX(GroupVertices[Group],MATCH("~"&amp;Edges[[#This Row],[Vertex 2]],GroupVertices[Vertex],0)),1,1,"")</f>
        <v>75</v>
      </c>
      <c r="AD57" s="104"/>
      <c r="AE57" s="104"/>
      <c r="AF57" s="104"/>
      <c r="AG57" s="104"/>
      <c r="AH57" s="104"/>
      <c r="AI57" s="104"/>
      <c r="AJ57" s="104"/>
      <c r="AK57" s="104"/>
      <c r="AL57" s="104"/>
    </row>
    <row r="58" spans="1:38" ht="15">
      <c r="A58" s="61" t="s">
        <v>372</v>
      </c>
      <c r="B58" s="61" t="s">
        <v>572</v>
      </c>
      <c r="C58" s="62" t="s">
        <v>4489</v>
      </c>
      <c r="D58" s="63">
        <v>5</v>
      </c>
      <c r="E58" s="64"/>
      <c r="F58" s="65">
        <v>50</v>
      </c>
      <c r="G58" s="62"/>
      <c r="H58" s="66"/>
      <c r="I58" s="67"/>
      <c r="J58" s="67"/>
      <c r="K58" s="31" t="s">
        <v>65</v>
      </c>
      <c r="L58" s="75">
        <v>58</v>
      </c>
      <c r="M58" s="75"/>
      <c r="N58" s="69"/>
      <c r="O58" s="86" t="s">
        <v>675</v>
      </c>
      <c r="P58" s="86" t="s">
        <v>676</v>
      </c>
      <c r="Q58" s="86" t="s">
        <v>710</v>
      </c>
      <c r="R58" s="86" t="s">
        <v>817</v>
      </c>
      <c r="S58" s="86" t="s">
        <v>828</v>
      </c>
      <c r="T58" s="86" t="s">
        <v>862</v>
      </c>
      <c r="U58" s="86" t="s">
        <v>965</v>
      </c>
      <c r="V58" s="86">
        <v>2008</v>
      </c>
      <c r="W58" s="86">
        <v>58</v>
      </c>
      <c r="X58" s="86" t="s">
        <v>974</v>
      </c>
      <c r="Y58" s="86"/>
      <c r="Z58" s="90" t="s">
        <v>1042</v>
      </c>
      <c r="AA58" s="88">
        <v>1</v>
      </c>
      <c r="AB58" s="89" t="str">
        <f>REPLACE(INDEX(GroupVertices[Group],MATCH("~"&amp;Edges[[#This Row],[Vertex 1]],GroupVertices[Vertex],0)),1,1,"")</f>
        <v>7</v>
      </c>
      <c r="AC58" s="89" t="str">
        <f>REPLACE(INDEX(GroupVertices[Group],MATCH("~"&amp;Edges[[#This Row],[Vertex 2]],GroupVertices[Vertex],0)),1,1,"")</f>
        <v>7</v>
      </c>
      <c r="AD58" s="104"/>
      <c r="AE58" s="104"/>
      <c r="AF58" s="104"/>
      <c r="AG58" s="104"/>
      <c r="AH58" s="104"/>
      <c r="AI58" s="104"/>
      <c r="AJ58" s="104"/>
      <c r="AK58" s="104"/>
      <c r="AL58" s="104"/>
    </row>
    <row r="59" spans="1:38" ht="15">
      <c r="A59" s="61" t="s">
        <v>373</v>
      </c>
      <c r="B59" s="61" t="s">
        <v>572</v>
      </c>
      <c r="C59" s="62" t="s">
        <v>4489</v>
      </c>
      <c r="D59" s="63">
        <v>5</v>
      </c>
      <c r="E59" s="64"/>
      <c r="F59" s="65">
        <v>50</v>
      </c>
      <c r="G59" s="62"/>
      <c r="H59" s="66"/>
      <c r="I59" s="67"/>
      <c r="J59" s="67"/>
      <c r="K59" s="31" t="s">
        <v>65</v>
      </c>
      <c r="L59" s="75">
        <v>59</v>
      </c>
      <c r="M59" s="75"/>
      <c r="N59" s="69"/>
      <c r="O59" s="86" t="s">
        <v>675</v>
      </c>
      <c r="P59" s="86" t="s">
        <v>676</v>
      </c>
      <c r="Q59" s="86" t="s">
        <v>711</v>
      </c>
      <c r="R59" s="86" t="s">
        <v>817</v>
      </c>
      <c r="S59" s="86" t="s">
        <v>828</v>
      </c>
      <c r="T59" s="86" t="s">
        <v>862</v>
      </c>
      <c r="U59" s="86" t="s">
        <v>965</v>
      </c>
      <c r="V59" s="86">
        <v>2008</v>
      </c>
      <c r="W59" s="86">
        <v>58</v>
      </c>
      <c r="X59" s="86" t="s">
        <v>974</v>
      </c>
      <c r="Y59" s="86"/>
      <c r="Z59" s="90" t="s">
        <v>1043</v>
      </c>
      <c r="AA59" s="88">
        <v>1</v>
      </c>
      <c r="AB59" s="89" t="str">
        <f>REPLACE(INDEX(GroupVertices[Group],MATCH("~"&amp;Edges[[#This Row],[Vertex 1]],GroupVertices[Vertex],0)),1,1,"")</f>
        <v>7</v>
      </c>
      <c r="AC59" s="89" t="str">
        <f>REPLACE(INDEX(GroupVertices[Group],MATCH("~"&amp;Edges[[#This Row],[Vertex 2]],GroupVertices[Vertex],0)),1,1,"")</f>
        <v>7</v>
      </c>
      <c r="AD59" s="104"/>
      <c r="AE59" s="104"/>
      <c r="AF59" s="104"/>
      <c r="AG59" s="104"/>
      <c r="AH59" s="104"/>
      <c r="AI59" s="104"/>
      <c r="AJ59" s="104"/>
      <c r="AK59" s="104"/>
      <c r="AL59" s="104"/>
    </row>
    <row r="60" spans="1:38" ht="15">
      <c r="A60" s="61" t="s">
        <v>374</v>
      </c>
      <c r="B60" s="61" t="s">
        <v>572</v>
      </c>
      <c r="C60" s="62" t="s">
        <v>4489</v>
      </c>
      <c r="D60" s="63">
        <v>5</v>
      </c>
      <c r="E60" s="64"/>
      <c r="F60" s="65">
        <v>50</v>
      </c>
      <c r="G60" s="62"/>
      <c r="H60" s="66"/>
      <c r="I60" s="67"/>
      <c r="J60" s="67"/>
      <c r="K60" s="31" t="s">
        <v>65</v>
      </c>
      <c r="L60" s="75">
        <v>60</v>
      </c>
      <c r="M60" s="75"/>
      <c r="N60" s="69"/>
      <c r="O60" s="86" t="s">
        <v>675</v>
      </c>
      <c r="P60" s="86" t="s">
        <v>676</v>
      </c>
      <c r="Q60" s="86" t="s">
        <v>709</v>
      </c>
      <c r="R60" s="86" t="s">
        <v>817</v>
      </c>
      <c r="S60" s="86" t="s">
        <v>832</v>
      </c>
      <c r="T60" s="86" t="s">
        <v>862</v>
      </c>
      <c r="U60" s="86" t="s">
        <v>965</v>
      </c>
      <c r="V60" s="86">
        <v>2008</v>
      </c>
      <c r="W60" s="86">
        <v>58</v>
      </c>
      <c r="X60" s="86" t="s">
        <v>974</v>
      </c>
      <c r="Y60" s="86"/>
      <c r="Z60" s="90" t="s">
        <v>1044</v>
      </c>
      <c r="AA60" s="88">
        <v>1</v>
      </c>
      <c r="AB60" s="89" t="str">
        <f>REPLACE(INDEX(GroupVertices[Group],MATCH("~"&amp;Edges[[#This Row],[Vertex 1]],GroupVertices[Vertex],0)),1,1,"")</f>
        <v>7</v>
      </c>
      <c r="AC60" s="89" t="str">
        <f>REPLACE(INDEX(GroupVertices[Group],MATCH("~"&amp;Edges[[#This Row],[Vertex 2]],GroupVertices[Vertex],0)),1,1,"")</f>
        <v>7</v>
      </c>
      <c r="AD60" s="104"/>
      <c r="AE60" s="104"/>
      <c r="AF60" s="104"/>
      <c r="AG60" s="104"/>
      <c r="AH60" s="104"/>
      <c r="AI60" s="104"/>
      <c r="AJ60" s="104"/>
      <c r="AK60" s="104"/>
      <c r="AL60" s="104"/>
    </row>
    <row r="61" spans="1:38" ht="15">
      <c r="A61" s="61" t="s">
        <v>375</v>
      </c>
      <c r="B61" s="61" t="s">
        <v>572</v>
      </c>
      <c r="C61" s="62" t="s">
        <v>4489</v>
      </c>
      <c r="D61" s="63">
        <v>5</v>
      </c>
      <c r="E61" s="64"/>
      <c r="F61" s="65">
        <v>50</v>
      </c>
      <c r="G61" s="62"/>
      <c r="H61" s="66"/>
      <c r="I61" s="67"/>
      <c r="J61" s="67"/>
      <c r="K61" s="31" t="s">
        <v>65</v>
      </c>
      <c r="L61" s="75">
        <v>61</v>
      </c>
      <c r="M61" s="75"/>
      <c r="N61" s="69"/>
      <c r="O61" s="86" t="s">
        <v>675</v>
      </c>
      <c r="P61" s="86" t="s">
        <v>676</v>
      </c>
      <c r="Q61" s="86" t="s">
        <v>712</v>
      </c>
      <c r="R61" s="86" t="s">
        <v>817</v>
      </c>
      <c r="S61" s="86" t="s">
        <v>828</v>
      </c>
      <c r="T61" s="86" t="s">
        <v>862</v>
      </c>
      <c r="U61" s="86" t="s">
        <v>965</v>
      </c>
      <c r="V61" s="86">
        <v>2008</v>
      </c>
      <c r="W61" s="86">
        <v>58</v>
      </c>
      <c r="X61" s="86" t="s">
        <v>974</v>
      </c>
      <c r="Y61" s="86"/>
      <c r="Z61" s="90" t="s">
        <v>1045</v>
      </c>
      <c r="AA61" s="88">
        <v>1</v>
      </c>
      <c r="AB61" s="89" t="str">
        <f>REPLACE(INDEX(GroupVertices[Group],MATCH("~"&amp;Edges[[#This Row],[Vertex 1]],GroupVertices[Vertex],0)),1,1,"")</f>
        <v>7</v>
      </c>
      <c r="AC61" s="89" t="str">
        <f>REPLACE(INDEX(GroupVertices[Group],MATCH("~"&amp;Edges[[#This Row],[Vertex 2]],GroupVertices[Vertex],0)),1,1,"")</f>
        <v>7</v>
      </c>
      <c r="AD61" s="104"/>
      <c r="AE61" s="104"/>
      <c r="AF61" s="104"/>
      <c r="AG61" s="104"/>
      <c r="AH61" s="104"/>
      <c r="AI61" s="104"/>
      <c r="AJ61" s="104"/>
      <c r="AK61" s="104"/>
      <c r="AL61" s="104"/>
    </row>
    <row r="62" spans="1:38" ht="15">
      <c r="A62" s="61" t="s">
        <v>376</v>
      </c>
      <c r="B62" s="61" t="s">
        <v>572</v>
      </c>
      <c r="C62" s="62" t="s">
        <v>4489</v>
      </c>
      <c r="D62" s="63">
        <v>5</v>
      </c>
      <c r="E62" s="64"/>
      <c r="F62" s="65">
        <v>50</v>
      </c>
      <c r="G62" s="62"/>
      <c r="H62" s="66"/>
      <c r="I62" s="67"/>
      <c r="J62" s="67"/>
      <c r="K62" s="31" t="s">
        <v>65</v>
      </c>
      <c r="L62" s="75">
        <v>62</v>
      </c>
      <c r="M62" s="75"/>
      <c r="N62" s="69"/>
      <c r="O62" s="86" t="s">
        <v>675</v>
      </c>
      <c r="P62" s="86" t="s">
        <v>677</v>
      </c>
      <c r="Q62" s="86" t="s">
        <v>708</v>
      </c>
      <c r="R62" s="86" t="s">
        <v>817</v>
      </c>
      <c r="S62" s="86" t="s">
        <v>828</v>
      </c>
      <c r="T62" s="86" t="s">
        <v>862</v>
      </c>
      <c r="U62" s="86" t="s">
        <v>965</v>
      </c>
      <c r="V62" s="86">
        <v>2008</v>
      </c>
      <c r="W62" s="86">
        <v>58</v>
      </c>
      <c r="X62" s="86" t="s">
        <v>974</v>
      </c>
      <c r="Y62" s="86"/>
      <c r="Z62" s="90" t="s">
        <v>1046</v>
      </c>
      <c r="AA62" s="88">
        <v>1</v>
      </c>
      <c r="AB62" s="89" t="str">
        <f>REPLACE(INDEX(GroupVertices[Group],MATCH("~"&amp;Edges[[#This Row],[Vertex 1]],GroupVertices[Vertex],0)),1,1,"")</f>
        <v>7</v>
      </c>
      <c r="AC62" s="89" t="str">
        <f>REPLACE(INDEX(GroupVertices[Group],MATCH("~"&amp;Edges[[#This Row],[Vertex 2]],GroupVertices[Vertex],0)),1,1,"")</f>
        <v>7</v>
      </c>
      <c r="AD62" s="104"/>
      <c r="AE62" s="104"/>
      <c r="AF62" s="104"/>
      <c r="AG62" s="104"/>
      <c r="AH62" s="104"/>
      <c r="AI62" s="104"/>
      <c r="AJ62" s="104"/>
      <c r="AK62" s="104"/>
      <c r="AL62" s="104"/>
    </row>
    <row r="63" spans="1:38" ht="15">
      <c r="A63" s="61" t="s">
        <v>377</v>
      </c>
      <c r="B63" s="61" t="s">
        <v>572</v>
      </c>
      <c r="C63" s="62" t="s">
        <v>4489</v>
      </c>
      <c r="D63" s="63">
        <v>5</v>
      </c>
      <c r="E63" s="64"/>
      <c r="F63" s="65">
        <v>50</v>
      </c>
      <c r="G63" s="62"/>
      <c r="H63" s="66"/>
      <c r="I63" s="67"/>
      <c r="J63" s="67"/>
      <c r="K63" s="31" t="s">
        <v>65</v>
      </c>
      <c r="L63" s="75">
        <v>63</v>
      </c>
      <c r="M63" s="75"/>
      <c r="N63" s="69"/>
      <c r="O63" s="86" t="s">
        <v>675</v>
      </c>
      <c r="P63" s="86" t="s">
        <v>677</v>
      </c>
      <c r="Q63" s="86" t="s">
        <v>713</v>
      </c>
      <c r="R63" s="86" t="s">
        <v>817</v>
      </c>
      <c r="S63" s="86" t="s">
        <v>833</v>
      </c>
      <c r="T63" s="86" t="s">
        <v>862</v>
      </c>
      <c r="U63" s="86" t="s">
        <v>965</v>
      </c>
      <c r="V63" s="86">
        <v>2008</v>
      </c>
      <c r="W63" s="86">
        <v>58</v>
      </c>
      <c r="X63" s="86" t="s">
        <v>974</v>
      </c>
      <c r="Y63" s="86"/>
      <c r="Z63" s="90" t="s">
        <v>1047</v>
      </c>
      <c r="AA63" s="88">
        <v>1</v>
      </c>
      <c r="AB63" s="89" t="str">
        <f>REPLACE(INDEX(GroupVertices[Group],MATCH("~"&amp;Edges[[#This Row],[Vertex 1]],GroupVertices[Vertex],0)),1,1,"")</f>
        <v>7</v>
      </c>
      <c r="AC63" s="89" t="str">
        <f>REPLACE(INDEX(GroupVertices[Group],MATCH("~"&amp;Edges[[#This Row],[Vertex 2]],GroupVertices[Vertex],0)),1,1,"")</f>
        <v>7</v>
      </c>
      <c r="AD63" s="104"/>
      <c r="AE63" s="104"/>
      <c r="AF63" s="104"/>
      <c r="AG63" s="104"/>
      <c r="AH63" s="104"/>
      <c r="AI63" s="104"/>
      <c r="AJ63" s="104"/>
      <c r="AK63" s="104"/>
      <c r="AL63" s="104"/>
    </row>
    <row r="64" spans="1:38" ht="15">
      <c r="A64" s="61" t="s">
        <v>378</v>
      </c>
      <c r="B64" s="61" t="s">
        <v>572</v>
      </c>
      <c r="C64" s="62" t="s">
        <v>4489</v>
      </c>
      <c r="D64" s="63">
        <v>5</v>
      </c>
      <c r="E64" s="64"/>
      <c r="F64" s="65">
        <v>50</v>
      </c>
      <c r="G64" s="62"/>
      <c r="H64" s="66"/>
      <c r="I64" s="67"/>
      <c r="J64" s="67"/>
      <c r="K64" s="31" t="s">
        <v>65</v>
      </c>
      <c r="L64" s="75">
        <v>64</v>
      </c>
      <c r="M64" s="75"/>
      <c r="N64" s="69"/>
      <c r="O64" s="86" t="s">
        <v>675</v>
      </c>
      <c r="P64" s="86" t="s">
        <v>678</v>
      </c>
      <c r="Q64" s="86" t="s">
        <v>713</v>
      </c>
      <c r="R64" s="86" t="s">
        <v>817</v>
      </c>
      <c r="S64" s="86" t="s">
        <v>833</v>
      </c>
      <c r="T64" s="86" t="s">
        <v>862</v>
      </c>
      <c r="U64" s="86" t="s">
        <v>965</v>
      </c>
      <c r="V64" s="86">
        <v>2008</v>
      </c>
      <c r="W64" s="86">
        <v>58</v>
      </c>
      <c r="X64" s="86" t="s">
        <v>974</v>
      </c>
      <c r="Y64" s="86"/>
      <c r="Z64" s="90" t="s">
        <v>1048</v>
      </c>
      <c r="AA64" s="88">
        <v>1</v>
      </c>
      <c r="AB64" s="89" t="str">
        <f>REPLACE(INDEX(GroupVertices[Group],MATCH("~"&amp;Edges[[#This Row],[Vertex 1]],GroupVertices[Vertex],0)),1,1,"")</f>
        <v>7</v>
      </c>
      <c r="AC64" s="89" t="str">
        <f>REPLACE(INDEX(GroupVertices[Group],MATCH("~"&amp;Edges[[#This Row],[Vertex 2]],GroupVertices[Vertex],0)),1,1,"")</f>
        <v>7</v>
      </c>
      <c r="AD64" s="104"/>
      <c r="AE64" s="104"/>
      <c r="AF64" s="104"/>
      <c r="AG64" s="104"/>
      <c r="AH64" s="104"/>
      <c r="AI64" s="104"/>
      <c r="AJ64" s="104"/>
      <c r="AK64" s="104"/>
      <c r="AL64" s="104"/>
    </row>
    <row r="65" spans="1:38" ht="15">
      <c r="A65" s="61" t="s">
        <v>357</v>
      </c>
      <c r="B65" s="61" t="s">
        <v>572</v>
      </c>
      <c r="C65" s="62" t="s">
        <v>4489</v>
      </c>
      <c r="D65" s="63">
        <v>5</v>
      </c>
      <c r="E65" s="64"/>
      <c r="F65" s="65">
        <v>50</v>
      </c>
      <c r="G65" s="62"/>
      <c r="H65" s="66"/>
      <c r="I65" s="67"/>
      <c r="J65" s="67"/>
      <c r="K65" s="31" t="s">
        <v>65</v>
      </c>
      <c r="L65" s="75">
        <v>65</v>
      </c>
      <c r="M65" s="75"/>
      <c r="N65" s="69"/>
      <c r="O65" s="86" t="s">
        <v>675</v>
      </c>
      <c r="P65" s="86" t="s">
        <v>676</v>
      </c>
      <c r="Q65" s="86" t="s">
        <v>697</v>
      </c>
      <c r="R65" s="86" t="s">
        <v>819</v>
      </c>
      <c r="S65" s="86" t="s">
        <v>833</v>
      </c>
      <c r="T65" s="86" t="s">
        <v>862</v>
      </c>
      <c r="U65" s="86" t="s">
        <v>965</v>
      </c>
      <c r="V65" s="86">
        <v>2008</v>
      </c>
      <c r="W65" s="86">
        <v>58</v>
      </c>
      <c r="X65" s="86" t="s">
        <v>974</v>
      </c>
      <c r="Y65" s="86"/>
      <c r="Z65" s="90" t="s">
        <v>1049</v>
      </c>
      <c r="AA65" s="88">
        <v>1</v>
      </c>
      <c r="AB65" s="89" t="str">
        <f>REPLACE(INDEX(GroupVertices[Group],MATCH("~"&amp;Edges[[#This Row],[Vertex 1]],GroupVertices[Vertex],0)),1,1,"")</f>
        <v>1</v>
      </c>
      <c r="AC65" s="89" t="str">
        <f>REPLACE(INDEX(GroupVertices[Group],MATCH("~"&amp;Edges[[#This Row],[Vertex 2]],GroupVertices[Vertex],0)),1,1,"")</f>
        <v>7</v>
      </c>
      <c r="AD65" s="104"/>
      <c r="AE65" s="104"/>
      <c r="AF65" s="104"/>
      <c r="AG65" s="104"/>
      <c r="AH65" s="104"/>
      <c r="AI65" s="104"/>
      <c r="AJ65" s="104"/>
      <c r="AK65" s="104"/>
      <c r="AL65" s="104"/>
    </row>
    <row r="66" spans="1:38" ht="15">
      <c r="A66" s="61" t="s">
        <v>379</v>
      </c>
      <c r="B66" s="61" t="s">
        <v>572</v>
      </c>
      <c r="C66" s="62" t="s">
        <v>4489</v>
      </c>
      <c r="D66" s="63">
        <v>5</v>
      </c>
      <c r="E66" s="64"/>
      <c r="F66" s="65">
        <v>50</v>
      </c>
      <c r="G66" s="62"/>
      <c r="H66" s="66"/>
      <c r="I66" s="67"/>
      <c r="J66" s="67"/>
      <c r="K66" s="31" t="s">
        <v>65</v>
      </c>
      <c r="L66" s="75">
        <v>66</v>
      </c>
      <c r="M66" s="75"/>
      <c r="N66" s="69"/>
      <c r="O66" s="86" t="s">
        <v>675</v>
      </c>
      <c r="P66" s="86" t="s">
        <v>677</v>
      </c>
      <c r="Q66" s="86" t="s">
        <v>714</v>
      </c>
      <c r="R66" s="86" t="s">
        <v>817</v>
      </c>
      <c r="S66" s="86" t="s">
        <v>832</v>
      </c>
      <c r="T66" s="86" t="s">
        <v>862</v>
      </c>
      <c r="U66" s="86" t="s">
        <v>965</v>
      </c>
      <c r="V66" s="86">
        <v>2008</v>
      </c>
      <c r="W66" s="86">
        <v>58</v>
      </c>
      <c r="X66" s="86" t="s">
        <v>974</v>
      </c>
      <c r="Y66" s="86"/>
      <c r="Z66" s="90" t="s">
        <v>1050</v>
      </c>
      <c r="AA66" s="88">
        <v>1</v>
      </c>
      <c r="AB66" s="89" t="str">
        <f>REPLACE(INDEX(GroupVertices[Group],MATCH("~"&amp;Edges[[#This Row],[Vertex 1]],GroupVertices[Vertex],0)),1,1,"")</f>
        <v>7</v>
      </c>
      <c r="AC66" s="89" t="str">
        <f>REPLACE(INDEX(GroupVertices[Group],MATCH("~"&amp;Edges[[#This Row],[Vertex 2]],GroupVertices[Vertex],0)),1,1,"")</f>
        <v>7</v>
      </c>
      <c r="AD66" s="104"/>
      <c r="AE66" s="104"/>
      <c r="AF66" s="104"/>
      <c r="AG66" s="104"/>
      <c r="AH66" s="104"/>
      <c r="AI66" s="104"/>
      <c r="AJ66" s="104"/>
      <c r="AK66" s="104"/>
      <c r="AL66" s="104"/>
    </row>
    <row r="67" spans="1:38" ht="15">
      <c r="A67" s="61" t="s">
        <v>380</v>
      </c>
      <c r="B67" s="61" t="s">
        <v>573</v>
      </c>
      <c r="C67" s="62" t="s">
        <v>4489</v>
      </c>
      <c r="D67" s="63">
        <v>5</v>
      </c>
      <c r="E67" s="64"/>
      <c r="F67" s="65">
        <v>50</v>
      </c>
      <c r="G67" s="62"/>
      <c r="H67" s="66"/>
      <c r="I67" s="67"/>
      <c r="J67" s="67"/>
      <c r="K67" s="31" t="s">
        <v>65</v>
      </c>
      <c r="L67" s="75">
        <v>67</v>
      </c>
      <c r="M67" s="75"/>
      <c r="N67" s="69"/>
      <c r="O67" s="86" t="s">
        <v>675</v>
      </c>
      <c r="P67" s="86" t="s">
        <v>678</v>
      </c>
      <c r="Q67" s="86" t="s">
        <v>715</v>
      </c>
      <c r="R67" s="86" t="s">
        <v>817</v>
      </c>
      <c r="S67" s="86" t="s">
        <v>826</v>
      </c>
      <c r="T67" s="86" t="s">
        <v>863</v>
      </c>
      <c r="U67" s="86" t="s">
        <v>965</v>
      </c>
      <c r="V67" s="86">
        <v>2010</v>
      </c>
      <c r="W67" s="86">
        <v>58</v>
      </c>
      <c r="X67" s="86" t="s">
        <v>969</v>
      </c>
      <c r="Y67" s="86"/>
      <c r="Z67" s="90" t="s">
        <v>1051</v>
      </c>
      <c r="AA67" s="88">
        <v>1</v>
      </c>
      <c r="AB67" s="89" t="str">
        <f>REPLACE(INDEX(GroupVertices[Group],MATCH("~"&amp;Edges[[#This Row],[Vertex 1]],GroupVertices[Vertex],0)),1,1,"")</f>
        <v>10</v>
      </c>
      <c r="AC67" s="89" t="str">
        <f>REPLACE(INDEX(GroupVertices[Group],MATCH("~"&amp;Edges[[#This Row],[Vertex 2]],GroupVertices[Vertex],0)),1,1,"")</f>
        <v>10</v>
      </c>
      <c r="AD67" s="104"/>
      <c r="AE67" s="104"/>
      <c r="AF67" s="104"/>
      <c r="AG67" s="104"/>
      <c r="AH67" s="104"/>
      <c r="AI67" s="104"/>
      <c r="AJ67" s="104"/>
      <c r="AK67" s="104"/>
      <c r="AL67" s="104"/>
    </row>
    <row r="68" spans="1:38" ht="15">
      <c r="A68" s="61" t="s">
        <v>381</v>
      </c>
      <c r="B68" s="61" t="s">
        <v>573</v>
      </c>
      <c r="C68" s="62" t="s">
        <v>4489</v>
      </c>
      <c r="D68" s="63">
        <v>5</v>
      </c>
      <c r="E68" s="64"/>
      <c r="F68" s="65">
        <v>50</v>
      </c>
      <c r="G68" s="62"/>
      <c r="H68" s="66"/>
      <c r="I68" s="67"/>
      <c r="J68" s="67"/>
      <c r="K68" s="31" t="s">
        <v>65</v>
      </c>
      <c r="L68" s="75">
        <v>68</v>
      </c>
      <c r="M68" s="75"/>
      <c r="N68" s="69"/>
      <c r="O68" s="86" t="s">
        <v>675</v>
      </c>
      <c r="P68" s="86" t="s">
        <v>676</v>
      </c>
      <c r="Q68" s="86" t="s">
        <v>715</v>
      </c>
      <c r="R68" s="86" t="s">
        <v>817</v>
      </c>
      <c r="S68" s="86" t="s">
        <v>826</v>
      </c>
      <c r="T68" s="86" t="s">
        <v>863</v>
      </c>
      <c r="U68" s="86" t="s">
        <v>965</v>
      </c>
      <c r="V68" s="86">
        <v>2010</v>
      </c>
      <c r="W68" s="86">
        <v>58</v>
      </c>
      <c r="X68" s="86" t="s">
        <v>969</v>
      </c>
      <c r="Y68" s="86"/>
      <c r="Z68" s="90" t="s">
        <v>1052</v>
      </c>
      <c r="AA68" s="88">
        <v>1</v>
      </c>
      <c r="AB68" s="89" t="str">
        <f>REPLACE(INDEX(GroupVertices[Group],MATCH("~"&amp;Edges[[#This Row],[Vertex 1]],GroupVertices[Vertex],0)),1,1,"")</f>
        <v>10</v>
      </c>
      <c r="AC68" s="89" t="str">
        <f>REPLACE(INDEX(GroupVertices[Group],MATCH("~"&amp;Edges[[#This Row],[Vertex 2]],GroupVertices[Vertex],0)),1,1,"")</f>
        <v>10</v>
      </c>
      <c r="AD68" s="104"/>
      <c r="AE68" s="104"/>
      <c r="AF68" s="104"/>
      <c r="AG68" s="104"/>
      <c r="AH68" s="104"/>
      <c r="AI68" s="104"/>
      <c r="AJ68" s="104"/>
      <c r="AK68" s="104"/>
      <c r="AL68" s="104"/>
    </row>
    <row r="69" spans="1:38" ht="15">
      <c r="A69" s="61" t="s">
        <v>382</v>
      </c>
      <c r="B69" s="61" t="s">
        <v>573</v>
      </c>
      <c r="C69" s="62" t="s">
        <v>4489</v>
      </c>
      <c r="D69" s="63">
        <v>5</v>
      </c>
      <c r="E69" s="64"/>
      <c r="F69" s="65">
        <v>50</v>
      </c>
      <c r="G69" s="62"/>
      <c r="H69" s="66"/>
      <c r="I69" s="67"/>
      <c r="J69" s="67"/>
      <c r="K69" s="31" t="s">
        <v>65</v>
      </c>
      <c r="L69" s="75">
        <v>69</v>
      </c>
      <c r="M69" s="75"/>
      <c r="N69" s="69"/>
      <c r="O69" s="86" t="s">
        <v>675</v>
      </c>
      <c r="P69" s="86" t="s">
        <v>676</v>
      </c>
      <c r="Q69" s="86" t="s">
        <v>715</v>
      </c>
      <c r="R69" s="86" t="s">
        <v>817</v>
      </c>
      <c r="S69" s="86" t="s">
        <v>826</v>
      </c>
      <c r="T69" s="86" t="s">
        <v>863</v>
      </c>
      <c r="U69" s="86" t="s">
        <v>965</v>
      </c>
      <c r="V69" s="86">
        <v>2010</v>
      </c>
      <c r="W69" s="86">
        <v>58</v>
      </c>
      <c r="X69" s="86" t="s">
        <v>969</v>
      </c>
      <c r="Y69" s="86"/>
      <c r="Z69" s="90" t="s">
        <v>1053</v>
      </c>
      <c r="AA69" s="88">
        <v>1</v>
      </c>
      <c r="AB69" s="89" t="str">
        <f>REPLACE(INDEX(GroupVertices[Group],MATCH("~"&amp;Edges[[#This Row],[Vertex 1]],GroupVertices[Vertex],0)),1,1,"")</f>
        <v>10</v>
      </c>
      <c r="AC69" s="89" t="str">
        <f>REPLACE(INDEX(GroupVertices[Group],MATCH("~"&amp;Edges[[#This Row],[Vertex 2]],GroupVertices[Vertex],0)),1,1,"")</f>
        <v>10</v>
      </c>
      <c r="AD69" s="104"/>
      <c r="AE69" s="104"/>
      <c r="AF69" s="104"/>
      <c r="AG69" s="104"/>
      <c r="AH69" s="104"/>
      <c r="AI69" s="104"/>
      <c r="AJ69" s="104"/>
      <c r="AK69" s="104"/>
      <c r="AL69" s="104"/>
    </row>
    <row r="70" spans="1:38" ht="15">
      <c r="A70" s="61" t="s">
        <v>383</v>
      </c>
      <c r="B70" s="61" t="s">
        <v>574</v>
      </c>
      <c r="C70" s="62" t="s">
        <v>4489</v>
      </c>
      <c r="D70" s="63">
        <v>5</v>
      </c>
      <c r="E70" s="64"/>
      <c r="F70" s="65">
        <v>50</v>
      </c>
      <c r="G70" s="62"/>
      <c r="H70" s="66"/>
      <c r="I70" s="67"/>
      <c r="J70" s="67"/>
      <c r="K70" s="31" t="s">
        <v>65</v>
      </c>
      <c r="L70" s="75">
        <v>70</v>
      </c>
      <c r="M70" s="75"/>
      <c r="N70" s="69"/>
      <c r="O70" s="86" t="s">
        <v>675</v>
      </c>
      <c r="P70" s="86" t="s">
        <v>677</v>
      </c>
      <c r="Q70" s="86" t="s">
        <v>715</v>
      </c>
      <c r="R70" s="86" t="s">
        <v>817</v>
      </c>
      <c r="S70" s="86" t="s">
        <v>826</v>
      </c>
      <c r="T70" s="86" t="s">
        <v>864</v>
      </c>
      <c r="U70" s="86" t="s">
        <v>965</v>
      </c>
      <c r="V70" s="86">
        <v>2016</v>
      </c>
      <c r="W70" s="86">
        <v>59</v>
      </c>
      <c r="X70" s="86" t="s">
        <v>969</v>
      </c>
      <c r="Y70" s="86"/>
      <c r="Z70" s="90" t="s">
        <v>1054</v>
      </c>
      <c r="AA70" s="88">
        <v>1</v>
      </c>
      <c r="AB70" s="89" t="str">
        <f>REPLACE(INDEX(GroupVertices[Group],MATCH("~"&amp;Edges[[#This Row],[Vertex 1]],GroupVertices[Vertex],0)),1,1,"")</f>
        <v>74</v>
      </c>
      <c r="AC70" s="89" t="str">
        <f>REPLACE(INDEX(GroupVertices[Group],MATCH("~"&amp;Edges[[#This Row],[Vertex 2]],GroupVertices[Vertex],0)),1,1,"")</f>
        <v>74</v>
      </c>
      <c r="AD70" s="104"/>
      <c r="AE70" s="104"/>
      <c r="AF70" s="104"/>
      <c r="AG70" s="104"/>
      <c r="AH70" s="104"/>
      <c r="AI70" s="104"/>
      <c r="AJ70" s="104"/>
      <c r="AK70" s="104"/>
      <c r="AL70" s="104"/>
    </row>
    <row r="71" spans="1:38" ht="15">
      <c r="A71" s="61" t="s">
        <v>384</v>
      </c>
      <c r="B71" s="61" t="s">
        <v>575</v>
      </c>
      <c r="C71" s="62" t="s">
        <v>4489</v>
      </c>
      <c r="D71" s="63">
        <v>5</v>
      </c>
      <c r="E71" s="64"/>
      <c r="F71" s="65">
        <v>50</v>
      </c>
      <c r="G71" s="62"/>
      <c r="H71" s="66"/>
      <c r="I71" s="67"/>
      <c r="J71" s="67"/>
      <c r="K71" s="31" t="s">
        <v>65</v>
      </c>
      <c r="L71" s="75">
        <v>71</v>
      </c>
      <c r="M71" s="75"/>
      <c r="N71" s="69"/>
      <c r="O71" s="86" t="s">
        <v>675</v>
      </c>
      <c r="P71" s="86" t="s">
        <v>677</v>
      </c>
      <c r="Q71" s="86" t="s">
        <v>716</v>
      </c>
      <c r="R71" s="86" t="s">
        <v>817</v>
      </c>
      <c r="S71" s="86" t="s">
        <v>823</v>
      </c>
      <c r="T71" s="86" t="s">
        <v>865</v>
      </c>
      <c r="U71" s="86" t="s">
        <v>965</v>
      </c>
      <c r="V71" s="86">
        <v>2016</v>
      </c>
      <c r="W71" s="86">
        <v>59</v>
      </c>
      <c r="X71" s="86" t="s">
        <v>969</v>
      </c>
      <c r="Y71" s="86"/>
      <c r="Z71" s="90" t="s">
        <v>1055</v>
      </c>
      <c r="AA71" s="88">
        <v>1</v>
      </c>
      <c r="AB71" s="89" t="str">
        <f>REPLACE(INDEX(GroupVertices[Group],MATCH("~"&amp;Edges[[#This Row],[Vertex 1]],GroupVertices[Vertex],0)),1,1,"")</f>
        <v>35</v>
      </c>
      <c r="AC71" s="89" t="str">
        <f>REPLACE(INDEX(GroupVertices[Group],MATCH("~"&amp;Edges[[#This Row],[Vertex 2]],GroupVertices[Vertex],0)),1,1,"")</f>
        <v>35</v>
      </c>
      <c r="AD71" s="104"/>
      <c r="AE71" s="104"/>
      <c r="AF71" s="104"/>
      <c r="AG71" s="104"/>
      <c r="AH71" s="104"/>
      <c r="AI71" s="104"/>
      <c r="AJ71" s="104"/>
      <c r="AK71" s="104"/>
      <c r="AL71" s="104"/>
    </row>
    <row r="72" spans="1:38" ht="15">
      <c r="A72" s="61" t="s">
        <v>385</v>
      </c>
      <c r="B72" s="61" t="s">
        <v>575</v>
      </c>
      <c r="C72" s="62" t="s">
        <v>4489</v>
      </c>
      <c r="D72" s="63">
        <v>5</v>
      </c>
      <c r="E72" s="64"/>
      <c r="F72" s="65">
        <v>50</v>
      </c>
      <c r="G72" s="62"/>
      <c r="H72" s="66"/>
      <c r="I72" s="67"/>
      <c r="J72" s="67"/>
      <c r="K72" s="31" t="s">
        <v>65</v>
      </c>
      <c r="L72" s="75">
        <v>72</v>
      </c>
      <c r="M72" s="75"/>
      <c r="N72" s="69"/>
      <c r="O72" s="86" t="s">
        <v>675</v>
      </c>
      <c r="P72" s="86" t="s">
        <v>678</v>
      </c>
      <c r="Q72" s="86" t="s">
        <v>717</v>
      </c>
      <c r="R72" s="86" t="s">
        <v>817</v>
      </c>
      <c r="S72" s="86" t="s">
        <v>823</v>
      </c>
      <c r="T72" s="86" t="s">
        <v>865</v>
      </c>
      <c r="U72" s="86" t="s">
        <v>965</v>
      </c>
      <c r="V72" s="86">
        <v>2016</v>
      </c>
      <c r="W72" s="86">
        <v>59</v>
      </c>
      <c r="X72" s="86" t="s">
        <v>969</v>
      </c>
      <c r="Y72" s="86"/>
      <c r="Z72" s="90" t="s">
        <v>1056</v>
      </c>
      <c r="AA72" s="88">
        <v>1</v>
      </c>
      <c r="AB72" s="89" t="str">
        <f>REPLACE(INDEX(GroupVertices[Group],MATCH("~"&amp;Edges[[#This Row],[Vertex 1]],GroupVertices[Vertex],0)),1,1,"")</f>
        <v>35</v>
      </c>
      <c r="AC72" s="89" t="str">
        <f>REPLACE(INDEX(GroupVertices[Group],MATCH("~"&amp;Edges[[#This Row],[Vertex 2]],GroupVertices[Vertex],0)),1,1,"")</f>
        <v>35</v>
      </c>
      <c r="AD72" s="104"/>
      <c r="AE72" s="104"/>
      <c r="AF72" s="104"/>
      <c r="AG72" s="104"/>
      <c r="AH72" s="104"/>
      <c r="AI72" s="104"/>
      <c r="AJ72" s="104"/>
      <c r="AK72" s="104"/>
      <c r="AL72" s="104"/>
    </row>
    <row r="73" spans="1:38" ht="15">
      <c r="A73" s="61" t="s">
        <v>386</v>
      </c>
      <c r="B73" s="61" t="s">
        <v>576</v>
      </c>
      <c r="C73" s="62" t="s">
        <v>4489</v>
      </c>
      <c r="D73" s="63">
        <v>5</v>
      </c>
      <c r="E73" s="64"/>
      <c r="F73" s="65">
        <v>50</v>
      </c>
      <c r="G73" s="62"/>
      <c r="H73" s="66"/>
      <c r="I73" s="67"/>
      <c r="J73" s="67"/>
      <c r="K73" s="31" t="s">
        <v>65</v>
      </c>
      <c r="L73" s="75">
        <v>73</v>
      </c>
      <c r="M73" s="75"/>
      <c r="N73" s="69"/>
      <c r="O73" s="86" t="s">
        <v>675</v>
      </c>
      <c r="P73" s="86" t="s">
        <v>677</v>
      </c>
      <c r="Q73" s="86" t="s">
        <v>718</v>
      </c>
      <c r="R73" s="86" t="s">
        <v>817</v>
      </c>
      <c r="S73" s="86" t="s">
        <v>823</v>
      </c>
      <c r="T73" s="86" t="s">
        <v>866</v>
      </c>
      <c r="U73" s="86" t="s">
        <v>965</v>
      </c>
      <c r="V73" s="86">
        <v>2009</v>
      </c>
      <c r="W73" s="86">
        <v>60</v>
      </c>
      <c r="X73" s="86" t="s">
        <v>975</v>
      </c>
      <c r="Y73" s="86"/>
      <c r="Z73" s="90" t="s">
        <v>1057</v>
      </c>
      <c r="AA73" s="88">
        <v>1</v>
      </c>
      <c r="AB73" s="89" t="str">
        <f>REPLACE(INDEX(GroupVertices[Group],MATCH("~"&amp;Edges[[#This Row],[Vertex 1]],GroupVertices[Vertex],0)),1,1,"")</f>
        <v>13</v>
      </c>
      <c r="AC73" s="89" t="str">
        <f>REPLACE(INDEX(GroupVertices[Group],MATCH("~"&amp;Edges[[#This Row],[Vertex 2]],GroupVertices[Vertex],0)),1,1,"")</f>
        <v>13</v>
      </c>
      <c r="AD73" s="104"/>
      <c r="AE73" s="104"/>
      <c r="AF73" s="104"/>
      <c r="AG73" s="104"/>
      <c r="AH73" s="104"/>
      <c r="AI73" s="104"/>
      <c r="AJ73" s="104"/>
      <c r="AK73" s="104"/>
      <c r="AL73" s="104"/>
    </row>
    <row r="74" spans="1:38" ht="15">
      <c r="A74" s="61" t="s">
        <v>387</v>
      </c>
      <c r="B74" s="61" t="s">
        <v>576</v>
      </c>
      <c r="C74" s="62" t="s">
        <v>4489</v>
      </c>
      <c r="D74" s="63">
        <v>5</v>
      </c>
      <c r="E74" s="64"/>
      <c r="F74" s="65">
        <v>50</v>
      </c>
      <c r="G74" s="62"/>
      <c r="H74" s="66"/>
      <c r="I74" s="67"/>
      <c r="J74" s="67"/>
      <c r="K74" s="31" t="s">
        <v>65</v>
      </c>
      <c r="L74" s="75">
        <v>74</v>
      </c>
      <c r="M74" s="75"/>
      <c r="N74" s="69"/>
      <c r="O74" s="86" t="s">
        <v>675</v>
      </c>
      <c r="P74" s="86" t="s">
        <v>677</v>
      </c>
      <c r="Q74" s="86" t="s">
        <v>684</v>
      </c>
      <c r="R74" s="86" t="s">
        <v>817</v>
      </c>
      <c r="S74" s="86" t="s">
        <v>828</v>
      </c>
      <c r="T74" s="86" t="s">
        <v>866</v>
      </c>
      <c r="U74" s="86" t="s">
        <v>965</v>
      </c>
      <c r="V74" s="86">
        <v>2009</v>
      </c>
      <c r="W74" s="86">
        <v>60</v>
      </c>
      <c r="X74" s="86" t="s">
        <v>975</v>
      </c>
      <c r="Y74" s="86"/>
      <c r="Z74" s="90" t="s">
        <v>1058</v>
      </c>
      <c r="AA74" s="88">
        <v>1</v>
      </c>
      <c r="AB74" s="89" t="str">
        <f>REPLACE(INDEX(GroupVertices[Group],MATCH("~"&amp;Edges[[#This Row],[Vertex 1]],GroupVertices[Vertex],0)),1,1,"")</f>
        <v>13</v>
      </c>
      <c r="AC74" s="89" t="str">
        <f>REPLACE(INDEX(GroupVertices[Group],MATCH("~"&amp;Edges[[#This Row],[Vertex 2]],GroupVertices[Vertex],0)),1,1,"")</f>
        <v>13</v>
      </c>
      <c r="AD74" s="104"/>
      <c r="AE74" s="104"/>
      <c r="AF74" s="104"/>
      <c r="AG74" s="104"/>
      <c r="AH74" s="104"/>
      <c r="AI74" s="104"/>
      <c r="AJ74" s="104"/>
      <c r="AK74" s="104"/>
      <c r="AL74" s="104"/>
    </row>
    <row r="75" spans="1:38" ht="15">
      <c r="A75" s="61" t="s">
        <v>388</v>
      </c>
      <c r="B75" s="61" t="s">
        <v>577</v>
      </c>
      <c r="C75" s="62" t="s">
        <v>4489</v>
      </c>
      <c r="D75" s="63">
        <v>5</v>
      </c>
      <c r="E75" s="64"/>
      <c r="F75" s="65">
        <v>50</v>
      </c>
      <c r="G75" s="62"/>
      <c r="H75" s="66"/>
      <c r="I75" s="67"/>
      <c r="J75" s="67"/>
      <c r="K75" s="31" t="s">
        <v>65</v>
      </c>
      <c r="L75" s="75">
        <v>75</v>
      </c>
      <c r="M75" s="75"/>
      <c r="N75" s="69"/>
      <c r="O75" s="86" t="s">
        <v>675</v>
      </c>
      <c r="P75" s="86" t="s">
        <v>677</v>
      </c>
      <c r="Q75" s="86" t="s">
        <v>719</v>
      </c>
      <c r="R75" s="86" t="s">
        <v>817</v>
      </c>
      <c r="S75" s="86" t="s">
        <v>836</v>
      </c>
      <c r="T75" s="86" t="s">
        <v>867</v>
      </c>
      <c r="U75" s="86" t="s">
        <v>965</v>
      </c>
      <c r="V75" s="86">
        <v>2012</v>
      </c>
      <c r="W75" s="86">
        <v>60</v>
      </c>
      <c r="X75" s="86" t="s">
        <v>975</v>
      </c>
      <c r="Y75" s="86"/>
      <c r="Z75" s="90" t="s">
        <v>1059</v>
      </c>
      <c r="AA75" s="88">
        <v>1</v>
      </c>
      <c r="AB75" s="89" t="str">
        <f>REPLACE(INDEX(GroupVertices[Group],MATCH("~"&amp;Edges[[#This Row],[Vertex 1]],GroupVertices[Vertex],0)),1,1,"")</f>
        <v>73</v>
      </c>
      <c r="AC75" s="89" t="str">
        <f>REPLACE(INDEX(GroupVertices[Group],MATCH("~"&amp;Edges[[#This Row],[Vertex 2]],GroupVertices[Vertex],0)),1,1,"")</f>
        <v>73</v>
      </c>
      <c r="AD75" s="104"/>
      <c r="AE75" s="104"/>
      <c r="AF75" s="104"/>
      <c r="AG75" s="104"/>
      <c r="AH75" s="104"/>
      <c r="AI75" s="104"/>
      <c r="AJ75" s="104"/>
      <c r="AK75" s="104"/>
      <c r="AL75" s="104"/>
    </row>
    <row r="76" spans="1:38" ht="15">
      <c r="A76" s="61" t="s">
        <v>357</v>
      </c>
      <c r="B76" s="61" t="s">
        <v>578</v>
      </c>
      <c r="C76" s="62" t="s">
        <v>4489</v>
      </c>
      <c r="D76" s="63">
        <v>5</v>
      </c>
      <c r="E76" s="64"/>
      <c r="F76" s="65">
        <v>50</v>
      </c>
      <c r="G76" s="62"/>
      <c r="H76" s="66"/>
      <c r="I76" s="67"/>
      <c r="J76" s="67"/>
      <c r="K76" s="31" t="s">
        <v>65</v>
      </c>
      <c r="L76" s="75">
        <v>76</v>
      </c>
      <c r="M76" s="75"/>
      <c r="N76" s="69"/>
      <c r="O76" s="86" t="s">
        <v>675</v>
      </c>
      <c r="P76" s="86" t="s">
        <v>678</v>
      </c>
      <c r="Q76" s="86" t="s">
        <v>720</v>
      </c>
      <c r="R76" s="86" t="s">
        <v>817</v>
      </c>
      <c r="S76" s="86" t="s">
        <v>833</v>
      </c>
      <c r="T76" s="86" t="s">
        <v>868</v>
      </c>
      <c r="U76" s="86" t="s">
        <v>965</v>
      </c>
      <c r="V76" s="86">
        <v>2016</v>
      </c>
      <c r="W76" s="86">
        <v>60</v>
      </c>
      <c r="X76" s="86" t="s">
        <v>972</v>
      </c>
      <c r="Y76" s="86"/>
      <c r="Z76" s="90" t="s">
        <v>1060</v>
      </c>
      <c r="AA76" s="88">
        <v>1</v>
      </c>
      <c r="AB76" s="89" t="str">
        <f>REPLACE(INDEX(GroupVertices[Group],MATCH("~"&amp;Edges[[#This Row],[Vertex 1]],GroupVertices[Vertex],0)),1,1,"")</f>
        <v>1</v>
      </c>
      <c r="AC76" s="89" t="str">
        <f>REPLACE(INDEX(GroupVertices[Group],MATCH("~"&amp;Edges[[#This Row],[Vertex 2]],GroupVertices[Vertex],0)),1,1,"")</f>
        <v>1</v>
      </c>
      <c r="AD76" s="104"/>
      <c r="AE76" s="104"/>
      <c r="AF76" s="104"/>
      <c r="AG76" s="104"/>
      <c r="AH76" s="104"/>
      <c r="AI76" s="104"/>
      <c r="AJ76" s="104"/>
      <c r="AK76" s="104"/>
      <c r="AL76" s="104"/>
    </row>
    <row r="77" spans="1:38" ht="15">
      <c r="A77" s="61" t="s">
        <v>389</v>
      </c>
      <c r="B77" s="61" t="s">
        <v>578</v>
      </c>
      <c r="C77" s="62" t="s">
        <v>4489</v>
      </c>
      <c r="D77" s="63">
        <v>5</v>
      </c>
      <c r="E77" s="64"/>
      <c r="F77" s="65">
        <v>50</v>
      </c>
      <c r="G77" s="62"/>
      <c r="H77" s="66"/>
      <c r="I77" s="67"/>
      <c r="J77" s="67"/>
      <c r="K77" s="31" t="s">
        <v>65</v>
      </c>
      <c r="L77" s="75">
        <v>77</v>
      </c>
      <c r="M77" s="75"/>
      <c r="N77" s="69"/>
      <c r="O77" s="86" t="s">
        <v>675</v>
      </c>
      <c r="P77" s="86" t="s">
        <v>677</v>
      </c>
      <c r="Q77" s="86" t="s">
        <v>721</v>
      </c>
      <c r="R77" s="86" t="s">
        <v>817</v>
      </c>
      <c r="S77" s="86" t="s">
        <v>830</v>
      </c>
      <c r="T77" s="86" t="s">
        <v>868</v>
      </c>
      <c r="U77" s="86" t="s">
        <v>965</v>
      </c>
      <c r="V77" s="86">
        <v>2016</v>
      </c>
      <c r="W77" s="86">
        <v>60</v>
      </c>
      <c r="X77" s="86" t="s">
        <v>972</v>
      </c>
      <c r="Y77" s="86"/>
      <c r="Z77" s="90" t="s">
        <v>1061</v>
      </c>
      <c r="AA77" s="88">
        <v>1</v>
      </c>
      <c r="AB77" s="89" t="str">
        <f>REPLACE(INDEX(GroupVertices[Group],MATCH("~"&amp;Edges[[#This Row],[Vertex 1]],GroupVertices[Vertex],0)),1,1,"")</f>
        <v>1</v>
      </c>
      <c r="AC77" s="89" t="str">
        <f>REPLACE(INDEX(GroupVertices[Group],MATCH("~"&amp;Edges[[#This Row],[Vertex 2]],GroupVertices[Vertex],0)),1,1,"")</f>
        <v>1</v>
      </c>
      <c r="AD77" s="104"/>
      <c r="AE77" s="104"/>
      <c r="AF77" s="104"/>
      <c r="AG77" s="104"/>
      <c r="AH77" s="104"/>
      <c r="AI77" s="104"/>
      <c r="AJ77" s="104"/>
      <c r="AK77" s="104"/>
      <c r="AL77" s="104"/>
    </row>
    <row r="78" spans="1:38" ht="15">
      <c r="A78" s="61" t="s">
        <v>355</v>
      </c>
      <c r="B78" s="61" t="s">
        <v>579</v>
      </c>
      <c r="C78" s="62" t="s">
        <v>4489</v>
      </c>
      <c r="D78" s="63">
        <v>5</v>
      </c>
      <c r="E78" s="64"/>
      <c r="F78" s="65">
        <v>50</v>
      </c>
      <c r="G78" s="62"/>
      <c r="H78" s="66"/>
      <c r="I78" s="67"/>
      <c r="J78" s="67"/>
      <c r="K78" s="31" t="s">
        <v>65</v>
      </c>
      <c r="L78" s="75">
        <v>78</v>
      </c>
      <c r="M78" s="75"/>
      <c r="N78" s="69"/>
      <c r="O78" s="86" t="s">
        <v>675</v>
      </c>
      <c r="P78" s="86" t="s">
        <v>678</v>
      </c>
      <c r="Q78" s="86" t="s">
        <v>722</v>
      </c>
      <c r="R78" s="86" t="s">
        <v>817</v>
      </c>
      <c r="S78" s="86" t="s">
        <v>830</v>
      </c>
      <c r="T78" s="86" t="s">
        <v>869</v>
      </c>
      <c r="U78" s="86" t="s">
        <v>965</v>
      </c>
      <c r="V78" s="86">
        <v>2008</v>
      </c>
      <c r="W78" s="86">
        <v>61</v>
      </c>
      <c r="X78" s="86" t="s">
        <v>970</v>
      </c>
      <c r="Y78" s="86"/>
      <c r="Z78" s="90" t="s">
        <v>1062</v>
      </c>
      <c r="AA78" s="88">
        <v>1</v>
      </c>
      <c r="AB78" s="89" t="str">
        <f>REPLACE(INDEX(GroupVertices[Group],MATCH("~"&amp;Edges[[#This Row],[Vertex 1]],GroupVertices[Vertex],0)),1,1,"")</f>
        <v>1</v>
      </c>
      <c r="AC78" s="89" t="str">
        <f>REPLACE(INDEX(GroupVertices[Group],MATCH("~"&amp;Edges[[#This Row],[Vertex 2]],GroupVertices[Vertex],0)),1,1,"")</f>
        <v>1</v>
      </c>
      <c r="AD78" s="104"/>
      <c r="AE78" s="104"/>
      <c r="AF78" s="104"/>
      <c r="AG78" s="104"/>
      <c r="AH78" s="104"/>
      <c r="AI78" s="104"/>
      <c r="AJ78" s="104"/>
      <c r="AK78" s="104"/>
      <c r="AL78" s="104"/>
    </row>
    <row r="79" spans="1:38" ht="15">
      <c r="A79" s="61" t="s">
        <v>357</v>
      </c>
      <c r="B79" s="61" t="s">
        <v>580</v>
      </c>
      <c r="C79" s="62" t="s">
        <v>4489</v>
      </c>
      <c r="D79" s="63">
        <v>5</v>
      </c>
      <c r="E79" s="64"/>
      <c r="F79" s="65">
        <v>50</v>
      </c>
      <c r="G79" s="62"/>
      <c r="H79" s="66"/>
      <c r="I79" s="67"/>
      <c r="J79" s="67"/>
      <c r="K79" s="31" t="s">
        <v>65</v>
      </c>
      <c r="L79" s="75">
        <v>79</v>
      </c>
      <c r="M79" s="75"/>
      <c r="N79" s="69"/>
      <c r="O79" s="86" t="s">
        <v>675</v>
      </c>
      <c r="P79" s="86" t="s">
        <v>677</v>
      </c>
      <c r="Q79" s="86" t="s">
        <v>697</v>
      </c>
      <c r="R79" s="86" t="s">
        <v>819</v>
      </c>
      <c r="S79" s="86" t="s">
        <v>833</v>
      </c>
      <c r="T79" s="86" t="s">
        <v>870</v>
      </c>
      <c r="U79" s="86" t="s">
        <v>965</v>
      </c>
      <c r="V79" s="86">
        <v>2007</v>
      </c>
      <c r="W79" s="86">
        <v>61</v>
      </c>
      <c r="X79" s="86" t="s">
        <v>969</v>
      </c>
      <c r="Y79" s="86"/>
      <c r="Z79" s="90" t="s">
        <v>1063</v>
      </c>
      <c r="AA79" s="88">
        <v>1</v>
      </c>
      <c r="AB79" s="89" t="str">
        <f>REPLACE(INDEX(GroupVertices[Group],MATCH("~"&amp;Edges[[#This Row],[Vertex 1]],GroupVertices[Vertex],0)),1,1,"")</f>
        <v>1</v>
      </c>
      <c r="AC79" s="89" t="str">
        <f>REPLACE(INDEX(GroupVertices[Group],MATCH("~"&amp;Edges[[#This Row],[Vertex 2]],GroupVertices[Vertex],0)),1,1,"")</f>
        <v>1</v>
      </c>
      <c r="AD79" s="104"/>
      <c r="AE79" s="104"/>
      <c r="AF79" s="104"/>
      <c r="AG79" s="104"/>
      <c r="AH79" s="104"/>
      <c r="AI79" s="104"/>
      <c r="AJ79" s="104"/>
      <c r="AK79" s="104"/>
      <c r="AL79" s="104"/>
    </row>
    <row r="80" spans="1:38" ht="15">
      <c r="A80" s="61" t="s">
        <v>390</v>
      </c>
      <c r="B80" s="61" t="s">
        <v>581</v>
      </c>
      <c r="C80" s="62" t="s">
        <v>4489</v>
      </c>
      <c r="D80" s="63">
        <v>5</v>
      </c>
      <c r="E80" s="64"/>
      <c r="F80" s="65">
        <v>50</v>
      </c>
      <c r="G80" s="62"/>
      <c r="H80" s="66"/>
      <c r="I80" s="67"/>
      <c r="J80" s="67"/>
      <c r="K80" s="31" t="s">
        <v>65</v>
      </c>
      <c r="L80" s="75">
        <v>80</v>
      </c>
      <c r="M80" s="75"/>
      <c r="N80" s="69"/>
      <c r="O80" s="86" t="s">
        <v>675</v>
      </c>
      <c r="P80" s="86" t="s">
        <v>678</v>
      </c>
      <c r="Q80" s="86" t="s">
        <v>723</v>
      </c>
      <c r="R80" s="86" t="s">
        <v>817</v>
      </c>
      <c r="S80" s="86" t="s">
        <v>830</v>
      </c>
      <c r="T80" s="86" t="s">
        <v>871</v>
      </c>
      <c r="U80" s="86" t="s">
        <v>965</v>
      </c>
      <c r="V80" s="86">
        <v>2004</v>
      </c>
      <c r="W80" s="86">
        <v>63</v>
      </c>
      <c r="X80" s="86" t="s">
        <v>976</v>
      </c>
      <c r="Y80" s="86"/>
      <c r="Z80" s="90" t="s">
        <v>1064</v>
      </c>
      <c r="AA80" s="88">
        <v>1</v>
      </c>
      <c r="AB80" s="89" t="str">
        <f>REPLACE(INDEX(GroupVertices[Group],MATCH("~"&amp;Edges[[#This Row],[Vertex 1]],GroupVertices[Vertex],0)),1,1,"")</f>
        <v>72</v>
      </c>
      <c r="AC80" s="89" t="str">
        <f>REPLACE(INDEX(GroupVertices[Group],MATCH("~"&amp;Edges[[#This Row],[Vertex 2]],GroupVertices[Vertex],0)),1,1,"")</f>
        <v>72</v>
      </c>
      <c r="AD80" s="104"/>
      <c r="AE80" s="104"/>
      <c r="AF80" s="104"/>
      <c r="AG80" s="104"/>
      <c r="AH80" s="104"/>
      <c r="AI80" s="104"/>
      <c r="AJ80" s="104"/>
      <c r="AK80" s="104"/>
      <c r="AL80" s="104"/>
    </row>
    <row r="81" spans="1:38" ht="15">
      <c r="A81" s="61" t="s">
        <v>391</v>
      </c>
      <c r="B81" s="61" t="s">
        <v>582</v>
      </c>
      <c r="C81" s="62" t="s">
        <v>4489</v>
      </c>
      <c r="D81" s="63">
        <v>5</v>
      </c>
      <c r="E81" s="64"/>
      <c r="F81" s="65">
        <v>50</v>
      </c>
      <c r="G81" s="62"/>
      <c r="H81" s="66"/>
      <c r="I81" s="67"/>
      <c r="J81" s="67"/>
      <c r="K81" s="31" t="s">
        <v>65</v>
      </c>
      <c r="L81" s="75">
        <v>81</v>
      </c>
      <c r="M81" s="75"/>
      <c r="N81" s="69"/>
      <c r="O81" s="86" t="s">
        <v>675</v>
      </c>
      <c r="P81" s="86" t="s">
        <v>676</v>
      </c>
      <c r="Q81" s="86" t="s">
        <v>723</v>
      </c>
      <c r="R81" s="86" t="s">
        <v>817</v>
      </c>
      <c r="S81" s="86" t="s">
        <v>830</v>
      </c>
      <c r="T81" s="86" t="s">
        <v>872</v>
      </c>
      <c r="U81" s="86" t="s">
        <v>965</v>
      </c>
      <c r="V81" s="86">
        <v>2002</v>
      </c>
      <c r="W81" s="86">
        <v>64</v>
      </c>
      <c r="X81" s="86" t="s">
        <v>969</v>
      </c>
      <c r="Y81" s="86"/>
      <c r="Z81" s="90" t="s">
        <v>1065</v>
      </c>
      <c r="AA81" s="88">
        <v>1</v>
      </c>
      <c r="AB81" s="89" t="str">
        <f>REPLACE(INDEX(GroupVertices[Group],MATCH("~"&amp;Edges[[#This Row],[Vertex 1]],GroupVertices[Vertex],0)),1,1,"")</f>
        <v>71</v>
      </c>
      <c r="AC81" s="89" t="str">
        <f>REPLACE(INDEX(GroupVertices[Group],MATCH("~"&amp;Edges[[#This Row],[Vertex 2]],GroupVertices[Vertex],0)),1,1,"")</f>
        <v>71</v>
      </c>
      <c r="AD81" s="104"/>
      <c r="AE81" s="104"/>
      <c r="AF81" s="104"/>
      <c r="AG81" s="104"/>
      <c r="AH81" s="104"/>
      <c r="AI81" s="104"/>
      <c r="AJ81" s="104"/>
      <c r="AK81" s="104"/>
      <c r="AL81" s="104"/>
    </row>
    <row r="82" spans="1:38" ht="15">
      <c r="A82" s="61" t="s">
        <v>392</v>
      </c>
      <c r="B82" s="61" t="s">
        <v>583</v>
      </c>
      <c r="C82" s="62" t="s">
        <v>4489</v>
      </c>
      <c r="D82" s="63">
        <v>5</v>
      </c>
      <c r="E82" s="64"/>
      <c r="F82" s="65">
        <v>50</v>
      </c>
      <c r="G82" s="62"/>
      <c r="H82" s="66"/>
      <c r="I82" s="67"/>
      <c r="J82" s="67"/>
      <c r="K82" s="31" t="s">
        <v>65</v>
      </c>
      <c r="L82" s="75">
        <v>82</v>
      </c>
      <c r="M82" s="75"/>
      <c r="N82" s="69"/>
      <c r="O82" s="86" t="s">
        <v>675</v>
      </c>
      <c r="P82" s="86" t="s">
        <v>676</v>
      </c>
      <c r="Q82" s="86" t="s">
        <v>724</v>
      </c>
      <c r="R82" s="86" t="s">
        <v>817</v>
      </c>
      <c r="S82" s="86" t="s">
        <v>830</v>
      </c>
      <c r="T82" s="86" t="s">
        <v>873</v>
      </c>
      <c r="U82" s="86" t="s">
        <v>965</v>
      </c>
      <c r="V82" s="86">
        <v>2002</v>
      </c>
      <c r="W82" s="86">
        <v>64</v>
      </c>
      <c r="X82" s="86" t="s">
        <v>968</v>
      </c>
      <c r="Y82" s="86"/>
      <c r="Z82" s="90" t="s">
        <v>1066</v>
      </c>
      <c r="AA82" s="88">
        <v>1</v>
      </c>
      <c r="AB82" s="89" t="str">
        <f>REPLACE(INDEX(GroupVertices[Group],MATCH("~"&amp;Edges[[#This Row],[Vertex 1]],GroupVertices[Vertex],0)),1,1,"")</f>
        <v>70</v>
      </c>
      <c r="AC82" s="89" t="str">
        <f>REPLACE(INDEX(GroupVertices[Group],MATCH("~"&amp;Edges[[#This Row],[Vertex 2]],GroupVertices[Vertex],0)),1,1,"")</f>
        <v>70</v>
      </c>
      <c r="AD82" s="104"/>
      <c r="AE82" s="104"/>
      <c r="AF82" s="104"/>
      <c r="AG82" s="104"/>
      <c r="AH82" s="104"/>
      <c r="AI82" s="104"/>
      <c r="AJ82" s="104"/>
      <c r="AK82" s="104"/>
      <c r="AL82" s="104"/>
    </row>
    <row r="83" spans="1:38" ht="15">
      <c r="A83" s="61" t="s">
        <v>393</v>
      </c>
      <c r="B83" s="61" t="s">
        <v>584</v>
      </c>
      <c r="C83" s="62" t="s">
        <v>4489</v>
      </c>
      <c r="D83" s="63">
        <v>5</v>
      </c>
      <c r="E83" s="64"/>
      <c r="F83" s="65">
        <v>50</v>
      </c>
      <c r="G83" s="62"/>
      <c r="H83" s="66"/>
      <c r="I83" s="67"/>
      <c r="J83" s="67"/>
      <c r="K83" s="31" t="s">
        <v>65</v>
      </c>
      <c r="L83" s="75">
        <v>83</v>
      </c>
      <c r="M83" s="75"/>
      <c r="N83" s="69"/>
      <c r="O83" s="86" t="s">
        <v>675</v>
      </c>
      <c r="P83" s="86" t="s">
        <v>677</v>
      </c>
      <c r="Q83" s="86" t="s">
        <v>725</v>
      </c>
      <c r="R83" s="86" t="s">
        <v>821</v>
      </c>
      <c r="S83" s="86" t="s">
        <v>826</v>
      </c>
      <c r="T83" s="86" t="s">
        <v>874</v>
      </c>
      <c r="U83" s="86" t="s">
        <v>966</v>
      </c>
      <c r="V83" s="86">
        <v>2008</v>
      </c>
      <c r="W83" s="86">
        <v>64</v>
      </c>
      <c r="X83" s="86" t="s">
        <v>977</v>
      </c>
      <c r="Y83" s="86"/>
      <c r="Z83" s="90" t="s">
        <v>1067</v>
      </c>
      <c r="AA83" s="88">
        <v>1</v>
      </c>
      <c r="AB83" s="89" t="str">
        <f>REPLACE(INDEX(GroupVertices[Group],MATCH("~"&amp;Edges[[#This Row],[Vertex 1]],GroupVertices[Vertex],0)),1,1,"")</f>
        <v>69</v>
      </c>
      <c r="AC83" s="89" t="str">
        <f>REPLACE(INDEX(GroupVertices[Group],MATCH("~"&amp;Edges[[#This Row],[Vertex 2]],GroupVertices[Vertex],0)),1,1,"")</f>
        <v>69</v>
      </c>
      <c r="AD83" s="104"/>
      <c r="AE83" s="104"/>
      <c r="AF83" s="104"/>
      <c r="AG83" s="104"/>
      <c r="AH83" s="104"/>
      <c r="AI83" s="104"/>
      <c r="AJ83" s="104"/>
      <c r="AK83" s="104"/>
      <c r="AL83" s="104"/>
    </row>
    <row r="84" spans="1:38" ht="15">
      <c r="A84" s="61" t="s">
        <v>379</v>
      </c>
      <c r="B84" s="61" t="s">
        <v>585</v>
      </c>
      <c r="C84" s="62" t="s">
        <v>4489</v>
      </c>
      <c r="D84" s="63">
        <v>5</v>
      </c>
      <c r="E84" s="64"/>
      <c r="F84" s="65">
        <v>50</v>
      </c>
      <c r="G84" s="62"/>
      <c r="H84" s="66"/>
      <c r="I84" s="67"/>
      <c r="J84" s="67"/>
      <c r="K84" s="31" t="s">
        <v>65</v>
      </c>
      <c r="L84" s="75">
        <v>84</v>
      </c>
      <c r="M84" s="75"/>
      <c r="N84" s="69"/>
      <c r="O84" s="86" t="s">
        <v>675</v>
      </c>
      <c r="P84" s="86" t="s">
        <v>677</v>
      </c>
      <c r="Q84" s="86" t="s">
        <v>714</v>
      </c>
      <c r="R84" s="86" t="s">
        <v>817</v>
      </c>
      <c r="S84" s="86" t="s">
        <v>832</v>
      </c>
      <c r="T84" s="86" t="s">
        <v>875</v>
      </c>
      <c r="U84" s="86" t="s">
        <v>965</v>
      </c>
      <c r="V84" s="86">
        <v>2019</v>
      </c>
      <c r="W84" s="86">
        <v>64</v>
      </c>
      <c r="X84" s="86" t="s">
        <v>968</v>
      </c>
      <c r="Y84" s="86"/>
      <c r="Z84" s="90" t="s">
        <v>1068</v>
      </c>
      <c r="AA84" s="88">
        <v>1</v>
      </c>
      <c r="AB84" s="89" t="str">
        <f>REPLACE(INDEX(GroupVertices[Group],MATCH("~"&amp;Edges[[#This Row],[Vertex 1]],GroupVertices[Vertex],0)),1,1,"")</f>
        <v>7</v>
      </c>
      <c r="AC84" s="89" t="str">
        <f>REPLACE(INDEX(GroupVertices[Group],MATCH("~"&amp;Edges[[#This Row],[Vertex 2]],GroupVertices[Vertex],0)),1,1,"")</f>
        <v>7</v>
      </c>
      <c r="AD84" s="104"/>
      <c r="AE84" s="104"/>
      <c r="AF84" s="104"/>
      <c r="AG84" s="104"/>
      <c r="AH84" s="104"/>
      <c r="AI84" s="104"/>
      <c r="AJ84" s="104"/>
      <c r="AK84" s="104"/>
      <c r="AL84" s="104"/>
    </row>
    <row r="85" spans="1:38" ht="15">
      <c r="A85" s="61" t="s">
        <v>394</v>
      </c>
      <c r="B85" s="61" t="s">
        <v>586</v>
      </c>
      <c r="C85" s="62" t="s">
        <v>4489</v>
      </c>
      <c r="D85" s="63">
        <v>5</v>
      </c>
      <c r="E85" s="64"/>
      <c r="F85" s="65">
        <v>50</v>
      </c>
      <c r="G85" s="62"/>
      <c r="H85" s="66"/>
      <c r="I85" s="67"/>
      <c r="J85" s="67"/>
      <c r="K85" s="31" t="s">
        <v>65</v>
      </c>
      <c r="L85" s="75">
        <v>85</v>
      </c>
      <c r="M85" s="75"/>
      <c r="N85" s="69"/>
      <c r="O85" s="86" t="s">
        <v>675</v>
      </c>
      <c r="P85" s="86" t="s">
        <v>676</v>
      </c>
      <c r="Q85" s="86" t="s">
        <v>715</v>
      </c>
      <c r="R85" s="86" t="s">
        <v>817</v>
      </c>
      <c r="S85" s="86" t="s">
        <v>826</v>
      </c>
      <c r="T85" s="86" t="s">
        <v>876</v>
      </c>
      <c r="U85" s="86" t="s">
        <v>965</v>
      </c>
      <c r="V85" s="86">
        <v>2010</v>
      </c>
      <c r="W85" s="86">
        <v>65</v>
      </c>
      <c r="X85" s="86" t="s">
        <v>972</v>
      </c>
      <c r="Y85" s="86"/>
      <c r="Z85" s="90" t="s">
        <v>1069</v>
      </c>
      <c r="AA85" s="88">
        <v>1</v>
      </c>
      <c r="AB85" s="89" t="str">
        <f>REPLACE(INDEX(GroupVertices[Group],MATCH("~"&amp;Edges[[#This Row],[Vertex 1]],GroupVertices[Vertex],0)),1,1,"")</f>
        <v>68</v>
      </c>
      <c r="AC85" s="89" t="str">
        <f>REPLACE(INDEX(GroupVertices[Group],MATCH("~"&amp;Edges[[#This Row],[Vertex 2]],GroupVertices[Vertex],0)),1,1,"")</f>
        <v>68</v>
      </c>
      <c r="AD85" s="104"/>
      <c r="AE85" s="104"/>
      <c r="AF85" s="104"/>
      <c r="AG85" s="104"/>
      <c r="AH85" s="104"/>
      <c r="AI85" s="104"/>
      <c r="AJ85" s="104"/>
      <c r="AK85" s="104"/>
      <c r="AL85" s="104"/>
    </row>
    <row r="86" spans="1:38" ht="15">
      <c r="A86" s="61" t="s">
        <v>395</v>
      </c>
      <c r="B86" s="61" t="s">
        <v>587</v>
      </c>
      <c r="C86" s="62" t="s">
        <v>4489</v>
      </c>
      <c r="D86" s="63">
        <v>5</v>
      </c>
      <c r="E86" s="64"/>
      <c r="F86" s="65">
        <v>50</v>
      </c>
      <c r="G86" s="62"/>
      <c r="H86" s="66"/>
      <c r="I86" s="67"/>
      <c r="J86" s="67"/>
      <c r="K86" s="31" t="s">
        <v>65</v>
      </c>
      <c r="L86" s="75">
        <v>86</v>
      </c>
      <c r="M86" s="75"/>
      <c r="N86" s="69"/>
      <c r="O86" s="86" t="s">
        <v>675</v>
      </c>
      <c r="P86" s="86" t="s">
        <v>676</v>
      </c>
      <c r="Q86" s="86" t="s">
        <v>726</v>
      </c>
      <c r="R86" s="86" t="s">
        <v>817</v>
      </c>
      <c r="S86" s="86" t="s">
        <v>828</v>
      </c>
      <c r="T86" s="86" t="s">
        <v>877</v>
      </c>
      <c r="U86" s="86" t="s">
        <v>965</v>
      </c>
      <c r="V86" s="86">
        <v>2014</v>
      </c>
      <c r="W86" s="86">
        <v>65</v>
      </c>
      <c r="X86" s="86" t="s">
        <v>969</v>
      </c>
      <c r="Y86" s="86"/>
      <c r="Z86" s="90" t="s">
        <v>1070</v>
      </c>
      <c r="AA86" s="88">
        <v>1</v>
      </c>
      <c r="AB86" s="89" t="str">
        <f>REPLACE(INDEX(GroupVertices[Group],MATCH("~"&amp;Edges[[#This Row],[Vertex 1]],GroupVertices[Vertex],0)),1,1,"")</f>
        <v>10</v>
      </c>
      <c r="AC86" s="89" t="str">
        <f>REPLACE(INDEX(GroupVertices[Group],MATCH("~"&amp;Edges[[#This Row],[Vertex 2]],GroupVertices[Vertex],0)),1,1,"")</f>
        <v>10</v>
      </c>
      <c r="AD86" s="104"/>
      <c r="AE86" s="104"/>
      <c r="AF86" s="104"/>
      <c r="AG86" s="104"/>
      <c r="AH86" s="104"/>
      <c r="AI86" s="104"/>
      <c r="AJ86" s="104"/>
      <c r="AK86" s="104"/>
      <c r="AL86" s="104"/>
    </row>
    <row r="87" spans="1:38" ht="15">
      <c r="A87" s="61" t="s">
        <v>382</v>
      </c>
      <c r="B87" s="61" t="s">
        <v>587</v>
      </c>
      <c r="C87" s="62" t="s">
        <v>4489</v>
      </c>
      <c r="D87" s="63">
        <v>5</v>
      </c>
      <c r="E87" s="64"/>
      <c r="F87" s="65">
        <v>50</v>
      </c>
      <c r="G87" s="62"/>
      <c r="H87" s="66"/>
      <c r="I87" s="67"/>
      <c r="J87" s="67"/>
      <c r="K87" s="31" t="s">
        <v>65</v>
      </c>
      <c r="L87" s="75">
        <v>87</v>
      </c>
      <c r="M87" s="75"/>
      <c r="N87" s="69"/>
      <c r="O87" s="86" t="s">
        <v>675</v>
      </c>
      <c r="P87" s="86" t="s">
        <v>676</v>
      </c>
      <c r="Q87" s="86" t="s">
        <v>727</v>
      </c>
      <c r="R87" s="86" t="s">
        <v>818</v>
      </c>
      <c r="S87" s="86" t="s">
        <v>826</v>
      </c>
      <c r="T87" s="86" t="s">
        <v>877</v>
      </c>
      <c r="U87" s="86" t="s">
        <v>965</v>
      </c>
      <c r="V87" s="86">
        <v>2014</v>
      </c>
      <c r="W87" s="86">
        <v>65</v>
      </c>
      <c r="X87" s="86" t="s">
        <v>969</v>
      </c>
      <c r="Y87" s="86"/>
      <c r="Z87" s="90" t="s">
        <v>1071</v>
      </c>
      <c r="AA87" s="88">
        <v>1</v>
      </c>
      <c r="AB87" s="89" t="str">
        <f>REPLACE(INDEX(GroupVertices[Group],MATCH("~"&amp;Edges[[#This Row],[Vertex 1]],GroupVertices[Vertex],0)),1,1,"")</f>
        <v>10</v>
      </c>
      <c r="AC87" s="89" t="str">
        <f>REPLACE(INDEX(GroupVertices[Group],MATCH("~"&amp;Edges[[#This Row],[Vertex 2]],GroupVertices[Vertex],0)),1,1,"")</f>
        <v>10</v>
      </c>
      <c r="AD87" s="104"/>
      <c r="AE87" s="104"/>
      <c r="AF87" s="104"/>
      <c r="AG87" s="104"/>
      <c r="AH87" s="104"/>
      <c r="AI87" s="104"/>
      <c r="AJ87" s="104"/>
      <c r="AK87" s="104"/>
      <c r="AL87" s="104"/>
    </row>
    <row r="88" spans="1:38" ht="15">
      <c r="A88" s="61" t="s">
        <v>396</v>
      </c>
      <c r="B88" s="61" t="s">
        <v>587</v>
      </c>
      <c r="C88" s="62" t="s">
        <v>4489</v>
      </c>
      <c r="D88" s="63">
        <v>5</v>
      </c>
      <c r="E88" s="64"/>
      <c r="F88" s="65">
        <v>50</v>
      </c>
      <c r="G88" s="62"/>
      <c r="H88" s="66"/>
      <c r="I88" s="67"/>
      <c r="J88" s="67"/>
      <c r="K88" s="31" t="s">
        <v>65</v>
      </c>
      <c r="L88" s="75">
        <v>88</v>
      </c>
      <c r="M88" s="75"/>
      <c r="N88" s="69"/>
      <c r="O88" s="86" t="s">
        <v>675</v>
      </c>
      <c r="P88" s="86" t="s">
        <v>677</v>
      </c>
      <c r="Q88" s="86" t="s">
        <v>727</v>
      </c>
      <c r="R88" s="86" t="s">
        <v>818</v>
      </c>
      <c r="S88" s="86" t="s">
        <v>826</v>
      </c>
      <c r="T88" s="86" t="s">
        <v>877</v>
      </c>
      <c r="U88" s="86" t="s">
        <v>965</v>
      </c>
      <c r="V88" s="86">
        <v>2014</v>
      </c>
      <c r="W88" s="86">
        <v>65</v>
      </c>
      <c r="X88" s="86" t="s">
        <v>969</v>
      </c>
      <c r="Y88" s="86"/>
      <c r="Z88" s="90" t="s">
        <v>1072</v>
      </c>
      <c r="AA88" s="88">
        <v>1</v>
      </c>
      <c r="AB88" s="89" t="str">
        <f>REPLACE(INDEX(GroupVertices[Group],MATCH("~"&amp;Edges[[#This Row],[Vertex 1]],GroupVertices[Vertex],0)),1,1,"")</f>
        <v>10</v>
      </c>
      <c r="AC88" s="89" t="str">
        <f>REPLACE(INDEX(GroupVertices[Group],MATCH("~"&amp;Edges[[#This Row],[Vertex 2]],GroupVertices[Vertex],0)),1,1,"")</f>
        <v>10</v>
      </c>
      <c r="AD88" s="104"/>
      <c r="AE88" s="104"/>
      <c r="AF88" s="104"/>
      <c r="AG88" s="104"/>
      <c r="AH88" s="104"/>
      <c r="AI88" s="104"/>
      <c r="AJ88" s="104"/>
      <c r="AK88" s="104"/>
      <c r="AL88" s="104"/>
    </row>
    <row r="89" spans="1:38" ht="15">
      <c r="A89" s="61" t="s">
        <v>397</v>
      </c>
      <c r="B89" s="61" t="s">
        <v>587</v>
      </c>
      <c r="C89" s="62" t="s">
        <v>4489</v>
      </c>
      <c r="D89" s="63">
        <v>5</v>
      </c>
      <c r="E89" s="64"/>
      <c r="F89" s="65">
        <v>50</v>
      </c>
      <c r="G89" s="62"/>
      <c r="H89" s="66"/>
      <c r="I89" s="67"/>
      <c r="J89" s="67"/>
      <c r="K89" s="31" t="s">
        <v>65</v>
      </c>
      <c r="L89" s="75">
        <v>89</v>
      </c>
      <c r="M89" s="75"/>
      <c r="N89" s="69"/>
      <c r="O89" s="86" t="s">
        <v>675</v>
      </c>
      <c r="P89" s="86" t="s">
        <v>677</v>
      </c>
      <c r="Q89" s="86" t="s">
        <v>728</v>
      </c>
      <c r="R89" s="86" t="s">
        <v>817</v>
      </c>
      <c r="S89" s="86" t="s">
        <v>823</v>
      </c>
      <c r="T89" s="86" t="s">
        <v>877</v>
      </c>
      <c r="U89" s="86" t="s">
        <v>965</v>
      </c>
      <c r="V89" s="86">
        <v>2014</v>
      </c>
      <c r="W89" s="86">
        <v>65</v>
      </c>
      <c r="X89" s="86" t="s">
        <v>969</v>
      </c>
      <c r="Y89" s="86"/>
      <c r="Z89" s="90" t="s">
        <v>1073</v>
      </c>
      <c r="AA89" s="88">
        <v>1</v>
      </c>
      <c r="AB89" s="89" t="str">
        <f>REPLACE(INDEX(GroupVertices[Group],MATCH("~"&amp;Edges[[#This Row],[Vertex 1]],GroupVertices[Vertex],0)),1,1,"")</f>
        <v>10</v>
      </c>
      <c r="AC89" s="89" t="str">
        <f>REPLACE(INDEX(GroupVertices[Group],MATCH("~"&amp;Edges[[#This Row],[Vertex 2]],GroupVertices[Vertex],0)),1,1,"")</f>
        <v>10</v>
      </c>
      <c r="AD89" s="104"/>
      <c r="AE89" s="104"/>
      <c r="AF89" s="104"/>
      <c r="AG89" s="104"/>
      <c r="AH89" s="104"/>
      <c r="AI89" s="104"/>
      <c r="AJ89" s="104"/>
      <c r="AK89" s="104"/>
      <c r="AL89" s="104"/>
    </row>
    <row r="90" spans="1:38" ht="15">
      <c r="A90" s="61" t="s">
        <v>357</v>
      </c>
      <c r="B90" s="61" t="s">
        <v>588</v>
      </c>
      <c r="C90" s="62" t="s">
        <v>4489</v>
      </c>
      <c r="D90" s="63">
        <v>5</v>
      </c>
      <c r="E90" s="64"/>
      <c r="F90" s="65">
        <v>50</v>
      </c>
      <c r="G90" s="62"/>
      <c r="H90" s="66"/>
      <c r="I90" s="67"/>
      <c r="J90" s="67"/>
      <c r="K90" s="31" t="s">
        <v>65</v>
      </c>
      <c r="L90" s="75">
        <v>90</v>
      </c>
      <c r="M90" s="75"/>
      <c r="N90" s="69"/>
      <c r="O90" s="86" t="s">
        <v>675</v>
      </c>
      <c r="P90" s="86" t="s">
        <v>678</v>
      </c>
      <c r="Q90" s="86" t="s">
        <v>720</v>
      </c>
      <c r="R90" s="86" t="s">
        <v>817</v>
      </c>
      <c r="S90" s="86" t="s">
        <v>833</v>
      </c>
      <c r="T90" s="86" t="s">
        <v>878</v>
      </c>
      <c r="U90" s="86" t="s">
        <v>965</v>
      </c>
      <c r="V90" s="86">
        <v>2020</v>
      </c>
      <c r="W90" s="86">
        <v>65</v>
      </c>
      <c r="X90" s="86" t="s">
        <v>975</v>
      </c>
      <c r="Y90" s="86"/>
      <c r="Z90" s="90" t="s">
        <v>1074</v>
      </c>
      <c r="AA90" s="88">
        <v>1</v>
      </c>
      <c r="AB90" s="89" t="str">
        <f>REPLACE(INDEX(GroupVertices[Group],MATCH("~"&amp;Edges[[#This Row],[Vertex 1]],GroupVertices[Vertex],0)),1,1,"")</f>
        <v>1</v>
      </c>
      <c r="AC90" s="89" t="str">
        <f>REPLACE(INDEX(GroupVertices[Group],MATCH("~"&amp;Edges[[#This Row],[Vertex 2]],GroupVertices[Vertex],0)),1,1,"")</f>
        <v>1</v>
      </c>
      <c r="AD90" s="104"/>
      <c r="AE90" s="104"/>
      <c r="AF90" s="104"/>
      <c r="AG90" s="104"/>
      <c r="AH90" s="104"/>
      <c r="AI90" s="104"/>
      <c r="AJ90" s="104"/>
      <c r="AK90" s="104"/>
      <c r="AL90" s="104"/>
    </row>
    <row r="91" spans="1:38" ht="15">
      <c r="A91" s="61" t="s">
        <v>398</v>
      </c>
      <c r="B91" s="61" t="s">
        <v>588</v>
      </c>
      <c r="C91" s="62" t="s">
        <v>4489</v>
      </c>
      <c r="D91" s="63">
        <v>5</v>
      </c>
      <c r="E91" s="64"/>
      <c r="F91" s="65">
        <v>50</v>
      </c>
      <c r="G91" s="62"/>
      <c r="H91" s="66"/>
      <c r="I91" s="67"/>
      <c r="J91" s="67"/>
      <c r="K91" s="31" t="s">
        <v>65</v>
      </c>
      <c r="L91" s="75">
        <v>91</v>
      </c>
      <c r="M91" s="75"/>
      <c r="N91" s="69"/>
      <c r="O91" s="86" t="s">
        <v>675</v>
      </c>
      <c r="P91" s="86" t="s">
        <v>677</v>
      </c>
      <c r="Q91" s="86" t="s">
        <v>729</v>
      </c>
      <c r="R91" s="86" t="s">
        <v>817</v>
      </c>
      <c r="S91" s="86" t="s">
        <v>836</v>
      </c>
      <c r="T91" s="86" t="s">
        <v>878</v>
      </c>
      <c r="U91" s="86" t="s">
        <v>965</v>
      </c>
      <c r="V91" s="86">
        <v>2020</v>
      </c>
      <c r="W91" s="86">
        <v>65</v>
      </c>
      <c r="X91" s="86" t="s">
        <v>975</v>
      </c>
      <c r="Y91" s="86"/>
      <c r="Z91" s="90" t="s">
        <v>1075</v>
      </c>
      <c r="AA91" s="88">
        <v>1</v>
      </c>
      <c r="AB91" s="89" t="str">
        <f>REPLACE(INDEX(GroupVertices[Group],MATCH("~"&amp;Edges[[#This Row],[Vertex 1]],GroupVertices[Vertex],0)),1,1,"")</f>
        <v>1</v>
      </c>
      <c r="AC91" s="89" t="str">
        <f>REPLACE(INDEX(GroupVertices[Group],MATCH("~"&amp;Edges[[#This Row],[Vertex 2]],GroupVertices[Vertex],0)),1,1,"")</f>
        <v>1</v>
      </c>
      <c r="AD91" s="104"/>
      <c r="AE91" s="104"/>
      <c r="AF91" s="104"/>
      <c r="AG91" s="104"/>
      <c r="AH91" s="104"/>
      <c r="AI91" s="104"/>
      <c r="AJ91" s="104"/>
      <c r="AK91" s="104"/>
      <c r="AL91" s="104"/>
    </row>
    <row r="92" spans="1:38" ht="15">
      <c r="A92" s="61" t="s">
        <v>399</v>
      </c>
      <c r="B92" s="61" t="s">
        <v>589</v>
      </c>
      <c r="C92" s="62" t="s">
        <v>4489</v>
      </c>
      <c r="D92" s="63">
        <v>5</v>
      </c>
      <c r="E92" s="64"/>
      <c r="F92" s="65">
        <v>50</v>
      </c>
      <c r="G92" s="62"/>
      <c r="H92" s="66"/>
      <c r="I92" s="67"/>
      <c r="J92" s="67"/>
      <c r="K92" s="31" t="s">
        <v>65</v>
      </c>
      <c r="L92" s="75">
        <v>92</v>
      </c>
      <c r="M92" s="75"/>
      <c r="N92" s="69"/>
      <c r="O92" s="86" t="s">
        <v>675</v>
      </c>
      <c r="P92" s="86" t="s">
        <v>678</v>
      </c>
      <c r="Q92" s="86" t="s">
        <v>730</v>
      </c>
      <c r="R92" s="86" t="s">
        <v>822</v>
      </c>
      <c r="S92" s="86" t="s">
        <v>830</v>
      </c>
      <c r="T92" s="86" t="s">
        <v>879</v>
      </c>
      <c r="U92" s="86" t="s">
        <v>965</v>
      </c>
      <c r="V92" s="86">
        <v>2004</v>
      </c>
      <c r="W92" s="86">
        <v>67</v>
      </c>
      <c r="X92" s="86" t="s">
        <v>969</v>
      </c>
      <c r="Y92" s="86"/>
      <c r="Z92" s="90" t="s">
        <v>1076</v>
      </c>
      <c r="AA92" s="88">
        <v>1</v>
      </c>
      <c r="AB92" s="89" t="str">
        <f>REPLACE(INDEX(GroupVertices[Group],MATCH("~"&amp;Edges[[#This Row],[Vertex 1]],GroupVertices[Vertex],0)),1,1,"")</f>
        <v>67</v>
      </c>
      <c r="AC92" s="89" t="str">
        <f>REPLACE(INDEX(GroupVertices[Group],MATCH("~"&amp;Edges[[#This Row],[Vertex 2]],GroupVertices[Vertex],0)),1,1,"")</f>
        <v>67</v>
      </c>
      <c r="AD92" s="104"/>
      <c r="AE92" s="104"/>
      <c r="AF92" s="104"/>
      <c r="AG92" s="104"/>
      <c r="AH92" s="104"/>
      <c r="AI92" s="104"/>
      <c r="AJ92" s="104"/>
      <c r="AK92" s="104"/>
      <c r="AL92" s="104"/>
    </row>
    <row r="93" spans="1:38" ht="15">
      <c r="A93" s="61" t="s">
        <v>400</v>
      </c>
      <c r="B93" s="61" t="s">
        <v>590</v>
      </c>
      <c r="C93" s="62" t="s">
        <v>4489</v>
      </c>
      <c r="D93" s="63">
        <v>5</v>
      </c>
      <c r="E93" s="64"/>
      <c r="F93" s="65">
        <v>50</v>
      </c>
      <c r="G93" s="62"/>
      <c r="H93" s="66"/>
      <c r="I93" s="67"/>
      <c r="J93" s="67"/>
      <c r="K93" s="31" t="s">
        <v>65</v>
      </c>
      <c r="L93" s="75">
        <v>93</v>
      </c>
      <c r="M93" s="75"/>
      <c r="N93" s="69"/>
      <c r="O93" s="86" t="s">
        <v>675</v>
      </c>
      <c r="P93" s="86" t="s">
        <v>676</v>
      </c>
      <c r="Q93" s="86" t="s">
        <v>731</v>
      </c>
      <c r="R93" s="86" t="s">
        <v>817</v>
      </c>
      <c r="S93" s="86" t="s">
        <v>830</v>
      </c>
      <c r="T93" s="86" t="s">
        <v>880</v>
      </c>
      <c r="U93" s="86" t="s">
        <v>965</v>
      </c>
      <c r="V93" s="86">
        <v>2008</v>
      </c>
      <c r="W93" s="86">
        <v>67</v>
      </c>
      <c r="X93" s="86" t="s">
        <v>972</v>
      </c>
      <c r="Y93" s="86"/>
      <c r="Z93" s="90" t="s">
        <v>1077</v>
      </c>
      <c r="AA93" s="88">
        <v>1</v>
      </c>
      <c r="AB93" s="89" t="str">
        <f>REPLACE(INDEX(GroupVertices[Group],MATCH("~"&amp;Edges[[#This Row],[Vertex 1]],GroupVertices[Vertex],0)),1,1,"")</f>
        <v>34</v>
      </c>
      <c r="AC93" s="89" t="str">
        <f>REPLACE(INDEX(GroupVertices[Group],MATCH("~"&amp;Edges[[#This Row],[Vertex 2]],GroupVertices[Vertex],0)),1,1,"")</f>
        <v>34</v>
      </c>
      <c r="AD93" s="104"/>
      <c r="AE93" s="104"/>
      <c r="AF93" s="104"/>
      <c r="AG93" s="104"/>
      <c r="AH93" s="104"/>
      <c r="AI93" s="104"/>
      <c r="AJ93" s="104"/>
      <c r="AK93" s="104"/>
      <c r="AL93" s="104"/>
    </row>
    <row r="94" spans="1:38" ht="15">
      <c r="A94" s="61" t="s">
        <v>401</v>
      </c>
      <c r="B94" s="61" t="s">
        <v>590</v>
      </c>
      <c r="C94" s="62" t="s">
        <v>4489</v>
      </c>
      <c r="D94" s="63">
        <v>5</v>
      </c>
      <c r="E94" s="64"/>
      <c r="F94" s="65">
        <v>50</v>
      </c>
      <c r="G94" s="62"/>
      <c r="H94" s="66"/>
      <c r="I94" s="67"/>
      <c r="J94" s="67"/>
      <c r="K94" s="31" t="s">
        <v>65</v>
      </c>
      <c r="L94" s="75">
        <v>94</v>
      </c>
      <c r="M94" s="75"/>
      <c r="N94" s="69"/>
      <c r="O94" s="86" t="s">
        <v>675</v>
      </c>
      <c r="P94" s="86" t="s">
        <v>676</v>
      </c>
      <c r="Q94" s="86" t="s">
        <v>732</v>
      </c>
      <c r="R94" s="86" t="s">
        <v>821</v>
      </c>
      <c r="S94" s="86" t="s">
        <v>830</v>
      </c>
      <c r="T94" s="86" t="s">
        <v>880</v>
      </c>
      <c r="U94" s="86" t="s">
        <v>965</v>
      </c>
      <c r="V94" s="86">
        <v>2008</v>
      </c>
      <c r="W94" s="86">
        <v>67</v>
      </c>
      <c r="X94" s="86" t="s">
        <v>972</v>
      </c>
      <c r="Y94" s="86"/>
      <c r="Z94" s="90" t="s">
        <v>1078</v>
      </c>
      <c r="AA94" s="88">
        <v>1</v>
      </c>
      <c r="AB94" s="89" t="str">
        <f>REPLACE(INDEX(GroupVertices[Group],MATCH("~"&amp;Edges[[#This Row],[Vertex 1]],GroupVertices[Vertex],0)),1,1,"")</f>
        <v>34</v>
      </c>
      <c r="AC94" s="89" t="str">
        <f>REPLACE(INDEX(GroupVertices[Group],MATCH("~"&amp;Edges[[#This Row],[Vertex 2]],GroupVertices[Vertex],0)),1,1,"")</f>
        <v>34</v>
      </c>
      <c r="AD94" s="104"/>
      <c r="AE94" s="104"/>
      <c r="AF94" s="104"/>
      <c r="AG94" s="104"/>
      <c r="AH94" s="104"/>
      <c r="AI94" s="104"/>
      <c r="AJ94" s="104"/>
      <c r="AK94" s="104"/>
      <c r="AL94" s="104"/>
    </row>
    <row r="95" spans="1:38" ht="15">
      <c r="A95" s="61" t="s">
        <v>402</v>
      </c>
      <c r="B95" s="61" t="s">
        <v>591</v>
      </c>
      <c r="C95" s="62" t="s">
        <v>4489</v>
      </c>
      <c r="D95" s="63">
        <v>5</v>
      </c>
      <c r="E95" s="64"/>
      <c r="F95" s="65">
        <v>50</v>
      </c>
      <c r="G95" s="62"/>
      <c r="H95" s="66"/>
      <c r="I95" s="67"/>
      <c r="J95" s="67"/>
      <c r="K95" s="31" t="s">
        <v>65</v>
      </c>
      <c r="L95" s="75">
        <v>95</v>
      </c>
      <c r="M95" s="75"/>
      <c r="N95" s="69"/>
      <c r="O95" s="86" t="s">
        <v>675</v>
      </c>
      <c r="P95" s="86" t="s">
        <v>676</v>
      </c>
      <c r="Q95" s="86" t="s">
        <v>733</v>
      </c>
      <c r="R95" s="86" t="s">
        <v>817</v>
      </c>
      <c r="S95" s="86" t="s">
        <v>823</v>
      </c>
      <c r="T95" s="86" t="s">
        <v>881</v>
      </c>
      <c r="U95" s="86" t="s">
        <v>965</v>
      </c>
      <c r="V95" s="86">
        <v>2020</v>
      </c>
      <c r="W95" s="86">
        <v>67</v>
      </c>
      <c r="X95" s="86" t="s">
        <v>978</v>
      </c>
      <c r="Y95" s="86"/>
      <c r="Z95" s="90" t="s">
        <v>1079</v>
      </c>
      <c r="AA95" s="88">
        <v>1</v>
      </c>
      <c r="AB95" s="89" t="str">
        <f>REPLACE(INDEX(GroupVertices[Group],MATCH("~"&amp;Edges[[#This Row],[Vertex 1]],GroupVertices[Vertex],0)),1,1,"")</f>
        <v>9</v>
      </c>
      <c r="AC95" s="89" t="str">
        <f>REPLACE(INDEX(GroupVertices[Group],MATCH("~"&amp;Edges[[#This Row],[Vertex 2]],GroupVertices[Vertex],0)),1,1,"")</f>
        <v>9</v>
      </c>
      <c r="AD95" s="104"/>
      <c r="AE95" s="104"/>
      <c r="AF95" s="104"/>
      <c r="AG95" s="104"/>
      <c r="AH95" s="104"/>
      <c r="AI95" s="104"/>
      <c r="AJ95" s="104"/>
      <c r="AK95" s="104"/>
      <c r="AL95" s="104"/>
    </row>
    <row r="96" spans="1:38" ht="15">
      <c r="A96" s="61" t="s">
        <v>403</v>
      </c>
      <c r="B96" s="61" t="s">
        <v>591</v>
      </c>
      <c r="C96" s="62" t="s">
        <v>4489</v>
      </c>
      <c r="D96" s="63">
        <v>5</v>
      </c>
      <c r="E96" s="64"/>
      <c r="F96" s="65">
        <v>50</v>
      </c>
      <c r="G96" s="62"/>
      <c r="H96" s="66"/>
      <c r="I96" s="67"/>
      <c r="J96" s="67"/>
      <c r="K96" s="31" t="s">
        <v>65</v>
      </c>
      <c r="L96" s="75">
        <v>96</v>
      </c>
      <c r="M96" s="75"/>
      <c r="N96" s="69"/>
      <c r="O96" s="86" t="s">
        <v>675</v>
      </c>
      <c r="P96" s="86" t="s">
        <v>676</v>
      </c>
      <c r="Q96" s="86" t="s">
        <v>731</v>
      </c>
      <c r="R96" s="86" t="s">
        <v>817</v>
      </c>
      <c r="S96" s="86" t="s">
        <v>830</v>
      </c>
      <c r="T96" s="86" t="s">
        <v>881</v>
      </c>
      <c r="U96" s="86" t="s">
        <v>965</v>
      </c>
      <c r="V96" s="86">
        <v>2020</v>
      </c>
      <c r="W96" s="86">
        <v>67</v>
      </c>
      <c r="X96" s="86" t="s">
        <v>978</v>
      </c>
      <c r="Y96" s="86"/>
      <c r="Z96" s="90" t="s">
        <v>1080</v>
      </c>
      <c r="AA96" s="88">
        <v>1</v>
      </c>
      <c r="AB96" s="89" t="str">
        <f>REPLACE(INDEX(GroupVertices[Group],MATCH("~"&amp;Edges[[#This Row],[Vertex 1]],GroupVertices[Vertex],0)),1,1,"")</f>
        <v>9</v>
      </c>
      <c r="AC96" s="89" t="str">
        <f>REPLACE(INDEX(GroupVertices[Group],MATCH("~"&amp;Edges[[#This Row],[Vertex 2]],GroupVertices[Vertex],0)),1,1,"")</f>
        <v>9</v>
      </c>
      <c r="AD96" s="104"/>
      <c r="AE96" s="104"/>
      <c r="AF96" s="104"/>
      <c r="AG96" s="104"/>
      <c r="AH96" s="104"/>
      <c r="AI96" s="104"/>
      <c r="AJ96" s="104"/>
      <c r="AK96" s="104"/>
      <c r="AL96" s="104"/>
    </row>
    <row r="97" spans="1:38" ht="15">
      <c r="A97" s="61" t="s">
        <v>404</v>
      </c>
      <c r="B97" s="61" t="s">
        <v>591</v>
      </c>
      <c r="C97" s="62" t="s">
        <v>4489</v>
      </c>
      <c r="D97" s="63">
        <v>5</v>
      </c>
      <c r="E97" s="64"/>
      <c r="F97" s="65">
        <v>50</v>
      </c>
      <c r="G97" s="62"/>
      <c r="H97" s="66"/>
      <c r="I97" s="67"/>
      <c r="J97" s="67"/>
      <c r="K97" s="31" t="s">
        <v>65</v>
      </c>
      <c r="L97" s="75">
        <v>97</v>
      </c>
      <c r="M97" s="75"/>
      <c r="N97" s="69"/>
      <c r="O97" s="86" t="s">
        <v>675</v>
      </c>
      <c r="P97" s="86" t="s">
        <v>676</v>
      </c>
      <c r="Q97" s="86" t="s">
        <v>728</v>
      </c>
      <c r="R97" s="86" t="s">
        <v>817</v>
      </c>
      <c r="S97" s="86" t="s">
        <v>823</v>
      </c>
      <c r="T97" s="86" t="s">
        <v>881</v>
      </c>
      <c r="U97" s="86" t="s">
        <v>965</v>
      </c>
      <c r="V97" s="86">
        <v>2020</v>
      </c>
      <c r="W97" s="86">
        <v>67</v>
      </c>
      <c r="X97" s="86" t="s">
        <v>978</v>
      </c>
      <c r="Y97" s="86"/>
      <c r="Z97" s="90" t="s">
        <v>1081</v>
      </c>
      <c r="AA97" s="88">
        <v>1</v>
      </c>
      <c r="AB97" s="89" t="str">
        <f>REPLACE(INDEX(GroupVertices[Group],MATCH("~"&amp;Edges[[#This Row],[Vertex 1]],GroupVertices[Vertex],0)),1,1,"")</f>
        <v>9</v>
      </c>
      <c r="AC97" s="89" t="str">
        <f>REPLACE(INDEX(GroupVertices[Group],MATCH("~"&amp;Edges[[#This Row],[Vertex 2]],GroupVertices[Vertex],0)),1,1,"")</f>
        <v>9</v>
      </c>
      <c r="AD97" s="104"/>
      <c r="AE97" s="104"/>
      <c r="AF97" s="104"/>
      <c r="AG97" s="104"/>
      <c r="AH97" s="104"/>
      <c r="AI97" s="104"/>
      <c r="AJ97" s="104"/>
      <c r="AK97" s="104"/>
      <c r="AL97" s="104"/>
    </row>
    <row r="98" spans="1:38" ht="15">
      <c r="A98" s="61" t="s">
        <v>405</v>
      </c>
      <c r="B98" s="61" t="s">
        <v>591</v>
      </c>
      <c r="C98" s="62" t="s">
        <v>4489</v>
      </c>
      <c r="D98" s="63">
        <v>5</v>
      </c>
      <c r="E98" s="64"/>
      <c r="F98" s="65">
        <v>50</v>
      </c>
      <c r="G98" s="62"/>
      <c r="H98" s="66"/>
      <c r="I98" s="67"/>
      <c r="J98" s="67"/>
      <c r="K98" s="31" t="s">
        <v>65</v>
      </c>
      <c r="L98" s="75">
        <v>98</v>
      </c>
      <c r="M98" s="75"/>
      <c r="N98" s="69"/>
      <c r="O98" s="86" t="s">
        <v>675</v>
      </c>
      <c r="P98" s="86" t="s">
        <v>677</v>
      </c>
      <c r="Q98" s="86" t="s">
        <v>728</v>
      </c>
      <c r="R98" s="86" t="s">
        <v>817</v>
      </c>
      <c r="S98" s="86" t="s">
        <v>823</v>
      </c>
      <c r="T98" s="86" t="s">
        <v>881</v>
      </c>
      <c r="U98" s="86" t="s">
        <v>965</v>
      </c>
      <c r="V98" s="86">
        <v>2020</v>
      </c>
      <c r="W98" s="86">
        <v>67</v>
      </c>
      <c r="X98" s="86" t="s">
        <v>978</v>
      </c>
      <c r="Y98" s="86"/>
      <c r="Z98" s="90" t="s">
        <v>1082</v>
      </c>
      <c r="AA98" s="88">
        <v>1</v>
      </c>
      <c r="AB98" s="89" t="str">
        <f>REPLACE(INDEX(GroupVertices[Group],MATCH("~"&amp;Edges[[#This Row],[Vertex 1]],GroupVertices[Vertex],0)),1,1,"")</f>
        <v>9</v>
      </c>
      <c r="AC98" s="89" t="str">
        <f>REPLACE(INDEX(GroupVertices[Group],MATCH("~"&amp;Edges[[#This Row],[Vertex 2]],GroupVertices[Vertex],0)),1,1,"")</f>
        <v>9</v>
      </c>
      <c r="AD98" s="104"/>
      <c r="AE98" s="104"/>
      <c r="AF98" s="104"/>
      <c r="AG98" s="104"/>
      <c r="AH98" s="104"/>
      <c r="AI98" s="104"/>
      <c r="AJ98" s="104"/>
      <c r="AK98" s="104"/>
      <c r="AL98" s="104"/>
    </row>
    <row r="99" spans="1:38" ht="15">
      <c r="A99" s="61" t="s">
        <v>406</v>
      </c>
      <c r="B99" s="61" t="s">
        <v>591</v>
      </c>
      <c r="C99" s="62" t="s">
        <v>4489</v>
      </c>
      <c r="D99" s="63">
        <v>5</v>
      </c>
      <c r="E99" s="64"/>
      <c r="F99" s="65">
        <v>50</v>
      </c>
      <c r="G99" s="62"/>
      <c r="H99" s="66"/>
      <c r="I99" s="67"/>
      <c r="J99" s="67"/>
      <c r="K99" s="31" t="s">
        <v>65</v>
      </c>
      <c r="L99" s="75">
        <v>99</v>
      </c>
      <c r="M99" s="75"/>
      <c r="N99" s="69"/>
      <c r="O99" s="86" t="s">
        <v>675</v>
      </c>
      <c r="P99" s="86" t="s">
        <v>677</v>
      </c>
      <c r="Q99" s="86" t="s">
        <v>734</v>
      </c>
      <c r="R99" s="86" t="s">
        <v>817</v>
      </c>
      <c r="S99" s="86" t="s">
        <v>832</v>
      </c>
      <c r="T99" s="86" t="s">
        <v>881</v>
      </c>
      <c r="U99" s="86" t="s">
        <v>965</v>
      </c>
      <c r="V99" s="86">
        <v>2020</v>
      </c>
      <c r="W99" s="86">
        <v>67</v>
      </c>
      <c r="X99" s="86" t="s">
        <v>978</v>
      </c>
      <c r="Y99" s="86"/>
      <c r="Z99" s="90" t="s">
        <v>1083</v>
      </c>
      <c r="AA99" s="88">
        <v>1</v>
      </c>
      <c r="AB99" s="89" t="str">
        <f>REPLACE(INDEX(GroupVertices[Group],MATCH("~"&amp;Edges[[#This Row],[Vertex 1]],GroupVertices[Vertex],0)),1,1,"")</f>
        <v>9</v>
      </c>
      <c r="AC99" s="89" t="str">
        <f>REPLACE(INDEX(GroupVertices[Group],MATCH("~"&amp;Edges[[#This Row],[Vertex 2]],GroupVertices[Vertex],0)),1,1,"")</f>
        <v>9</v>
      </c>
      <c r="AD99" s="104"/>
      <c r="AE99" s="104"/>
      <c r="AF99" s="104"/>
      <c r="AG99" s="104"/>
      <c r="AH99" s="104"/>
      <c r="AI99" s="104"/>
      <c r="AJ99" s="104"/>
      <c r="AK99" s="104"/>
      <c r="AL99" s="104"/>
    </row>
    <row r="100" spans="1:38" ht="15">
      <c r="A100" s="61" t="s">
        <v>407</v>
      </c>
      <c r="B100" s="61" t="s">
        <v>591</v>
      </c>
      <c r="C100" s="62" t="s">
        <v>4489</v>
      </c>
      <c r="D100" s="63">
        <v>5</v>
      </c>
      <c r="E100" s="64"/>
      <c r="F100" s="65">
        <v>50</v>
      </c>
      <c r="G100" s="62"/>
      <c r="H100" s="66"/>
      <c r="I100" s="67"/>
      <c r="J100" s="67"/>
      <c r="K100" s="31" t="s">
        <v>65</v>
      </c>
      <c r="L100" s="75">
        <v>100</v>
      </c>
      <c r="M100" s="75"/>
      <c r="N100" s="69"/>
      <c r="O100" s="86" t="s">
        <v>675</v>
      </c>
      <c r="P100" s="86" t="s">
        <v>677</v>
      </c>
      <c r="Q100" s="86" t="s">
        <v>735</v>
      </c>
      <c r="R100" s="86" t="s">
        <v>820</v>
      </c>
      <c r="S100" s="86" t="s">
        <v>830</v>
      </c>
      <c r="T100" s="86" t="s">
        <v>881</v>
      </c>
      <c r="U100" s="86" t="s">
        <v>965</v>
      </c>
      <c r="V100" s="86">
        <v>2020</v>
      </c>
      <c r="W100" s="86">
        <v>67</v>
      </c>
      <c r="X100" s="86" t="s">
        <v>978</v>
      </c>
      <c r="Y100" s="86"/>
      <c r="Z100" s="90" t="s">
        <v>1084</v>
      </c>
      <c r="AA100" s="88">
        <v>1</v>
      </c>
      <c r="AB100" s="89" t="str">
        <f>REPLACE(INDEX(GroupVertices[Group],MATCH("~"&amp;Edges[[#This Row],[Vertex 1]],GroupVertices[Vertex],0)),1,1,"")</f>
        <v>9</v>
      </c>
      <c r="AC100" s="89" t="str">
        <f>REPLACE(INDEX(GroupVertices[Group],MATCH("~"&amp;Edges[[#This Row],[Vertex 2]],GroupVertices[Vertex],0)),1,1,"")</f>
        <v>9</v>
      </c>
      <c r="AD100" s="104"/>
      <c r="AE100" s="104"/>
      <c r="AF100" s="104"/>
      <c r="AG100" s="104"/>
      <c r="AH100" s="104"/>
      <c r="AI100" s="104"/>
      <c r="AJ100" s="104"/>
      <c r="AK100" s="104"/>
      <c r="AL100" s="104"/>
    </row>
    <row r="101" spans="1:38" ht="15">
      <c r="A101" s="61" t="s">
        <v>408</v>
      </c>
      <c r="B101" s="61" t="s">
        <v>591</v>
      </c>
      <c r="C101" s="62" t="s">
        <v>4489</v>
      </c>
      <c r="D101" s="63">
        <v>5</v>
      </c>
      <c r="E101" s="64"/>
      <c r="F101" s="65">
        <v>50</v>
      </c>
      <c r="G101" s="62"/>
      <c r="H101" s="66"/>
      <c r="I101" s="67"/>
      <c r="J101" s="67"/>
      <c r="K101" s="31" t="s">
        <v>65</v>
      </c>
      <c r="L101" s="75">
        <v>101</v>
      </c>
      <c r="M101" s="75"/>
      <c r="N101" s="69"/>
      <c r="O101" s="86" t="s">
        <v>675</v>
      </c>
      <c r="P101" s="86" t="s">
        <v>678</v>
      </c>
      <c r="Q101" s="86" t="s">
        <v>736</v>
      </c>
      <c r="R101" s="86" t="s">
        <v>817</v>
      </c>
      <c r="S101" s="86" t="s">
        <v>834</v>
      </c>
      <c r="T101" s="86" t="s">
        <v>881</v>
      </c>
      <c r="U101" s="86" t="s">
        <v>965</v>
      </c>
      <c r="V101" s="86">
        <v>2020</v>
      </c>
      <c r="W101" s="86">
        <v>67</v>
      </c>
      <c r="X101" s="86" t="s">
        <v>978</v>
      </c>
      <c r="Y101" s="86"/>
      <c r="Z101" s="90" t="s">
        <v>1085</v>
      </c>
      <c r="AA101" s="88">
        <v>1</v>
      </c>
      <c r="AB101" s="89" t="str">
        <f>REPLACE(INDEX(GroupVertices[Group],MATCH("~"&amp;Edges[[#This Row],[Vertex 1]],GroupVertices[Vertex],0)),1,1,"")</f>
        <v>9</v>
      </c>
      <c r="AC101" s="89" t="str">
        <f>REPLACE(INDEX(GroupVertices[Group],MATCH("~"&amp;Edges[[#This Row],[Vertex 2]],GroupVertices[Vertex],0)),1,1,"")</f>
        <v>9</v>
      </c>
      <c r="AD101" s="104"/>
      <c r="AE101" s="104"/>
      <c r="AF101" s="104"/>
      <c r="AG101" s="104"/>
      <c r="AH101" s="104"/>
      <c r="AI101" s="104"/>
      <c r="AJ101" s="104"/>
      <c r="AK101" s="104"/>
      <c r="AL101" s="104"/>
    </row>
    <row r="102" spans="1:38" ht="15">
      <c r="A102" s="61" t="s">
        <v>409</v>
      </c>
      <c r="B102" s="61" t="s">
        <v>592</v>
      </c>
      <c r="C102" s="62" t="s">
        <v>4489</v>
      </c>
      <c r="D102" s="63">
        <v>5</v>
      </c>
      <c r="E102" s="64"/>
      <c r="F102" s="65">
        <v>50</v>
      </c>
      <c r="G102" s="62"/>
      <c r="H102" s="66"/>
      <c r="I102" s="67"/>
      <c r="J102" s="67"/>
      <c r="K102" s="31" t="s">
        <v>65</v>
      </c>
      <c r="L102" s="75">
        <v>102</v>
      </c>
      <c r="M102" s="75"/>
      <c r="N102" s="69"/>
      <c r="O102" s="86" t="s">
        <v>675</v>
      </c>
      <c r="P102" s="86" t="s">
        <v>676</v>
      </c>
      <c r="Q102" s="86" t="s">
        <v>737</v>
      </c>
      <c r="R102" s="86" t="s">
        <v>818</v>
      </c>
      <c r="S102" s="86" t="s">
        <v>836</v>
      </c>
      <c r="T102" s="86" t="s">
        <v>882</v>
      </c>
      <c r="U102" s="86" t="s">
        <v>965</v>
      </c>
      <c r="V102" s="86">
        <v>2005</v>
      </c>
      <c r="W102" s="86">
        <v>69</v>
      </c>
      <c r="X102" s="86" t="s">
        <v>968</v>
      </c>
      <c r="Y102" s="86"/>
      <c r="Z102" s="90" t="s">
        <v>1086</v>
      </c>
      <c r="AA102" s="88">
        <v>1</v>
      </c>
      <c r="AB102" s="89" t="str">
        <f>REPLACE(INDEX(GroupVertices[Group],MATCH("~"&amp;Edges[[#This Row],[Vertex 1]],GroupVertices[Vertex],0)),1,1,"")</f>
        <v>66</v>
      </c>
      <c r="AC102" s="89" t="str">
        <f>REPLACE(INDEX(GroupVertices[Group],MATCH("~"&amp;Edges[[#This Row],[Vertex 2]],GroupVertices[Vertex],0)),1,1,"")</f>
        <v>66</v>
      </c>
      <c r="AD102" s="104"/>
      <c r="AE102" s="104"/>
      <c r="AF102" s="104"/>
      <c r="AG102" s="104"/>
      <c r="AH102" s="104"/>
      <c r="AI102" s="104"/>
      <c r="AJ102" s="104"/>
      <c r="AK102" s="104"/>
      <c r="AL102" s="104"/>
    </row>
    <row r="103" spans="1:38" ht="15">
      <c r="A103" s="61" t="s">
        <v>410</v>
      </c>
      <c r="B103" s="61" t="s">
        <v>593</v>
      </c>
      <c r="C103" s="62" t="s">
        <v>4489</v>
      </c>
      <c r="D103" s="63">
        <v>5</v>
      </c>
      <c r="E103" s="64"/>
      <c r="F103" s="65">
        <v>50</v>
      </c>
      <c r="G103" s="62"/>
      <c r="H103" s="66"/>
      <c r="I103" s="67"/>
      <c r="J103" s="67"/>
      <c r="K103" s="31" t="s">
        <v>65</v>
      </c>
      <c r="L103" s="75">
        <v>103</v>
      </c>
      <c r="M103" s="75"/>
      <c r="N103" s="69"/>
      <c r="O103" s="86" t="s">
        <v>675</v>
      </c>
      <c r="P103" s="86" t="s">
        <v>676</v>
      </c>
      <c r="Q103" s="86" t="s">
        <v>737</v>
      </c>
      <c r="R103" s="86" t="s">
        <v>818</v>
      </c>
      <c r="S103" s="86" t="s">
        <v>836</v>
      </c>
      <c r="T103" s="86" t="s">
        <v>883</v>
      </c>
      <c r="U103" s="86" t="s">
        <v>965</v>
      </c>
      <c r="V103" s="86">
        <v>2013</v>
      </c>
      <c r="W103" s="86">
        <v>69</v>
      </c>
      <c r="X103" s="86" t="s">
        <v>969</v>
      </c>
      <c r="Y103" s="86"/>
      <c r="Z103" s="90" t="s">
        <v>1087</v>
      </c>
      <c r="AA103" s="88">
        <v>1</v>
      </c>
      <c r="AB103" s="89" t="str">
        <f>REPLACE(INDEX(GroupVertices[Group],MATCH("~"&amp;Edges[[#This Row],[Vertex 1]],GroupVertices[Vertex],0)),1,1,"")</f>
        <v>65</v>
      </c>
      <c r="AC103" s="89" t="str">
        <f>REPLACE(INDEX(GroupVertices[Group],MATCH("~"&amp;Edges[[#This Row],[Vertex 2]],GroupVertices[Vertex],0)),1,1,"")</f>
        <v>65</v>
      </c>
      <c r="AD103" s="104"/>
      <c r="AE103" s="104"/>
      <c r="AF103" s="104"/>
      <c r="AG103" s="104"/>
      <c r="AH103" s="104"/>
      <c r="AI103" s="104"/>
      <c r="AJ103" s="104"/>
      <c r="AK103" s="104"/>
      <c r="AL103" s="104"/>
    </row>
    <row r="104" spans="1:38" ht="15">
      <c r="A104" s="61" t="s">
        <v>411</v>
      </c>
      <c r="B104" s="61" t="s">
        <v>594</v>
      </c>
      <c r="C104" s="62" t="s">
        <v>4489</v>
      </c>
      <c r="D104" s="63">
        <v>5</v>
      </c>
      <c r="E104" s="64"/>
      <c r="F104" s="65">
        <v>50</v>
      </c>
      <c r="G104" s="62"/>
      <c r="H104" s="66"/>
      <c r="I104" s="67"/>
      <c r="J104" s="67"/>
      <c r="K104" s="31" t="s">
        <v>65</v>
      </c>
      <c r="L104" s="75">
        <v>104</v>
      </c>
      <c r="M104" s="75"/>
      <c r="N104" s="69"/>
      <c r="O104" s="86" t="s">
        <v>675</v>
      </c>
      <c r="P104" s="86" t="s">
        <v>676</v>
      </c>
      <c r="Q104" s="86" t="s">
        <v>696</v>
      </c>
      <c r="R104" s="86" t="s">
        <v>817</v>
      </c>
      <c r="S104" s="86" t="s">
        <v>830</v>
      </c>
      <c r="T104" s="86" t="s">
        <v>884</v>
      </c>
      <c r="U104" s="86" t="s">
        <v>965</v>
      </c>
      <c r="V104" s="86">
        <v>2014</v>
      </c>
      <c r="W104" s="86">
        <v>72</v>
      </c>
      <c r="X104" s="86" t="s">
        <v>968</v>
      </c>
      <c r="Y104" s="86"/>
      <c r="Z104" s="90" t="s">
        <v>1088</v>
      </c>
      <c r="AA104" s="88">
        <v>1</v>
      </c>
      <c r="AB104" s="89" t="str">
        <f>REPLACE(INDEX(GroupVertices[Group],MATCH("~"&amp;Edges[[#This Row],[Vertex 1]],GroupVertices[Vertex],0)),1,1,"")</f>
        <v>1</v>
      </c>
      <c r="AC104" s="89" t="str">
        <f>REPLACE(INDEX(GroupVertices[Group],MATCH("~"&amp;Edges[[#This Row],[Vertex 2]],GroupVertices[Vertex],0)),1,1,"")</f>
        <v>1</v>
      </c>
      <c r="AD104" s="104"/>
      <c r="AE104" s="104"/>
      <c r="AF104" s="104"/>
      <c r="AG104" s="104"/>
      <c r="AH104" s="104"/>
      <c r="AI104" s="104"/>
      <c r="AJ104" s="104"/>
      <c r="AK104" s="104"/>
      <c r="AL104" s="104"/>
    </row>
    <row r="105" spans="1:38" ht="15">
      <c r="A105" s="61" t="s">
        <v>412</v>
      </c>
      <c r="B105" s="61" t="s">
        <v>595</v>
      </c>
      <c r="C105" s="62" t="s">
        <v>4489</v>
      </c>
      <c r="D105" s="63">
        <v>5</v>
      </c>
      <c r="E105" s="64"/>
      <c r="F105" s="65">
        <v>50</v>
      </c>
      <c r="G105" s="62"/>
      <c r="H105" s="66"/>
      <c r="I105" s="67"/>
      <c r="J105" s="67"/>
      <c r="K105" s="31" t="s">
        <v>65</v>
      </c>
      <c r="L105" s="75">
        <v>105</v>
      </c>
      <c r="M105" s="75"/>
      <c r="N105" s="69"/>
      <c r="O105" s="86" t="s">
        <v>675</v>
      </c>
      <c r="P105" s="86" t="s">
        <v>678</v>
      </c>
      <c r="Q105" s="86" t="s">
        <v>738</v>
      </c>
      <c r="R105" s="86" t="s">
        <v>817</v>
      </c>
      <c r="S105" s="86" t="s">
        <v>828</v>
      </c>
      <c r="T105" s="86" t="s">
        <v>885</v>
      </c>
      <c r="U105" s="86" t="s">
        <v>965</v>
      </c>
      <c r="V105" s="86">
        <v>1997</v>
      </c>
      <c r="W105" s="86">
        <v>73</v>
      </c>
      <c r="X105" s="86" t="s">
        <v>968</v>
      </c>
      <c r="Y105" s="86"/>
      <c r="Z105" s="90" t="s">
        <v>1089</v>
      </c>
      <c r="AA105" s="88">
        <v>1</v>
      </c>
      <c r="AB105" s="89" t="str">
        <f>REPLACE(INDEX(GroupVertices[Group],MATCH("~"&amp;Edges[[#This Row],[Vertex 1]],GroupVertices[Vertex],0)),1,1,"")</f>
        <v>1</v>
      </c>
      <c r="AC105" s="89" t="str">
        <f>REPLACE(INDEX(GroupVertices[Group],MATCH("~"&amp;Edges[[#This Row],[Vertex 2]],GroupVertices[Vertex],0)),1,1,"")</f>
        <v>1</v>
      </c>
      <c r="AD105" s="104"/>
      <c r="AE105" s="104"/>
      <c r="AF105" s="104"/>
      <c r="AG105" s="104"/>
      <c r="AH105" s="104"/>
      <c r="AI105" s="104"/>
      <c r="AJ105" s="104"/>
      <c r="AK105" s="104"/>
      <c r="AL105" s="104"/>
    </row>
    <row r="106" spans="1:38" ht="15">
      <c r="A106" s="61" t="s">
        <v>357</v>
      </c>
      <c r="B106" s="61" t="s">
        <v>595</v>
      </c>
      <c r="C106" s="62" t="s">
        <v>4489</v>
      </c>
      <c r="D106" s="63">
        <v>5</v>
      </c>
      <c r="E106" s="64"/>
      <c r="F106" s="65">
        <v>50</v>
      </c>
      <c r="G106" s="62"/>
      <c r="H106" s="66"/>
      <c r="I106" s="67"/>
      <c r="J106" s="67"/>
      <c r="K106" s="31" t="s">
        <v>65</v>
      </c>
      <c r="L106" s="75">
        <v>106</v>
      </c>
      <c r="M106" s="75"/>
      <c r="N106" s="69"/>
      <c r="O106" s="86" t="s">
        <v>675</v>
      </c>
      <c r="P106" s="86" t="s">
        <v>676</v>
      </c>
      <c r="Q106" s="86" t="s">
        <v>720</v>
      </c>
      <c r="R106" s="86" t="s">
        <v>817</v>
      </c>
      <c r="S106" s="86" t="s">
        <v>833</v>
      </c>
      <c r="T106" s="86" t="s">
        <v>885</v>
      </c>
      <c r="U106" s="86" t="s">
        <v>965</v>
      </c>
      <c r="V106" s="86">
        <v>1997</v>
      </c>
      <c r="W106" s="86">
        <v>73</v>
      </c>
      <c r="X106" s="86" t="s">
        <v>968</v>
      </c>
      <c r="Y106" s="86"/>
      <c r="Z106" s="90" t="s">
        <v>1090</v>
      </c>
      <c r="AA106" s="88">
        <v>1</v>
      </c>
      <c r="AB106" s="89" t="str">
        <f>REPLACE(INDEX(GroupVertices[Group],MATCH("~"&amp;Edges[[#This Row],[Vertex 1]],GroupVertices[Vertex],0)),1,1,"")</f>
        <v>1</v>
      </c>
      <c r="AC106" s="89" t="str">
        <f>REPLACE(INDEX(GroupVertices[Group],MATCH("~"&amp;Edges[[#This Row],[Vertex 2]],GroupVertices[Vertex],0)),1,1,"")</f>
        <v>1</v>
      </c>
      <c r="AD106" s="104"/>
      <c r="AE106" s="104"/>
      <c r="AF106" s="104"/>
      <c r="AG106" s="104"/>
      <c r="AH106" s="104"/>
      <c r="AI106" s="104"/>
      <c r="AJ106" s="104"/>
      <c r="AK106" s="104"/>
      <c r="AL106" s="104"/>
    </row>
    <row r="107" spans="1:38" ht="15">
      <c r="A107" s="61" t="s">
        <v>355</v>
      </c>
      <c r="B107" s="61" t="s">
        <v>595</v>
      </c>
      <c r="C107" s="62" t="s">
        <v>4489</v>
      </c>
      <c r="D107" s="63">
        <v>5</v>
      </c>
      <c r="E107" s="64"/>
      <c r="F107" s="65">
        <v>50</v>
      </c>
      <c r="G107" s="62"/>
      <c r="H107" s="66"/>
      <c r="I107" s="67"/>
      <c r="J107" s="67"/>
      <c r="K107" s="31" t="s">
        <v>65</v>
      </c>
      <c r="L107" s="75">
        <v>107</v>
      </c>
      <c r="M107" s="75"/>
      <c r="N107" s="69"/>
      <c r="O107" s="86" t="s">
        <v>675</v>
      </c>
      <c r="P107" s="86" t="s">
        <v>677</v>
      </c>
      <c r="Q107" s="86" t="s">
        <v>722</v>
      </c>
      <c r="R107" s="86" t="s">
        <v>817</v>
      </c>
      <c r="S107" s="86" t="s">
        <v>830</v>
      </c>
      <c r="T107" s="86" t="s">
        <v>885</v>
      </c>
      <c r="U107" s="86" t="s">
        <v>965</v>
      </c>
      <c r="V107" s="86">
        <v>1997</v>
      </c>
      <c r="W107" s="86">
        <v>73</v>
      </c>
      <c r="X107" s="86" t="s">
        <v>968</v>
      </c>
      <c r="Y107" s="86"/>
      <c r="Z107" s="90" t="s">
        <v>1091</v>
      </c>
      <c r="AA107" s="88">
        <v>1</v>
      </c>
      <c r="AB107" s="89" t="str">
        <f>REPLACE(INDEX(GroupVertices[Group],MATCH("~"&amp;Edges[[#This Row],[Vertex 1]],GroupVertices[Vertex],0)),1,1,"")</f>
        <v>1</v>
      </c>
      <c r="AC107" s="89" t="str">
        <f>REPLACE(INDEX(GroupVertices[Group],MATCH("~"&amp;Edges[[#This Row],[Vertex 2]],GroupVertices[Vertex],0)),1,1,"")</f>
        <v>1</v>
      </c>
      <c r="AD107" s="104"/>
      <c r="AE107" s="104"/>
      <c r="AF107" s="104"/>
      <c r="AG107" s="104"/>
      <c r="AH107" s="104"/>
      <c r="AI107" s="104"/>
      <c r="AJ107" s="104"/>
      <c r="AK107" s="104"/>
      <c r="AL107" s="104"/>
    </row>
    <row r="108" spans="1:38" ht="15">
      <c r="A108" s="61" t="s">
        <v>413</v>
      </c>
      <c r="B108" s="61" t="s">
        <v>595</v>
      </c>
      <c r="C108" s="62" t="s">
        <v>4489</v>
      </c>
      <c r="D108" s="63">
        <v>5</v>
      </c>
      <c r="E108" s="64"/>
      <c r="F108" s="65">
        <v>50</v>
      </c>
      <c r="G108" s="62"/>
      <c r="H108" s="66"/>
      <c r="I108" s="67"/>
      <c r="J108" s="67"/>
      <c r="K108" s="31" t="s">
        <v>65</v>
      </c>
      <c r="L108" s="75">
        <v>108</v>
      </c>
      <c r="M108" s="75"/>
      <c r="N108" s="69"/>
      <c r="O108" s="86" t="s">
        <v>675</v>
      </c>
      <c r="P108" s="86" t="s">
        <v>676</v>
      </c>
      <c r="Q108" s="86" t="s">
        <v>739</v>
      </c>
      <c r="R108" s="86" t="s">
        <v>821</v>
      </c>
      <c r="S108" s="86" t="s">
        <v>826</v>
      </c>
      <c r="T108" s="86" t="s">
        <v>885</v>
      </c>
      <c r="U108" s="86" t="s">
        <v>965</v>
      </c>
      <c r="V108" s="86">
        <v>1997</v>
      </c>
      <c r="W108" s="86">
        <v>73</v>
      </c>
      <c r="X108" s="86" t="s">
        <v>968</v>
      </c>
      <c r="Y108" s="86"/>
      <c r="Z108" s="90" t="s">
        <v>1092</v>
      </c>
      <c r="AA108" s="88">
        <v>1</v>
      </c>
      <c r="AB108" s="89" t="str">
        <f>REPLACE(INDEX(GroupVertices[Group],MATCH("~"&amp;Edges[[#This Row],[Vertex 1]],GroupVertices[Vertex],0)),1,1,"")</f>
        <v>1</v>
      </c>
      <c r="AC108" s="89" t="str">
        <f>REPLACE(INDEX(GroupVertices[Group],MATCH("~"&amp;Edges[[#This Row],[Vertex 2]],GroupVertices[Vertex],0)),1,1,"")</f>
        <v>1</v>
      </c>
      <c r="AD108" s="104"/>
      <c r="AE108" s="104"/>
      <c r="AF108" s="104"/>
      <c r="AG108" s="104"/>
      <c r="AH108" s="104"/>
      <c r="AI108" s="104"/>
      <c r="AJ108" s="104"/>
      <c r="AK108" s="104"/>
      <c r="AL108" s="104"/>
    </row>
    <row r="109" spans="1:38" ht="15">
      <c r="A109" s="61" t="s">
        <v>414</v>
      </c>
      <c r="B109" s="61" t="s">
        <v>596</v>
      </c>
      <c r="C109" s="62" t="s">
        <v>4489</v>
      </c>
      <c r="D109" s="63">
        <v>5</v>
      </c>
      <c r="E109" s="64"/>
      <c r="F109" s="65">
        <v>50</v>
      </c>
      <c r="G109" s="62"/>
      <c r="H109" s="66"/>
      <c r="I109" s="67"/>
      <c r="J109" s="67"/>
      <c r="K109" s="31" t="s">
        <v>65</v>
      </c>
      <c r="L109" s="75">
        <v>109</v>
      </c>
      <c r="M109" s="75"/>
      <c r="N109" s="69"/>
      <c r="O109" s="86" t="s">
        <v>675</v>
      </c>
      <c r="P109" s="86" t="s">
        <v>677</v>
      </c>
      <c r="Q109" s="86" t="s">
        <v>740</v>
      </c>
      <c r="R109" s="86" t="s">
        <v>817</v>
      </c>
      <c r="S109" s="86" t="s">
        <v>828</v>
      </c>
      <c r="T109" s="86" t="s">
        <v>886</v>
      </c>
      <c r="U109" s="86" t="s">
        <v>965</v>
      </c>
      <c r="V109" s="86">
        <v>2003</v>
      </c>
      <c r="W109" s="86">
        <v>74</v>
      </c>
      <c r="X109" s="86" t="s">
        <v>969</v>
      </c>
      <c r="Y109" s="86"/>
      <c r="Z109" s="90" t="s">
        <v>1093</v>
      </c>
      <c r="AA109" s="88">
        <v>1</v>
      </c>
      <c r="AB109" s="89" t="str">
        <f>REPLACE(INDEX(GroupVertices[Group],MATCH("~"&amp;Edges[[#This Row],[Vertex 1]],GroupVertices[Vertex],0)),1,1,"")</f>
        <v>12</v>
      </c>
      <c r="AC109" s="89" t="str">
        <f>REPLACE(INDEX(GroupVertices[Group],MATCH("~"&amp;Edges[[#This Row],[Vertex 2]],GroupVertices[Vertex],0)),1,1,"")</f>
        <v>12</v>
      </c>
      <c r="AD109" s="104"/>
      <c r="AE109" s="104"/>
      <c r="AF109" s="104"/>
      <c r="AG109" s="104"/>
      <c r="AH109" s="104"/>
      <c r="AI109" s="104"/>
      <c r="AJ109" s="104"/>
      <c r="AK109" s="104"/>
      <c r="AL109" s="104"/>
    </row>
    <row r="110" spans="1:38" ht="15">
      <c r="A110" s="61" t="s">
        <v>415</v>
      </c>
      <c r="B110" s="61" t="s">
        <v>596</v>
      </c>
      <c r="C110" s="62" t="s">
        <v>4489</v>
      </c>
      <c r="D110" s="63">
        <v>5</v>
      </c>
      <c r="E110" s="64"/>
      <c r="F110" s="65">
        <v>50</v>
      </c>
      <c r="G110" s="62"/>
      <c r="H110" s="66"/>
      <c r="I110" s="67"/>
      <c r="J110" s="67"/>
      <c r="K110" s="31" t="s">
        <v>65</v>
      </c>
      <c r="L110" s="75">
        <v>110</v>
      </c>
      <c r="M110" s="75"/>
      <c r="N110" s="69"/>
      <c r="O110" s="86" t="s">
        <v>675</v>
      </c>
      <c r="P110" s="86" t="s">
        <v>678</v>
      </c>
      <c r="Q110" s="86" t="s">
        <v>741</v>
      </c>
      <c r="R110" s="86" t="s">
        <v>817</v>
      </c>
      <c r="S110" s="86" t="s">
        <v>828</v>
      </c>
      <c r="T110" s="86" t="s">
        <v>886</v>
      </c>
      <c r="U110" s="86" t="s">
        <v>965</v>
      </c>
      <c r="V110" s="86">
        <v>2003</v>
      </c>
      <c r="W110" s="86">
        <v>74</v>
      </c>
      <c r="X110" s="86" t="s">
        <v>969</v>
      </c>
      <c r="Y110" s="86"/>
      <c r="Z110" s="90" t="s">
        <v>1094</v>
      </c>
      <c r="AA110" s="88">
        <v>1</v>
      </c>
      <c r="AB110" s="89" t="str">
        <f>REPLACE(INDEX(GroupVertices[Group],MATCH("~"&amp;Edges[[#This Row],[Vertex 1]],GroupVertices[Vertex],0)),1,1,"")</f>
        <v>12</v>
      </c>
      <c r="AC110" s="89" t="str">
        <f>REPLACE(INDEX(GroupVertices[Group],MATCH("~"&amp;Edges[[#This Row],[Vertex 2]],GroupVertices[Vertex],0)),1,1,"")</f>
        <v>12</v>
      </c>
      <c r="AD110" s="104"/>
      <c r="AE110" s="104"/>
      <c r="AF110" s="104"/>
      <c r="AG110" s="104"/>
      <c r="AH110" s="104"/>
      <c r="AI110" s="104"/>
      <c r="AJ110" s="104"/>
      <c r="AK110" s="104"/>
      <c r="AL110" s="104"/>
    </row>
    <row r="111" spans="1:38" ht="15">
      <c r="A111" s="61" t="s">
        <v>416</v>
      </c>
      <c r="B111" s="61" t="s">
        <v>596</v>
      </c>
      <c r="C111" s="62" t="s">
        <v>4489</v>
      </c>
      <c r="D111" s="63">
        <v>5</v>
      </c>
      <c r="E111" s="64"/>
      <c r="F111" s="65">
        <v>50</v>
      </c>
      <c r="G111" s="62"/>
      <c r="H111" s="66"/>
      <c r="I111" s="67"/>
      <c r="J111" s="67"/>
      <c r="K111" s="31" t="s">
        <v>65</v>
      </c>
      <c r="L111" s="75">
        <v>111</v>
      </c>
      <c r="M111" s="75"/>
      <c r="N111" s="69"/>
      <c r="O111" s="86" t="s">
        <v>675</v>
      </c>
      <c r="P111" s="86" t="s">
        <v>677</v>
      </c>
      <c r="Q111" s="86" t="s">
        <v>738</v>
      </c>
      <c r="R111" s="86" t="s">
        <v>817</v>
      </c>
      <c r="S111" s="86" t="s">
        <v>828</v>
      </c>
      <c r="T111" s="86" t="s">
        <v>886</v>
      </c>
      <c r="U111" s="86" t="s">
        <v>965</v>
      </c>
      <c r="V111" s="86">
        <v>2003</v>
      </c>
      <c r="W111" s="86">
        <v>74</v>
      </c>
      <c r="X111" s="86" t="s">
        <v>969</v>
      </c>
      <c r="Y111" s="86"/>
      <c r="Z111" s="90" t="s">
        <v>1095</v>
      </c>
      <c r="AA111" s="88">
        <v>1</v>
      </c>
      <c r="AB111" s="89" t="str">
        <f>REPLACE(INDEX(GroupVertices[Group],MATCH("~"&amp;Edges[[#This Row],[Vertex 1]],GroupVertices[Vertex],0)),1,1,"")</f>
        <v>12</v>
      </c>
      <c r="AC111" s="89" t="str">
        <f>REPLACE(INDEX(GroupVertices[Group],MATCH("~"&amp;Edges[[#This Row],[Vertex 2]],GroupVertices[Vertex],0)),1,1,"")</f>
        <v>12</v>
      </c>
      <c r="AD111" s="104"/>
      <c r="AE111" s="104"/>
      <c r="AF111" s="104"/>
      <c r="AG111" s="104"/>
      <c r="AH111" s="104"/>
      <c r="AI111" s="104"/>
      <c r="AJ111" s="104"/>
      <c r="AK111" s="104"/>
      <c r="AL111" s="104"/>
    </row>
    <row r="112" spans="1:38" ht="15">
      <c r="A112" s="61" t="s">
        <v>417</v>
      </c>
      <c r="B112" s="61" t="s">
        <v>596</v>
      </c>
      <c r="C112" s="62" t="s">
        <v>4489</v>
      </c>
      <c r="D112" s="63">
        <v>5</v>
      </c>
      <c r="E112" s="64"/>
      <c r="F112" s="65">
        <v>50</v>
      </c>
      <c r="G112" s="62"/>
      <c r="H112" s="66"/>
      <c r="I112" s="67"/>
      <c r="J112" s="67"/>
      <c r="K112" s="31" t="s">
        <v>65</v>
      </c>
      <c r="L112" s="75">
        <v>112</v>
      </c>
      <c r="M112" s="75"/>
      <c r="N112" s="69"/>
      <c r="O112" s="86" t="s">
        <v>675</v>
      </c>
      <c r="P112" s="86" t="s">
        <v>677</v>
      </c>
      <c r="Q112" s="86" t="s">
        <v>741</v>
      </c>
      <c r="R112" s="86" t="s">
        <v>817</v>
      </c>
      <c r="S112" s="86" t="s">
        <v>828</v>
      </c>
      <c r="T112" s="86" t="s">
        <v>886</v>
      </c>
      <c r="U112" s="86" t="s">
        <v>965</v>
      </c>
      <c r="V112" s="86">
        <v>2003</v>
      </c>
      <c r="W112" s="86">
        <v>74</v>
      </c>
      <c r="X112" s="86" t="s">
        <v>969</v>
      </c>
      <c r="Y112" s="86"/>
      <c r="Z112" s="90" t="s">
        <v>1096</v>
      </c>
      <c r="AA112" s="88">
        <v>1</v>
      </c>
      <c r="AB112" s="89" t="str">
        <f>REPLACE(INDEX(GroupVertices[Group],MATCH("~"&amp;Edges[[#This Row],[Vertex 1]],GroupVertices[Vertex],0)),1,1,"")</f>
        <v>12</v>
      </c>
      <c r="AC112" s="89" t="str">
        <f>REPLACE(INDEX(GroupVertices[Group],MATCH("~"&amp;Edges[[#This Row],[Vertex 2]],GroupVertices[Vertex],0)),1,1,"")</f>
        <v>12</v>
      </c>
      <c r="AD112" s="104"/>
      <c r="AE112" s="104"/>
      <c r="AF112" s="104"/>
      <c r="AG112" s="104"/>
      <c r="AH112" s="104"/>
      <c r="AI112" s="104"/>
      <c r="AJ112" s="104"/>
      <c r="AK112" s="104"/>
      <c r="AL112" s="104"/>
    </row>
    <row r="113" spans="1:38" ht="15">
      <c r="A113" s="61" t="s">
        <v>418</v>
      </c>
      <c r="B113" s="61" t="s">
        <v>597</v>
      </c>
      <c r="C113" s="62" t="s">
        <v>4489</v>
      </c>
      <c r="D113" s="63">
        <v>5</v>
      </c>
      <c r="E113" s="64"/>
      <c r="F113" s="65">
        <v>50</v>
      </c>
      <c r="G113" s="62"/>
      <c r="H113" s="66"/>
      <c r="I113" s="67"/>
      <c r="J113" s="67"/>
      <c r="K113" s="31" t="s">
        <v>65</v>
      </c>
      <c r="L113" s="75">
        <v>113</v>
      </c>
      <c r="M113" s="75"/>
      <c r="N113" s="69"/>
      <c r="O113" s="86" t="s">
        <v>675</v>
      </c>
      <c r="P113" s="86" t="s">
        <v>677</v>
      </c>
      <c r="Q113" s="86" t="s">
        <v>724</v>
      </c>
      <c r="R113" s="86" t="s">
        <v>817</v>
      </c>
      <c r="S113" s="86" t="s">
        <v>830</v>
      </c>
      <c r="T113" s="86" t="s">
        <v>887</v>
      </c>
      <c r="U113" s="86" t="s">
        <v>965</v>
      </c>
      <c r="V113" s="86">
        <v>2002</v>
      </c>
      <c r="W113" s="86">
        <v>74</v>
      </c>
      <c r="X113" s="86" t="s">
        <v>975</v>
      </c>
      <c r="Y113" s="86"/>
      <c r="Z113" s="90" t="s">
        <v>1097</v>
      </c>
      <c r="AA113" s="88">
        <v>1</v>
      </c>
      <c r="AB113" s="89" t="str">
        <f>REPLACE(INDEX(GroupVertices[Group],MATCH("~"&amp;Edges[[#This Row],[Vertex 1]],GroupVertices[Vertex],0)),1,1,"")</f>
        <v>64</v>
      </c>
      <c r="AC113" s="89" t="str">
        <f>REPLACE(INDEX(GroupVertices[Group],MATCH("~"&amp;Edges[[#This Row],[Vertex 2]],GroupVertices[Vertex],0)),1,1,"")</f>
        <v>64</v>
      </c>
      <c r="AD113" s="104"/>
      <c r="AE113" s="104"/>
      <c r="AF113" s="104"/>
      <c r="AG113" s="104"/>
      <c r="AH113" s="104"/>
      <c r="AI113" s="104"/>
      <c r="AJ113" s="104"/>
      <c r="AK113" s="104"/>
      <c r="AL113" s="104"/>
    </row>
    <row r="114" spans="1:38" ht="15">
      <c r="A114" s="61" t="s">
        <v>419</v>
      </c>
      <c r="B114" s="61" t="s">
        <v>598</v>
      </c>
      <c r="C114" s="62" t="s">
        <v>4489</v>
      </c>
      <c r="D114" s="63">
        <v>5</v>
      </c>
      <c r="E114" s="64"/>
      <c r="F114" s="65">
        <v>50</v>
      </c>
      <c r="G114" s="62"/>
      <c r="H114" s="66"/>
      <c r="I114" s="67"/>
      <c r="J114" s="67"/>
      <c r="K114" s="31" t="s">
        <v>65</v>
      </c>
      <c r="L114" s="75">
        <v>114</v>
      </c>
      <c r="M114" s="75"/>
      <c r="N114" s="69"/>
      <c r="O114" s="86" t="s">
        <v>675</v>
      </c>
      <c r="P114" s="86" t="s">
        <v>677</v>
      </c>
      <c r="Q114" s="86" t="s">
        <v>742</v>
      </c>
      <c r="R114" s="86" t="s">
        <v>817</v>
      </c>
      <c r="S114" s="86" t="s">
        <v>830</v>
      </c>
      <c r="T114" s="86" t="s">
        <v>888</v>
      </c>
      <c r="U114" s="86" t="s">
        <v>965</v>
      </c>
      <c r="V114" s="86">
        <v>2018</v>
      </c>
      <c r="W114" s="86">
        <v>74</v>
      </c>
      <c r="X114" s="86" t="s">
        <v>970</v>
      </c>
      <c r="Y114" s="86"/>
      <c r="Z114" s="90" t="s">
        <v>1098</v>
      </c>
      <c r="AA114" s="88">
        <v>1</v>
      </c>
      <c r="AB114" s="89" t="str">
        <f>REPLACE(INDEX(GroupVertices[Group],MATCH("~"&amp;Edges[[#This Row],[Vertex 1]],GroupVertices[Vertex],0)),1,1,"")</f>
        <v>33</v>
      </c>
      <c r="AC114" s="89" t="str">
        <f>REPLACE(INDEX(GroupVertices[Group],MATCH("~"&amp;Edges[[#This Row],[Vertex 2]],GroupVertices[Vertex],0)),1,1,"")</f>
        <v>33</v>
      </c>
      <c r="AD114" s="104"/>
      <c r="AE114" s="104"/>
      <c r="AF114" s="104"/>
      <c r="AG114" s="104"/>
      <c r="AH114" s="104"/>
      <c r="AI114" s="104"/>
      <c r="AJ114" s="104"/>
      <c r="AK114" s="104"/>
      <c r="AL114" s="104"/>
    </row>
    <row r="115" spans="1:38" ht="15">
      <c r="A115" s="61" t="s">
        <v>420</v>
      </c>
      <c r="B115" s="61" t="s">
        <v>598</v>
      </c>
      <c r="C115" s="62" t="s">
        <v>4489</v>
      </c>
      <c r="D115" s="63">
        <v>5</v>
      </c>
      <c r="E115" s="64"/>
      <c r="F115" s="65">
        <v>50</v>
      </c>
      <c r="G115" s="62"/>
      <c r="H115" s="66"/>
      <c r="I115" s="67"/>
      <c r="J115" s="67"/>
      <c r="K115" s="31" t="s">
        <v>65</v>
      </c>
      <c r="L115" s="75">
        <v>115</v>
      </c>
      <c r="M115" s="75"/>
      <c r="N115" s="69"/>
      <c r="O115" s="86" t="s">
        <v>675</v>
      </c>
      <c r="P115" s="86" t="s">
        <v>678</v>
      </c>
      <c r="Q115" s="86" t="s">
        <v>728</v>
      </c>
      <c r="R115" s="86" t="s">
        <v>817</v>
      </c>
      <c r="S115" s="86" t="s">
        <v>823</v>
      </c>
      <c r="T115" s="86" t="s">
        <v>888</v>
      </c>
      <c r="U115" s="86" t="s">
        <v>965</v>
      </c>
      <c r="V115" s="86">
        <v>2018</v>
      </c>
      <c r="W115" s="86">
        <v>74</v>
      </c>
      <c r="X115" s="86" t="s">
        <v>970</v>
      </c>
      <c r="Y115" s="86"/>
      <c r="Z115" s="90" t="s">
        <v>1099</v>
      </c>
      <c r="AA115" s="88">
        <v>1</v>
      </c>
      <c r="AB115" s="89" t="str">
        <f>REPLACE(INDEX(GroupVertices[Group],MATCH("~"&amp;Edges[[#This Row],[Vertex 1]],GroupVertices[Vertex],0)),1,1,"")</f>
        <v>33</v>
      </c>
      <c r="AC115" s="89" t="str">
        <f>REPLACE(INDEX(GroupVertices[Group],MATCH("~"&amp;Edges[[#This Row],[Vertex 2]],GroupVertices[Vertex],0)),1,1,"")</f>
        <v>33</v>
      </c>
      <c r="AD115" s="104"/>
      <c r="AE115" s="104"/>
      <c r="AF115" s="104"/>
      <c r="AG115" s="104"/>
      <c r="AH115" s="104"/>
      <c r="AI115" s="104"/>
      <c r="AJ115" s="104"/>
      <c r="AK115" s="104"/>
      <c r="AL115" s="104"/>
    </row>
    <row r="116" spans="1:38" ht="15">
      <c r="A116" s="61" t="s">
        <v>421</v>
      </c>
      <c r="B116" s="61" t="s">
        <v>599</v>
      </c>
      <c r="C116" s="62" t="s">
        <v>4489</v>
      </c>
      <c r="D116" s="63">
        <v>5</v>
      </c>
      <c r="E116" s="64"/>
      <c r="F116" s="65">
        <v>50</v>
      </c>
      <c r="G116" s="62"/>
      <c r="H116" s="66"/>
      <c r="I116" s="67"/>
      <c r="J116" s="67"/>
      <c r="K116" s="31" t="s">
        <v>65</v>
      </c>
      <c r="L116" s="75">
        <v>116</v>
      </c>
      <c r="M116" s="75"/>
      <c r="N116" s="69"/>
      <c r="O116" s="86" t="s">
        <v>675</v>
      </c>
      <c r="P116" s="86" t="s">
        <v>676</v>
      </c>
      <c r="Q116" s="86" t="s">
        <v>728</v>
      </c>
      <c r="R116" s="86" t="s">
        <v>817</v>
      </c>
      <c r="S116" s="86" t="s">
        <v>823</v>
      </c>
      <c r="T116" s="86" t="s">
        <v>889</v>
      </c>
      <c r="U116" s="86" t="s">
        <v>967</v>
      </c>
      <c r="V116" s="86">
        <v>2017</v>
      </c>
      <c r="W116" s="86">
        <v>74</v>
      </c>
      <c r="X116" s="86" t="s">
        <v>979</v>
      </c>
      <c r="Y116" s="86"/>
      <c r="Z116" s="90" t="s">
        <v>1100</v>
      </c>
      <c r="AA116" s="88">
        <v>1</v>
      </c>
      <c r="AB116" s="89" t="str">
        <f>REPLACE(INDEX(GroupVertices[Group],MATCH("~"&amp;Edges[[#This Row],[Vertex 1]],GroupVertices[Vertex],0)),1,1,"")</f>
        <v>63</v>
      </c>
      <c r="AC116" s="89" t="str">
        <f>REPLACE(INDEX(GroupVertices[Group],MATCH("~"&amp;Edges[[#This Row],[Vertex 2]],GroupVertices[Vertex],0)),1,1,"")</f>
        <v>63</v>
      </c>
      <c r="AD116" s="104"/>
      <c r="AE116" s="104"/>
      <c r="AF116" s="104"/>
      <c r="AG116" s="104"/>
      <c r="AH116" s="104"/>
      <c r="AI116" s="104"/>
      <c r="AJ116" s="104"/>
      <c r="AK116" s="104"/>
      <c r="AL116" s="104"/>
    </row>
    <row r="117" spans="1:38" ht="15">
      <c r="A117" s="61" t="s">
        <v>422</v>
      </c>
      <c r="B117" s="61" t="s">
        <v>600</v>
      </c>
      <c r="C117" s="62" t="s">
        <v>4489</v>
      </c>
      <c r="D117" s="63">
        <v>5</v>
      </c>
      <c r="E117" s="64"/>
      <c r="F117" s="65">
        <v>50</v>
      </c>
      <c r="G117" s="62"/>
      <c r="H117" s="66"/>
      <c r="I117" s="67"/>
      <c r="J117" s="67"/>
      <c r="K117" s="31" t="s">
        <v>65</v>
      </c>
      <c r="L117" s="75">
        <v>117</v>
      </c>
      <c r="M117" s="75"/>
      <c r="N117" s="69"/>
      <c r="O117" s="86" t="s">
        <v>675</v>
      </c>
      <c r="P117" s="86" t="s">
        <v>676</v>
      </c>
      <c r="Q117" s="86" t="s">
        <v>728</v>
      </c>
      <c r="R117" s="86" t="s">
        <v>817</v>
      </c>
      <c r="S117" s="86" t="s">
        <v>823</v>
      </c>
      <c r="T117" s="86" t="s">
        <v>890</v>
      </c>
      <c r="U117" s="86" t="s">
        <v>965</v>
      </c>
      <c r="V117" s="86">
        <v>2006</v>
      </c>
      <c r="W117" s="86">
        <v>75</v>
      </c>
      <c r="X117" s="86" t="s">
        <v>975</v>
      </c>
      <c r="Y117" s="86"/>
      <c r="Z117" s="90" t="s">
        <v>1101</v>
      </c>
      <c r="AA117" s="88">
        <v>1</v>
      </c>
      <c r="AB117" s="89" t="str">
        <f>REPLACE(INDEX(GroupVertices[Group],MATCH("~"&amp;Edges[[#This Row],[Vertex 1]],GroupVertices[Vertex],0)),1,1,"")</f>
        <v>62</v>
      </c>
      <c r="AC117" s="89" t="str">
        <f>REPLACE(INDEX(GroupVertices[Group],MATCH("~"&amp;Edges[[#This Row],[Vertex 2]],GroupVertices[Vertex],0)),1,1,"")</f>
        <v>62</v>
      </c>
      <c r="AD117" s="104"/>
      <c r="AE117" s="104"/>
      <c r="AF117" s="104"/>
      <c r="AG117" s="104"/>
      <c r="AH117" s="104"/>
      <c r="AI117" s="104"/>
      <c r="AJ117" s="104"/>
      <c r="AK117" s="104"/>
      <c r="AL117" s="104"/>
    </row>
    <row r="118" spans="1:38" ht="15">
      <c r="A118" s="61" t="s">
        <v>423</v>
      </c>
      <c r="B118" s="61" t="s">
        <v>601</v>
      </c>
      <c r="C118" s="62" t="s">
        <v>4489</v>
      </c>
      <c r="D118" s="63">
        <v>5</v>
      </c>
      <c r="E118" s="64"/>
      <c r="F118" s="65">
        <v>50</v>
      </c>
      <c r="G118" s="62"/>
      <c r="H118" s="66"/>
      <c r="I118" s="67"/>
      <c r="J118" s="67"/>
      <c r="K118" s="31" t="s">
        <v>65</v>
      </c>
      <c r="L118" s="75">
        <v>118</v>
      </c>
      <c r="M118" s="75"/>
      <c r="N118" s="69"/>
      <c r="O118" s="86" t="s">
        <v>675</v>
      </c>
      <c r="P118" s="86" t="s">
        <v>677</v>
      </c>
      <c r="Q118" s="86" t="s">
        <v>728</v>
      </c>
      <c r="R118" s="86" t="s">
        <v>817</v>
      </c>
      <c r="S118" s="86" t="s">
        <v>823</v>
      </c>
      <c r="T118" s="86" t="s">
        <v>891</v>
      </c>
      <c r="U118" s="86" t="s">
        <v>965</v>
      </c>
      <c r="V118" s="86">
        <v>2009</v>
      </c>
      <c r="W118" s="86">
        <v>75</v>
      </c>
      <c r="X118" s="86" t="s">
        <v>975</v>
      </c>
      <c r="Y118" s="86"/>
      <c r="Z118" s="90" t="s">
        <v>1102</v>
      </c>
      <c r="AA118" s="88">
        <v>1</v>
      </c>
      <c r="AB118" s="89" t="str">
        <f>REPLACE(INDEX(GroupVertices[Group],MATCH("~"&amp;Edges[[#This Row],[Vertex 1]],GroupVertices[Vertex],0)),1,1,"")</f>
        <v>13</v>
      </c>
      <c r="AC118" s="89" t="str">
        <f>REPLACE(INDEX(GroupVertices[Group],MATCH("~"&amp;Edges[[#This Row],[Vertex 2]],GroupVertices[Vertex],0)),1,1,"")</f>
        <v>13</v>
      </c>
      <c r="AD118" s="104"/>
      <c r="AE118" s="104"/>
      <c r="AF118" s="104"/>
      <c r="AG118" s="104"/>
      <c r="AH118" s="104"/>
      <c r="AI118" s="104"/>
      <c r="AJ118" s="104"/>
      <c r="AK118" s="104"/>
      <c r="AL118" s="104"/>
    </row>
    <row r="119" spans="1:38" ht="15">
      <c r="A119" s="61" t="s">
        <v>387</v>
      </c>
      <c r="B119" s="61" t="s">
        <v>601</v>
      </c>
      <c r="C119" s="62" t="s">
        <v>4489</v>
      </c>
      <c r="D119" s="63">
        <v>5</v>
      </c>
      <c r="E119" s="64"/>
      <c r="F119" s="65">
        <v>50</v>
      </c>
      <c r="G119" s="62"/>
      <c r="H119" s="66"/>
      <c r="I119" s="67"/>
      <c r="J119" s="67"/>
      <c r="K119" s="31" t="s">
        <v>65</v>
      </c>
      <c r="L119" s="75">
        <v>119</v>
      </c>
      <c r="M119" s="75"/>
      <c r="N119" s="69"/>
      <c r="O119" s="86" t="s">
        <v>675</v>
      </c>
      <c r="P119" s="86" t="s">
        <v>677</v>
      </c>
      <c r="Q119" s="86" t="s">
        <v>684</v>
      </c>
      <c r="R119" s="86" t="s">
        <v>817</v>
      </c>
      <c r="S119" s="86" t="s">
        <v>828</v>
      </c>
      <c r="T119" s="86" t="s">
        <v>891</v>
      </c>
      <c r="U119" s="86" t="s">
        <v>965</v>
      </c>
      <c r="V119" s="86">
        <v>2009</v>
      </c>
      <c r="W119" s="86">
        <v>75</v>
      </c>
      <c r="X119" s="86" t="s">
        <v>975</v>
      </c>
      <c r="Y119" s="86"/>
      <c r="Z119" s="90" t="s">
        <v>1103</v>
      </c>
      <c r="AA119" s="88">
        <v>1</v>
      </c>
      <c r="AB119" s="89" t="str">
        <f>REPLACE(INDEX(GroupVertices[Group],MATCH("~"&amp;Edges[[#This Row],[Vertex 1]],GroupVertices[Vertex],0)),1,1,"")</f>
        <v>13</v>
      </c>
      <c r="AC119" s="89" t="str">
        <f>REPLACE(INDEX(GroupVertices[Group],MATCH("~"&amp;Edges[[#This Row],[Vertex 2]],GroupVertices[Vertex],0)),1,1,"")</f>
        <v>13</v>
      </c>
      <c r="AD119" s="104"/>
      <c r="AE119" s="104"/>
      <c r="AF119" s="104"/>
      <c r="AG119" s="104"/>
      <c r="AH119" s="104"/>
      <c r="AI119" s="104"/>
      <c r="AJ119" s="104"/>
      <c r="AK119" s="104"/>
      <c r="AL119" s="104"/>
    </row>
    <row r="120" spans="1:38" ht="15">
      <c r="A120" s="61" t="s">
        <v>424</v>
      </c>
      <c r="B120" s="61" t="s">
        <v>601</v>
      </c>
      <c r="C120" s="62" t="s">
        <v>4489</v>
      </c>
      <c r="D120" s="63">
        <v>5</v>
      </c>
      <c r="E120" s="64"/>
      <c r="F120" s="65">
        <v>50</v>
      </c>
      <c r="G120" s="62"/>
      <c r="H120" s="66"/>
      <c r="I120" s="67"/>
      <c r="J120" s="67"/>
      <c r="K120" s="31" t="s">
        <v>65</v>
      </c>
      <c r="L120" s="75">
        <v>120</v>
      </c>
      <c r="M120" s="75"/>
      <c r="N120" s="69"/>
      <c r="O120" s="86" t="s">
        <v>675</v>
      </c>
      <c r="P120" s="86" t="s">
        <v>678</v>
      </c>
      <c r="Q120" s="86" t="s">
        <v>696</v>
      </c>
      <c r="R120" s="86" t="s">
        <v>817</v>
      </c>
      <c r="S120" s="86" t="s">
        <v>830</v>
      </c>
      <c r="T120" s="86" t="s">
        <v>891</v>
      </c>
      <c r="U120" s="86" t="s">
        <v>965</v>
      </c>
      <c r="V120" s="86">
        <v>2009</v>
      </c>
      <c r="W120" s="86">
        <v>75</v>
      </c>
      <c r="X120" s="86" t="s">
        <v>975</v>
      </c>
      <c r="Y120" s="86"/>
      <c r="Z120" s="90" t="s">
        <v>1104</v>
      </c>
      <c r="AA120" s="88">
        <v>1</v>
      </c>
      <c r="AB120" s="89" t="str">
        <f>REPLACE(INDEX(GroupVertices[Group],MATCH("~"&amp;Edges[[#This Row],[Vertex 1]],GroupVertices[Vertex],0)),1,1,"")</f>
        <v>13</v>
      </c>
      <c r="AC120" s="89" t="str">
        <f>REPLACE(INDEX(GroupVertices[Group],MATCH("~"&amp;Edges[[#This Row],[Vertex 2]],GroupVertices[Vertex],0)),1,1,"")</f>
        <v>13</v>
      </c>
      <c r="AD120" s="104"/>
      <c r="AE120" s="104"/>
      <c r="AF120" s="104"/>
      <c r="AG120" s="104"/>
      <c r="AH120" s="104"/>
      <c r="AI120" s="104"/>
      <c r="AJ120" s="104"/>
      <c r="AK120" s="104"/>
      <c r="AL120" s="104"/>
    </row>
    <row r="121" spans="1:38" ht="15">
      <c r="A121" s="61" t="s">
        <v>425</v>
      </c>
      <c r="B121" s="61" t="s">
        <v>601</v>
      </c>
      <c r="C121" s="62" t="s">
        <v>4489</v>
      </c>
      <c r="D121" s="63">
        <v>5</v>
      </c>
      <c r="E121" s="64"/>
      <c r="F121" s="65">
        <v>50</v>
      </c>
      <c r="G121" s="62"/>
      <c r="H121" s="66"/>
      <c r="I121" s="67"/>
      <c r="J121" s="67"/>
      <c r="K121" s="31" t="s">
        <v>65</v>
      </c>
      <c r="L121" s="75">
        <v>121</v>
      </c>
      <c r="M121" s="75"/>
      <c r="N121" s="69"/>
      <c r="O121" s="86" t="s">
        <v>675</v>
      </c>
      <c r="P121" s="86" t="s">
        <v>676</v>
      </c>
      <c r="Q121" s="86" t="s">
        <v>743</v>
      </c>
      <c r="R121" s="86" t="s">
        <v>817</v>
      </c>
      <c r="S121" s="86" t="s">
        <v>830</v>
      </c>
      <c r="T121" s="86" t="s">
        <v>891</v>
      </c>
      <c r="U121" s="86" t="s">
        <v>965</v>
      </c>
      <c r="V121" s="86">
        <v>2009</v>
      </c>
      <c r="W121" s="86">
        <v>75</v>
      </c>
      <c r="X121" s="86" t="s">
        <v>975</v>
      </c>
      <c r="Y121" s="86"/>
      <c r="Z121" s="90" t="s">
        <v>1105</v>
      </c>
      <c r="AA121" s="88">
        <v>1</v>
      </c>
      <c r="AB121" s="89" t="str">
        <f>REPLACE(INDEX(GroupVertices[Group],MATCH("~"&amp;Edges[[#This Row],[Vertex 1]],GroupVertices[Vertex],0)),1,1,"")</f>
        <v>13</v>
      </c>
      <c r="AC121" s="89" t="str">
        <f>REPLACE(INDEX(GroupVertices[Group],MATCH("~"&amp;Edges[[#This Row],[Vertex 2]],GroupVertices[Vertex],0)),1,1,"")</f>
        <v>13</v>
      </c>
      <c r="AD121" s="104"/>
      <c r="AE121" s="104"/>
      <c r="AF121" s="104"/>
      <c r="AG121" s="104"/>
      <c r="AH121" s="104"/>
      <c r="AI121" s="104"/>
      <c r="AJ121" s="104"/>
      <c r="AK121" s="104"/>
      <c r="AL121" s="104"/>
    </row>
    <row r="122" spans="1:38" ht="15">
      <c r="A122" s="61" t="s">
        <v>426</v>
      </c>
      <c r="B122" s="61" t="s">
        <v>602</v>
      </c>
      <c r="C122" s="62" t="s">
        <v>4489</v>
      </c>
      <c r="D122" s="63">
        <v>5</v>
      </c>
      <c r="E122" s="64"/>
      <c r="F122" s="65">
        <v>50</v>
      </c>
      <c r="G122" s="62"/>
      <c r="H122" s="66"/>
      <c r="I122" s="67"/>
      <c r="J122" s="67"/>
      <c r="K122" s="31" t="s">
        <v>65</v>
      </c>
      <c r="L122" s="75">
        <v>122</v>
      </c>
      <c r="M122" s="75"/>
      <c r="N122" s="69"/>
      <c r="O122" s="86" t="s">
        <v>675</v>
      </c>
      <c r="P122" s="86" t="s">
        <v>677</v>
      </c>
      <c r="Q122" s="86" t="s">
        <v>694</v>
      </c>
      <c r="R122" s="86" t="s">
        <v>817</v>
      </c>
      <c r="S122" s="86" t="s">
        <v>831</v>
      </c>
      <c r="T122" s="86" t="s">
        <v>892</v>
      </c>
      <c r="U122" s="86" t="s">
        <v>965</v>
      </c>
      <c r="V122" s="86">
        <v>2012</v>
      </c>
      <c r="W122" s="86">
        <v>75</v>
      </c>
      <c r="X122" s="86" t="s">
        <v>975</v>
      </c>
      <c r="Y122" s="86"/>
      <c r="Z122" s="90" t="s">
        <v>1106</v>
      </c>
      <c r="AA122" s="88">
        <v>1</v>
      </c>
      <c r="AB122" s="89" t="str">
        <f>REPLACE(INDEX(GroupVertices[Group],MATCH("~"&amp;Edges[[#This Row],[Vertex 1]],GroupVertices[Vertex],0)),1,1,"")</f>
        <v>61</v>
      </c>
      <c r="AC122" s="89" t="str">
        <f>REPLACE(INDEX(GroupVertices[Group],MATCH("~"&amp;Edges[[#This Row],[Vertex 2]],GroupVertices[Vertex],0)),1,1,"")</f>
        <v>61</v>
      </c>
      <c r="AD122" s="104"/>
      <c r="AE122" s="104"/>
      <c r="AF122" s="104"/>
      <c r="AG122" s="104"/>
      <c r="AH122" s="104"/>
      <c r="AI122" s="104"/>
      <c r="AJ122" s="104"/>
      <c r="AK122" s="104"/>
      <c r="AL122" s="104"/>
    </row>
    <row r="123" spans="1:38" ht="15">
      <c r="A123" s="61" t="s">
        <v>427</v>
      </c>
      <c r="B123" s="61" t="s">
        <v>603</v>
      </c>
      <c r="C123" s="62" t="s">
        <v>4489</v>
      </c>
      <c r="D123" s="63">
        <v>5</v>
      </c>
      <c r="E123" s="64"/>
      <c r="F123" s="65">
        <v>50</v>
      </c>
      <c r="G123" s="62"/>
      <c r="H123" s="66"/>
      <c r="I123" s="67"/>
      <c r="J123" s="67"/>
      <c r="K123" s="31" t="s">
        <v>65</v>
      </c>
      <c r="L123" s="75">
        <v>123</v>
      </c>
      <c r="M123" s="75"/>
      <c r="N123" s="69"/>
      <c r="O123" s="86" t="s">
        <v>675</v>
      </c>
      <c r="P123" s="86" t="s">
        <v>677</v>
      </c>
      <c r="Q123" s="86" t="s">
        <v>744</v>
      </c>
      <c r="R123" s="86" t="s">
        <v>817</v>
      </c>
      <c r="S123" s="86" t="s">
        <v>828</v>
      </c>
      <c r="T123" s="86" t="s">
        <v>893</v>
      </c>
      <c r="U123" s="86" t="s">
        <v>965</v>
      </c>
      <c r="V123" s="86">
        <v>1999</v>
      </c>
      <c r="W123" s="86">
        <v>76</v>
      </c>
      <c r="X123" s="86" t="s">
        <v>969</v>
      </c>
      <c r="Y123" s="86"/>
      <c r="Z123" s="90" t="s">
        <v>1107</v>
      </c>
      <c r="AA123" s="88">
        <v>1</v>
      </c>
      <c r="AB123" s="89" t="str">
        <f>REPLACE(INDEX(GroupVertices[Group],MATCH("~"&amp;Edges[[#This Row],[Vertex 1]],GroupVertices[Vertex],0)),1,1,"")</f>
        <v>14</v>
      </c>
      <c r="AC123" s="89" t="str">
        <f>REPLACE(INDEX(GroupVertices[Group],MATCH("~"&amp;Edges[[#This Row],[Vertex 2]],GroupVertices[Vertex],0)),1,1,"")</f>
        <v>14</v>
      </c>
      <c r="AD123" s="104"/>
      <c r="AE123" s="104"/>
      <c r="AF123" s="104"/>
      <c r="AG123" s="104"/>
      <c r="AH123" s="104"/>
      <c r="AI123" s="104"/>
      <c r="AJ123" s="104"/>
      <c r="AK123" s="104"/>
      <c r="AL123" s="104"/>
    </row>
    <row r="124" spans="1:38" ht="15">
      <c r="A124" s="61" t="s">
        <v>428</v>
      </c>
      <c r="B124" s="61" t="s">
        <v>603</v>
      </c>
      <c r="C124" s="62" t="s">
        <v>4489</v>
      </c>
      <c r="D124" s="63">
        <v>5</v>
      </c>
      <c r="E124" s="64"/>
      <c r="F124" s="65">
        <v>50</v>
      </c>
      <c r="G124" s="62"/>
      <c r="H124" s="66"/>
      <c r="I124" s="67"/>
      <c r="J124" s="67"/>
      <c r="K124" s="31" t="s">
        <v>65</v>
      </c>
      <c r="L124" s="75">
        <v>124</v>
      </c>
      <c r="M124" s="75"/>
      <c r="N124" s="69"/>
      <c r="O124" s="86" t="s">
        <v>675</v>
      </c>
      <c r="P124" s="86" t="s">
        <v>678</v>
      </c>
      <c r="Q124" s="86" t="s">
        <v>745</v>
      </c>
      <c r="R124" s="86" t="s">
        <v>817</v>
      </c>
      <c r="S124" s="86" t="s">
        <v>832</v>
      </c>
      <c r="T124" s="86" t="s">
        <v>893</v>
      </c>
      <c r="U124" s="86" t="s">
        <v>965</v>
      </c>
      <c r="V124" s="86">
        <v>1999</v>
      </c>
      <c r="W124" s="86">
        <v>76</v>
      </c>
      <c r="X124" s="86" t="s">
        <v>969</v>
      </c>
      <c r="Y124" s="86"/>
      <c r="Z124" s="90" t="s">
        <v>1108</v>
      </c>
      <c r="AA124" s="88">
        <v>1</v>
      </c>
      <c r="AB124" s="89" t="str">
        <f>REPLACE(INDEX(GroupVertices[Group],MATCH("~"&amp;Edges[[#This Row],[Vertex 1]],GroupVertices[Vertex],0)),1,1,"")</f>
        <v>14</v>
      </c>
      <c r="AC124" s="89" t="str">
        <f>REPLACE(INDEX(GroupVertices[Group],MATCH("~"&amp;Edges[[#This Row],[Vertex 2]],GroupVertices[Vertex],0)),1,1,"")</f>
        <v>14</v>
      </c>
      <c r="AD124" s="104"/>
      <c r="AE124" s="104"/>
      <c r="AF124" s="104"/>
      <c r="AG124" s="104"/>
      <c r="AH124" s="104"/>
      <c r="AI124" s="104"/>
      <c r="AJ124" s="104"/>
      <c r="AK124" s="104"/>
      <c r="AL124" s="104"/>
    </row>
    <row r="125" spans="1:38" ht="15">
      <c r="A125" s="61" t="s">
        <v>365</v>
      </c>
      <c r="B125" s="61" t="s">
        <v>603</v>
      </c>
      <c r="C125" s="62" t="s">
        <v>4489</v>
      </c>
      <c r="D125" s="63">
        <v>5</v>
      </c>
      <c r="E125" s="64"/>
      <c r="F125" s="65">
        <v>50</v>
      </c>
      <c r="G125" s="62"/>
      <c r="H125" s="66"/>
      <c r="I125" s="67"/>
      <c r="J125" s="67"/>
      <c r="K125" s="31" t="s">
        <v>65</v>
      </c>
      <c r="L125" s="75">
        <v>125</v>
      </c>
      <c r="M125" s="75"/>
      <c r="N125" s="69"/>
      <c r="O125" s="86" t="s">
        <v>675</v>
      </c>
      <c r="P125" s="86" t="s">
        <v>676</v>
      </c>
      <c r="Q125" s="86" t="s">
        <v>703</v>
      </c>
      <c r="R125" s="86" t="s">
        <v>817</v>
      </c>
      <c r="S125" s="86" t="s">
        <v>827</v>
      </c>
      <c r="T125" s="86" t="s">
        <v>893</v>
      </c>
      <c r="U125" s="86" t="s">
        <v>965</v>
      </c>
      <c r="V125" s="86">
        <v>1999</v>
      </c>
      <c r="W125" s="86">
        <v>76</v>
      </c>
      <c r="X125" s="86" t="s">
        <v>969</v>
      </c>
      <c r="Y125" s="86"/>
      <c r="Z125" s="90" t="s">
        <v>1109</v>
      </c>
      <c r="AA125" s="88">
        <v>1</v>
      </c>
      <c r="AB125" s="89" t="str">
        <f>REPLACE(INDEX(GroupVertices[Group],MATCH("~"&amp;Edges[[#This Row],[Vertex 1]],GroupVertices[Vertex],0)),1,1,"")</f>
        <v>14</v>
      </c>
      <c r="AC125" s="89" t="str">
        <f>REPLACE(INDEX(GroupVertices[Group],MATCH("~"&amp;Edges[[#This Row],[Vertex 2]],GroupVertices[Vertex],0)),1,1,"")</f>
        <v>14</v>
      </c>
      <c r="AD125" s="104"/>
      <c r="AE125" s="104"/>
      <c r="AF125" s="104"/>
      <c r="AG125" s="104"/>
      <c r="AH125" s="104"/>
      <c r="AI125" s="104"/>
      <c r="AJ125" s="104"/>
      <c r="AK125" s="104"/>
      <c r="AL125" s="104"/>
    </row>
    <row r="126" spans="1:38" ht="15">
      <c r="A126" s="61" t="s">
        <v>429</v>
      </c>
      <c r="B126" s="61" t="s">
        <v>604</v>
      </c>
      <c r="C126" s="62" t="s">
        <v>4489</v>
      </c>
      <c r="D126" s="63">
        <v>5</v>
      </c>
      <c r="E126" s="64"/>
      <c r="F126" s="65">
        <v>50</v>
      </c>
      <c r="G126" s="62"/>
      <c r="H126" s="66"/>
      <c r="I126" s="67"/>
      <c r="J126" s="67"/>
      <c r="K126" s="31" t="s">
        <v>65</v>
      </c>
      <c r="L126" s="75">
        <v>126</v>
      </c>
      <c r="M126" s="75"/>
      <c r="N126" s="69"/>
      <c r="O126" s="86" t="s">
        <v>675</v>
      </c>
      <c r="P126" s="86" t="s">
        <v>677</v>
      </c>
      <c r="Q126" s="86" t="s">
        <v>694</v>
      </c>
      <c r="R126" s="86" t="s">
        <v>817</v>
      </c>
      <c r="S126" s="86" t="s">
        <v>831</v>
      </c>
      <c r="T126" s="86" t="s">
        <v>894</v>
      </c>
      <c r="U126" s="86" t="s">
        <v>965</v>
      </c>
      <c r="V126" s="86">
        <v>2008</v>
      </c>
      <c r="W126" s="86">
        <v>76</v>
      </c>
      <c r="X126" s="86" t="s">
        <v>970</v>
      </c>
      <c r="Y126" s="86"/>
      <c r="Z126" s="90" t="s">
        <v>1110</v>
      </c>
      <c r="AA126" s="88">
        <v>1</v>
      </c>
      <c r="AB126" s="89" t="str">
        <f>REPLACE(INDEX(GroupVertices[Group],MATCH("~"&amp;Edges[[#This Row],[Vertex 1]],GroupVertices[Vertex],0)),1,1,"")</f>
        <v>16</v>
      </c>
      <c r="AC126" s="89" t="str">
        <f>REPLACE(INDEX(GroupVertices[Group],MATCH("~"&amp;Edges[[#This Row],[Vertex 2]],GroupVertices[Vertex],0)),1,1,"")</f>
        <v>16</v>
      </c>
      <c r="AD126" s="104"/>
      <c r="AE126" s="104"/>
      <c r="AF126" s="104"/>
      <c r="AG126" s="104"/>
      <c r="AH126" s="104"/>
      <c r="AI126" s="104"/>
      <c r="AJ126" s="104"/>
      <c r="AK126" s="104"/>
      <c r="AL126" s="104"/>
    </row>
    <row r="127" spans="1:38" ht="15">
      <c r="A127" s="61" t="s">
        <v>430</v>
      </c>
      <c r="B127" s="61" t="s">
        <v>604</v>
      </c>
      <c r="C127" s="62" t="s">
        <v>4489</v>
      </c>
      <c r="D127" s="63">
        <v>5</v>
      </c>
      <c r="E127" s="64"/>
      <c r="F127" s="65">
        <v>50</v>
      </c>
      <c r="G127" s="62"/>
      <c r="H127" s="66"/>
      <c r="I127" s="67"/>
      <c r="J127" s="67"/>
      <c r="K127" s="31" t="s">
        <v>65</v>
      </c>
      <c r="L127" s="75">
        <v>127</v>
      </c>
      <c r="M127" s="75"/>
      <c r="N127" s="69"/>
      <c r="O127" s="86" t="s">
        <v>675</v>
      </c>
      <c r="P127" s="86" t="s">
        <v>677</v>
      </c>
      <c r="Q127" s="86" t="s">
        <v>746</v>
      </c>
      <c r="R127" s="86" t="s">
        <v>820</v>
      </c>
      <c r="S127" s="86" t="s">
        <v>828</v>
      </c>
      <c r="T127" s="86" t="s">
        <v>894</v>
      </c>
      <c r="U127" s="86" t="s">
        <v>965</v>
      </c>
      <c r="V127" s="86">
        <v>2008</v>
      </c>
      <c r="W127" s="86">
        <v>76</v>
      </c>
      <c r="X127" s="86" t="s">
        <v>970</v>
      </c>
      <c r="Y127" s="86"/>
      <c r="Z127" s="90" t="s">
        <v>1111</v>
      </c>
      <c r="AA127" s="88">
        <v>1</v>
      </c>
      <c r="AB127" s="89" t="str">
        <f>REPLACE(INDEX(GroupVertices[Group],MATCH("~"&amp;Edges[[#This Row],[Vertex 1]],GroupVertices[Vertex],0)),1,1,"")</f>
        <v>16</v>
      </c>
      <c r="AC127" s="89" t="str">
        <f>REPLACE(INDEX(GroupVertices[Group],MATCH("~"&amp;Edges[[#This Row],[Vertex 2]],GroupVertices[Vertex],0)),1,1,"")</f>
        <v>16</v>
      </c>
      <c r="AD127" s="104"/>
      <c r="AE127" s="104"/>
      <c r="AF127" s="104"/>
      <c r="AG127" s="104"/>
      <c r="AH127" s="104"/>
      <c r="AI127" s="104"/>
      <c r="AJ127" s="104"/>
      <c r="AK127" s="104"/>
      <c r="AL127" s="104"/>
    </row>
    <row r="128" spans="1:38" ht="15">
      <c r="A128" s="61" t="s">
        <v>356</v>
      </c>
      <c r="B128" s="61" t="s">
        <v>605</v>
      </c>
      <c r="C128" s="62" t="s">
        <v>4489</v>
      </c>
      <c r="D128" s="63">
        <v>5</v>
      </c>
      <c r="E128" s="64"/>
      <c r="F128" s="65">
        <v>50</v>
      </c>
      <c r="G128" s="62"/>
      <c r="H128" s="66"/>
      <c r="I128" s="67"/>
      <c r="J128" s="67"/>
      <c r="K128" s="31" t="s">
        <v>65</v>
      </c>
      <c r="L128" s="75">
        <v>128</v>
      </c>
      <c r="M128" s="75"/>
      <c r="N128" s="69"/>
      <c r="O128" s="86" t="s">
        <v>675</v>
      </c>
      <c r="P128" s="86" t="s">
        <v>678</v>
      </c>
      <c r="Q128" s="86" t="s">
        <v>720</v>
      </c>
      <c r="R128" s="86" t="s">
        <v>817</v>
      </c>
      <c r="S128" s="86" t="s">
        <v>833</v>
      </c>
      <c r="T128" s="86" t="s">
        <v>895</v>
      </c>
      <c r="U128" s="86" t="s">
        <v>965</v>
      </c>
      <c r="V128" s="86">
        <v>2013</v>
      </c>
      <c r="W128" s="86">
        <v>76</v>
      </c>
      <c r="X128" s="86" t="s">
        <v>980</v>
      </c>
      <c r="Y128" s="86"/>
      <c r="Z128" s="90" t="s">
        <v>1112</v>
      </c>
      <c r="AA128" s="88">
        <v>1</v>
      </c>
      <c r="AB128" s="89" t="str">
        <f>REPLACE(INDEX(GroupVertices[Group],MATCH("~"&amp;Edges[[#This Row],[Vertex 1]],GroupVertices[Vertex],0)),1,1,"")</f>
        <v>1</v>
      </c>
      <c r="AC128" s="89" t="str">
        <f>REPLACE(INDEX(GroupVertices[Group],MATCH("~"&amp;Edges[[#This Row],[Vertex 2]],GroupVertices[Vertex],0)),1,1,"")</f>
        <v>1</v>
      </c>
      <c r="AD128" s="104"/>
      <c r="AE128" s="104"/>
      <c r="AF128" s="104"/>
      <c r="AG128" s="104"/>
      <c r="AH128" s="104"/>
      <c r="AI128" s="104"/>
      <c r="AJ128" s="104"/>
      <c r="AK128" s="104"/>
      <c r="AL128" s="104"/>
    </row>
    <row r="129" spans="1:38" ht="15">
      <c r="A129" s="61" t="s">
        <v>431</v>
      </c>
      <c r="B129" s="61" t="s">
        <v>606</v>
      </c>
      <c r="C129" s="62" t="s">
        <v>4489</v>
      </c>
      <c r="D129" s="63">
        <v>5</v>
      </c>
      <c r="E129" s="64"/>
      <c r="F129" s="65">
        <v>50</v>
      </c>
      <c r="G129" s="62"/>
      <c r="H129" s="66"/>
      <c r="I129" s="67"/>
      <c r="J129" s="67"/>
      <c r="K129" s="31" t="s">
        <v>65</v>
      </c>
      <c r="L129" s="75">
        <v>129</v>
      </c>
      <c r="M129" s="75"/>
      <c r="N129" s="69"/>
      <c r="O129" s="86" t="s">
        <v>675</v>
      </c>
      <c r="P129" s="86" t="s">
        <v>676</v>
      </c>
      <c r="Q129" s="86" t="s">
        <v>747</v>
      </c>
      <c r="R129" s="86" t="s">
        <v>817</v>
      </c>
      <c r="S129" s="86" t="s">
        <v>827</v>
      </c>
      <c r="T129" s="86" t="s">
        <v>896</v>
      </c>
      <c r="U129" s="86" t="s">
        <v>965</v>
      </c>
      <c r="V129" s="86">
        <v>2012</v>
      </c>
      <c r="W129" s="86">
        <v>78</v>
      </c>
      <c r="X129" s="86" t="s">
        <v>968</v>
      </c>
      <c r="Y129" s="86"/>
      <c r="Z129" s="90" t="s">
        <v>1113</v>
      </c>
      <c r="AA129" s="88">
        <v>1</v>
      </c>
      <c r="AB129" s="89" t="str">
        <f>REPLACE(INDEX(GroupVertices[Group],MATCH("~"&amp;Edges[[#This Row],[Vertex 1]],GroupVertices[Vertex],0)),1,1,"")</f>
        <v>8</v>
      </c>
      <c r="AC129" s="89" t="str">
        <f>REPLACE(INDEX(GroupVertices[Group],MATCH("~"&amp;Edges[[#This Row],[Vertex 2]],GroupVertices[Vertex],0)),1,1,"")</f>
        <v>8</v>
      </c>
      <c r="AD129" s="104"/>
      <c r="AE129" s="104"/>
      <c r="AF129" s="104"/>
      <c r="AG129" s="104"/>
      <c r="AH129" s="104"/>
      <c r="AI129" s="104"/>
      <c r="AJ129" s="104"/>
      <c r="AK129" s="104"/>
      <c r="AL129" s="104"/>
    </row>
    <row r="130" spans="1:38" ht="15">
      <c r="A130" s="61" t="s">
        <v>432</v>
      </c>
      <c r="B130" s="61" t="s">
        <v>607</v>
      </c>
      <c r="C130" s="62" t="s">
        <v>4489</v>
      </c>
      <c r="D130" s="63">
        <v>5</v>
      </c>
      <c r="E130" s="64"/>
      <c r="F130" s="65">
        <v>50</v>
      </c>
      <c r="G130" s="62"/>
      <c r="H130" s="66"/>
      <c r="I130" s="67"/>
      <c r="J130" s="67"/>
      <c r="K130" s="31" t="s">
        <v>65</v>
      </c>
      <c r="L130" s="75">
        <v>130</v>
      </c>
      <c r="M130" s="75"/>
      <c r="N130" s="69"/>
      <c r="O130" s="86" t="s">
        <v>675</v>
      </c>
      <c r="P130" s="86" t="s">
        <v>676</v>
      </c>
      <c r="Q130" s="86" t="s">
        <v>748</v>
      </c>
      <c r="R130" s="86" t="s">
        <v>817</v>
      </c>
      <c r="S130" s="86" t="s">
        <v>826</v>
      </c>
      <c r="T130" s="86" t="s">
        <v>897</v>
      </c>
      <c r="U130" s="86" t="s">
        <v>965</v>
      </c>
      <c r="V130" s="86">
        <v>2007</v>
      </c>
      <c r="W130" s="86">
        <v>79</v>
      </c>
      <c r="X130" s="86" t="s">
        <v>972</v>
      </c>
      <c r="Y130" s="86"/>
      <c r="Z130" s="90" t="s">
        <v>1114</v>
      </c>
      <c r="AA130" s="88">
        <v>1</v>
      </c>
      <c r="AB130" s="89" t="str">
        <f>REPLACE(INDEX(GroupVertices[Group],MATCH("~"&amp;Edges[[#This Row],[Vertex 1]],GroupVertices[Vertex],0)),1,1,"")</f>
        <v>60</v>
      </c>
      <c r="AC130" s="89" t="str">
        <f>REPLACE(INDEX(GroupVertices[Group],MATCH("~"&amp;Edges[[#This Row],[Vertex 2]],GroupVertices[Vertex],0)),1,1,"")</f>
        <v>60</v>
      </c>
      <c r="AD130" s="104"/>
      <c r="AE130" s="104"/>
      <c r="AF130" s="104"/>
      <c r="AG130" s="104"/>
      <c r="AH130" s="104"/>
      <c r="AI130" s="104"/>
      <c r="AJ130" s="104"/>
      <c r="AK130" s="104"/>
      <c r="AL130" s="104"/>
    </row>
    <row r="131" spans="1:38" ht="15">
      <c r="A131" s="61" t="s">
        <v>389</v>
      </c>
      <c r="B131" s="61" t="s">
        <v>608</v>
      </c>
      <c r="C131" s="62" t="s">
        <v>4489</v>
      </c>
      <c r="D131" s="63">
        <v>5</v>
      </c>
      <c r="E131" s="64"/>
      <c r="F131" s="65">
        <v>50</v>
      </c>
      <c r="G131" s="62"/>
      <c r="H131" s="66"/>
      <c r="I131" s="67"/>
      <c r="J131" s="67"/>
      <c r="K131" s="31" t="s">
        <v>65</v>
      </c>
      <c r="L131" s="75">
        <v>131</v>
      </c>
      <c r="M131" s="75"/>
      <c r="N131" s="69"/>
      <c r="O131" s="86" t="s">
        <v>675</v>
      </c>
      <c r="P131" s="86" t="s">
        <v>676</v>
      </c>
      <c r="Q131" s="86" t="s">
        <v>721</v>
      </c>
      <c r="R131" s="86" t="s">
        <v>817</v>
      </c>
      <c r="S131" s="86" t="s">
        <v>830</v>
      </c>
      <c r="T131" s="86" t="s">
        <v>898</v>
      </c>
      <c r="U131" s="86" t="s">
        <v>965</v>
      </c>
      <c r="V131" s="86">
        <v>2008</v>
      </c>
      <c r="W131" s="86">
        <v>80</v>
      </c>
      <c r="X131" s="86" t="s">
        <v>972</v>
      </c>
      <c r="Y131" s="86"/>
      <c r="Z131" s="90" t="s">
        <v>1115</v>
      </c>
      <c r="AA131" s="88">
        <v>1</v>
      </c>
      <c r="AB131" s="89" t="str">
        <f>REPLACE(INDEX(GroupVertices[Group],MATCH("~"&amp;Edges[[#This Row],[Vertex 1]],GroupVertices[Vertex],0)),1,1,"")</f>
        <v>1</v>
      </c>
      <c r="AC131" s="89" t="str">
        <f>REPLACE(INDEX(GroupVertices[Group],MATCH("~"&amp;Edges[[#This Row],[Vertex 2]],GroupVertices[Vertex],0)),1,1,"")</f>
        <v>1</v>
      </c>
      <c r="AD131" s="104"/>
      <c r="AE131" s="104"/>
      <c r="AF131" s="104"/>
      <c r="AG131" s="104"/>
      <c r="AH131" s="104"/>
      <c r="AI131" s="104"/>
      <c r="AJ131" s="104"/>
      <c r="AK131" s="104"/>
      <c r="AL131" s="104"/>
    </row>
    <row r="132" spans="1:38" ht="15">
      <c r="A132" s="61" t="s">
        <v>433</v>
      </c>
      <c r="B132" s="61" t="s">
        <v>608</v>
      </c>
      <c r="C132" s="62" t="s">
        <v>4489</v>
      </c>
      <c r="D132" s="63">
        <v>5</v>
      </c>
      <c r="E132" s="64"/>
      <c r="F132" s="65">
        <v>50</v>
      </c>
      <c r="G132" s="62"/>
      <c r="H132" s="66"/>
      <c r="I132" s="67"/>
      <c r="J132" s="67"/>
      <c r="K132" s="31" t="s">
        <v>65</v>
      </c>
      <c r="L132" s="75">
        <v>132</v>
      </c>
      <c r="M132" s="75"/>
      <c r="N132" s="69"/>
      <c r="O132" s="86" t="s">
        <v>675</v>
      </c>
      <c r="P132" s="86" t="s">
        <v>678</v>
      </c>
      <c r="Q132" s="86" t="s">
        <v>749</v>
      </c>
      <c r="R132" s="86" t="s">
        <v>821</v>
      </c>
      <c r="S132" s="86" t="s">
        <v>827</v>
      </c>
      <c r="T132" s="86" t="s">
        <v>898</v>
      </c>
      <c r="U132" s="86" t="s">
        <v>965</v>
      </c>
      <c r="V132" s="86">
        <v>2008</v>
      </c>
      <c r="W132" s="86">
        <v>80</v>
      </c>
      <c r="X132" s="86" t="s">
        <v>972</v>
      </c>
      <c r="Y132" s="86"/>
      <c r="Z132" s="90" t="s">
        <v>1116</v>
      </c>
      <c r="AA132" s="88">
        <v>1</v>
      </c>
      <c r="AB132" s="89" t="str">
        <f>REPLACE(INDEX(GroupVertices[Group],MATCH("~"&amp;Edges[[#This Row],[Vertex 1]],GroupVertices[Vertex],0)),1,1,"")</f>
        <v>1</v>
      </c>
      <c r="AC132" s="89" t="str">
        <f>REPLACE(INDEX(GroupVertices[Group],MATCH("~"&amp;Edges[[#This Row],[Vertex 2]],GroupVertices[Vertex],0)),1,1,"")</f>
        <v>1</v>
      </c>
      <c r="AD132" s="104"/>
      <c r="AE132" s="104"/>
      <c r="AF132" s="104"/>
      <c r="AG132" s="104"/>
      <c r="AH132" s="104"/>
      <c r="AI132" s="104"/>
      <c r="AJ132" s="104"/>
      <c r="AK132" s="104"/>
      <c r="AL132" s="104"/>
    </row>
    <row r="133" spans="1:38" ht="15">
      <c r="A133" s="61" t="s">
        <v>434</v>
      </c>
      <c r="B133" s="61" t="s">
        <v>608</v>
      </c>
      <c r="C133" s="62" t="s">
        <v>4489</v>
      </c>
      <c r="D133" s="63">
        <v>5</v>
      </c>
      <c r="E133" s="64"/>
      <c r="F133" s="65">
        <v>50</v>
      </c>
      <c r="G133" s="62"/>
      <c r="H133" s="66"/>
      <c r="I133" s="67"/>
      <c r="J133" s="67"/>
      <c r="K133" s="31" t="s">
        <v>65</v>
      </c>
      <c r="L133" s="75">
        <v>133</v>
      </c>
      <c r="M133" s="75"/>
      <c r="N133" s="69"/>
      <c r="O133" s="86" t="s">
        <v>675</v>
      </c>
      <c r="P133" s="86" t="s">
        <v>677</v>
      </c>
      <c r="Q133" s="86" t="s">
        <v>750</v>
      </c>
      <c r="R133" s="86" t="s">
        <v>818</v>
      </c>
      <c r="S133" s="86" t="s">
        <v>826</v>
      </c>
      <c r="T133" s="86" t="s">
        <v>898</v>
      </c>
      <c r="U133" s="86" t="s">
        <v>965</v>
      </c>
      <c r="V133" s="86">
        <v>2008</v>
      </c>
      <c r="W133" s="86">
        <v>80</v>
      </c>
      <c r="X133" s="86" t="s">
        <v>972</v>
      </c>
      <c r="Y133" s="86"/>
      <c r="Z133" s="90" t="s">
        <v>1117</v>
      </c>
      <c r="AA133" s="88">
        <v>1</v>
      </c>
      <c r="AB133" s="89" t="str">
        <f>REPLACE(INDEX(GroupVertices[Group],MATCH("~"&amp;Edges[[#This Row],[Vertex 1]],GroupVertices[Vertex],0)),1,1,"")</f>
        <v>1</v>
      </c>
      <c r="AC133" s="89" t="str">
        <f>REPLACE(INDEX(GroupVertices[Group],MATCH("~"&amp;Edges[[#This Row],[Vertex 2]],GroupVertices[Vertex],0)),1,1,"")</f>
        <v>1</v>
      </c>
      <c r="AD133" s="104"/>
      <c r="AE133" s="104"/>
      <c r="AF133" s="104"/>
      <c r="AG133" s="104"/>
      <c r="AH133" s="104"/>
      <c r="AI133" s="104"/>
      <c r="AJ133" s="104"/>
      <c r="AK133" s="104"/>
      <c r="AL133" s="104"/>
    </row>
    <row r="134" spans="1:38" ht="15">
      <c r="A134" s="61" t="s">
        <v>435</v>
      </c>
      <c r="B134" s="61" t="s">
        <v>608</v>
      </c>
      <c r="C134" s="62" t="s">
        <v>4489</v>
      </c>
      <c r="D134" s="63">
        <v>5</v>
      </c>
      <c r="E134" s="64"/>
      <c r="F134" s="65">
        <v>50</v>
      </c>
      <c r="G134" s="62"/>
      <c r="H134" s="66"/>
      <c r="I134" s="67"/>
      <c r="J134" s="67"/>
      <c r="K134" s="31" t="s">
        <v>65</v>
      </c>
      <c r="L134" s="75">
        <v>134</v>
      </c>
      <c r="M134" s="75"/>
      <c r="N134" s="69"/>
      <c r="O134" s="86" t="s">
        <v>675</v>
      </c>
      <c r="P134" s="86" t="s">
        <v>676</v>
      </c>
      <c r="Q134" s="86" t="s">
        <v>751</v>
      </c>
      <c r="R134" s="86" t="s">
        <v>818</v>
      </c>
      <c r="S134" s="86" t="s">
        <v>826</v>
      </c>
      <c r="T134" s="86" t="s">
        <v>898</v>
      </c>
      <c r="U134" s="86" t="s">
        <v>965</v>
      </c>
      <c r="V134" s="86">
        <v>2008</v>
      </c>
      <c r="W134" s="86">
        <v>80</v>
      </c>
      <c r="X134" s="86" t="s">
        <v>972</v>
      </c>
      <c r="Y134" s="86"/>
      <c r="Z134" s="90" t="s">
        <v>1118</v>
      </c>
      <c r="AA134" s="88">
        <v>1</v>
      </c>
      <c r="AB134" s="89" t="str">
        <f>REPLACE(INDEX(GroupVertices[Group],MATCH("~"&amp;Edges[[#This Row],[Vertex 1]],GroupVertices[Vertex],0)),1,1,"")</f>
        <v>1</v>
      </c>
      <c r="AC134" s="89" t="str">
        <f>REPLACE(INDEX(GroupVertices[Group],MATCH("~"&amp;Edges[[#This Row],[Vertex 2]],GroupVertices[Vertex],0)),1,1,"")</f>
        <v>1</v>
      </c>
      <c r="AD134" s="104"/>
      <c r="AE134" s="104"/>
      <c r="AF134" s="104"/>
      <c r="AG134" s="104"/>
      <c r="AH134" s="104"/>
      <c r="AI134" s="104"/>
      <c r="AJ134" s="104"/>
      <c r="AK134" s="104"/>
      <c r="AL134" s="104"/>
    </row>
    <row r="135" spans="1:38" ht="15">
      <c r="A135" s="61" t="s">
        <v>411</v>
      </c>
      <c r="B135" s="61" t="s">
        <v>608</v>
      </c>
      <c r="C135" s="62" t="s">
        <v>4489</v>
      </c>
      <c r="D135" s="63">
        <v>5</v>
      </c>
      <c r="E135" s="64"/>
      <c r="F135" s="65">
        <v>50</v>
      </c>
      <c r="G135" s="62"/>
      <c r="H135" s="66"/>
      <c r="I135" s="67"/>
      <c r="J135" s="67"/>
      <c r="K135" s="31" t="s">
        <v>65</v>
      </c>
      <c r="L135" s="75">
        <v>135</v>
      </c>
      <c r="M135" s="75"/>
      <c r="N135" s="69"/>
      <c r="O135" s="86" t="s">
        <v>675</v>
      </c>
      <c r="P135" s="86" t="s">
        <v>676</v>
      </c>
      <c r="Q135" s="86" t="s">
        <v>696</v>
      </c>
      <c r="R135" s="86" t="s">
        <v>817</v>
      </c>
      <c r="S135" s="86" t="s">
        <v>830</v>
      </c>
      <c r="T135" s="86" t="s">
        <v>898</v>
      </c>
      <c r="U135" s="86" t="s">
        <v>965</v>
      </c>
      <c r="V135" s="86">
        <v>2008</v>
      </c>
      <c r="W135" s="86">
        <v>80</v>
      </c>
      <c r="X135" s="86" t="s">
        <v>972</v>
      </c>
      <c r="Y135" s="86"/>
      <c r="Z135" s="90" t="s">
        <v>1119</v>
      </c>
      <c r="AA135" s="88">
        <v>1</v>
      </c>
      <c r="AB135" s="89" t="str">
        <f>REPLACE(INDEX(GroupVertices[Group],MATCH("~"&amp;Edges[[#This Row],[Vertex 1]],GroupVertices[Vertex],0)),1,1,"")</f>
        <v>1</v>
      </c>
      <c r="AC135" s="89" t="str">
        <f>REPLACE(INDEX(GroupVertices[Group],MATCH("~"&amp;Edges[[#This Row],[Vertex 2]],GroupVertices[Vertex],0)),1,1,"")</f>
        <v>1</v>
      </c>
      <c r="AD135" s="104"/>
      <c r="AE135" s="104"/>
      <c r="AF135" s="104"/>
      <c r="AG135" s="104"/>
      <c r="AH135" s="104"/>
      <c r="AI135" s="104"/>
      <c r="AJ135" s="104"/>
      <c r="AK135" s="104"/>
      <c r="AL135" s="104"/>
    </row>
    <row r="136" spans="1:38" ht="15">
      <c r="A136" s="61" t="s">
        <v>355</v>
      </c>
      <c r="B136" s="61" t="s">
        <v>608</v>
      </c>
      <c r="C136" s="62" t="s">
        <v>4489</v>
      </c>
      <c r="D136" s="63">
        <v>5</v>
      </c>
      <c r="E136" s="64"/>
      <c r="F136" s="65">
        <v>50</v>
      </c>
      <c r="G136" s="62"/>
      <c r="H136" s="66"/>
      <c r="I136" s="67"/>
      <c r="J136" s="67"/>
      <c r="K136" s="31" t="s">
        <v>65</v>
      </c>
      <c r="L136" s="75">
        <v>136</v>
      </c>
      <c r="M136" s="75"/>
      <c r="N136" s="69"/>
      <c r="O136" s="86" t="s">
        <v>675</v>
      </c>
      <c r="P136" s="86" t="s">
        <v>676</v>
      </c>
      <c r="Q136" s="86" t="s">
        <v>722</v>
      </c>
      <c r="R136" s="86" t="s">
        <v>817</v>
      </c>
      <c r="S136" s="86" t="s">
        <v>830</v>
      </c>
      <c r="T136" s="86" t="s">
        <v>898</v>
      </c>
      <c r="U136" s="86" t="s">
        <v>965</v>
      </c>
      <c r="V136" s="86">
        <v>2008</v>
      </c>
      <c r="W136" s="86">
        <v>80</v>
      </c>
      <c r="X136" s="86" t="s">
        <v>972</v>
      </c>
      <c r="Y136" s="86"/>
      <c r="Z136" s="90" t="s">
        <v>1120</v>
      </c>
      <c r="AA136" s="88">
        <v>1</v>
      </c>
      <c r="AB136" s="89" t="str">
        <f>REPLACE(INDEX(GroupVertices[Group],MATCH("~"&amp;Edges[[#This Row],[Vertex 1]],GroupVertices[Vertex],0)),1,1,"")</f>
        <v>1</v>
      </c>
      <c r="AC136" s="89" t="str">
        <f>REPLACE(INDEX(GroupVertices[Group],MATCH("~"&amp;Edges[[#This Row],[Vertex 2]],GroupVertices[Vertex],0)),1,1,"")</f>
        <v>1</v>
      </c>
      <c r="AD136" s="104"/>
      <c r="AE136" s="104"/>
      <c r="AF136" s="104"/>
      <c r="AG136" s="104"/>
      <c r="AH136" s="104"/>
      <c r="AI136" s="104"/>
      <c r="AJ136" s="104"/>
      <c r="AK136" s="104"/>
      <c r="AL136" s="104"/>
    </row>
    <row r="137" spans="1:38" ht="15">
      <c r="A137" s="61" t="s">
        <v>357</v>
      </c>
      <c r="B137" s="61" t="s">
        <v>608</v>
      </c>
      <c r="C137" s="62" t="s">
        <v>4489</v>
      </c>
      <c r="D137" s="63">
        <v>5</v>
      </c>
      <c r="E137" s="64"/>
      <c r="F137" s="65">
        <v>50</v>
      </c>
      <c r="G137" s="62"/>
      <c r="H137" s="66"/>
      <c r="I137" s="67"/>
      <c r="J137" s="67"/>
      <c r="K137" s="31" t="s">
        <v>65</v>
      </c>
      <c r="L137" s="75">
        <v>137</v>
      </c>
      <c r="M137" s="75"/>
      <c r="N137" s="69"/>
      <c r="O137" s="86" t="s">
        <v>675</v>
      </c>
      <c r="P137" s="86" t="s">
        <v>677</v>
      </c>
      <c r="Q137" s="86" t="s">
        <v>720</v>
      </c>
      <c r="R137" s="86" t="s">
        <v>817</v>
      </c>
      <c r="S137" s="86" t="s">
        <v>833</v>
      </c>
      <c r="T137" s="86" t="s">
        <v>898</v>
      </c>
      <c r="U137" s="86" t="s">
        <v>965</v>
      </c>
      <c r="V137" s="86">
        <v>2008</v>
      </c>
      <c r="W137" s="86">
        <v>80</v>
      </c>
      <c r="X137" s="86" t="s">
        <v>972</v>
      </c>
      <c r="Y137" s="86"/>
      <c r="Z137" s="90" t="s">
        <v>1121</v>
      </c>
      <c r="AA137" s="88">
        <v>1</v>
      </c>
      <c r="AB137" s="89" t="str">
        <f>REPLACE(INDEX(GroupVertices[Group],MATCH("~"&amp;Edges[[#This Row],[Vertex 1]],GroupVertices[Vertex],0)),1,1,"")</f>
        <v>1</v>
      </c>
      <c r="AC137" s="89" t="str">
        <f>REPLACE(INDEX(GroupVertices[Group],MATCH("~"&amp;Edges[[#This Row],[Vertex 2]],GroupVertices[Vertex],0)),1,1,"")</f>
        <v>1</v>
      </c>
      <c r="AD137" s="104"/>
      <c r="AE137" s="104"/>
      <c r="AF137" s="104"/>
      <c r="AG137" s="104"/>
      <c r="AH137" s="104"/>
      <c r="AI137" s="104"/>
      <c r="AJ137" s="104"/>
      <c r="AK137" s="104"/>
      <c r="AL137" s="104"/>
    </row>
    <row r="138" spans="1:38" ht="15">
      <c r="A138" s="61" t="s">
        <v>436</v>
      </c>
      <c r="B138" s="61" t="s">
        <v>608</v>
      </c>
      <c r="C138" s="62" t="s">
        <v>4489</v>
      </c>
      <c r="D138" s="63">
        <v>5</v>
      </c>
      <c r="E138" s="64"/>
      <c r="F138" s="65">
        <v>50</v>
      </c>
      <c r="G138" s="62"/>
      <c r="H138" s="66"/>
      <c r="I138" s="67"/>
      <c r="J138" s="67"/>
      <c r="K138" s="31" t="s">
        <v>65</v>
      </c>
      <c r="L138" s="75">
        <v>138</v>
      </c>
      <c r="M138" s="75"/>
      <c r="N138" s="69"/>
      <c r="O138" s="86" t="s">
        <v>675</v>
      </c>
      <c r="P138" s="86" t="s">
        <v>678</v>
      </c>
      <c r="Q138" s="86" t="s">
        <v>752</v>
      </c>
      <c r="R138" s="86" t="s">
        <v>817</v>
      </c>
      <c r="S138" s="86" t="s">
        <v>826</v>
      </c>
      <c r="T138" s="86" t="s">
        <v>898</v>
      </c>
      <c r="U138" s="86" t="s">
        <v>965</v>
      </c>
      <c r="V138" s="86">
        <v>2008</v>
      </c>
      <c r="W138" s="86">
        <v>80</v>
      </c>
      <c r="X138" s="86" t="s">
        <v>972</v>
      </c>
      <c r="Y138" s="86"/>
      <c r="Z138" s="90" t="s">
        <v>1122</v>
      </c>
      <c r="AA138" s="88">
        <v>1</v>
      </c>
      <c r="AB138" s="89" t="str">
        <f>REPLACE(INDEX(GroupVertices[Group],MATCH("~"&amp;Edges[[#This Row],[Vertex 1]],GroupVertices[Vertex],0)),1,1,"")</f>
        <v>1</v>
      </c>
      <c r="AC138" s="89" t="str">
        <f>REPLACE(INDEX(GroupVertices[Group],MATCH("~"&amp;Edges[[#This Row],[Vertex 2]],GroupVertices[Vertex],0)),1,1,"")</f>
        <v>1</v>
      </c>
      <c r="AD138" s="104"/>
      <c r="AE138" s="104"/>
      <c r="AF138" s="104"/>
      <c r="AG138" s="104"/>
      <c r="AH138" s="104"/>
      <c r="AI138" s="104"/>
      <c r="AJ138" s="104"/>
      <c r="AK138" s="104"/>
      <c r="AL138" s="104"/>
    </row>
    <row r="139" spans="1:38" ht="15">
      <c r="A139" s="61" t="s">
        <v>437</v>
      </c>
      <c r="B139" s="61" t="s">
        <v>609</v>
      </c>
      <c r="C139" s="62" t="s">
        <v>4489</v>
      </c>
      <c r="D139" s="63">
        <v>5</v>
      </c>
      <c r="E139" s="64"/>
      <c r="F139" s="65">
        <v>50</v>
      </c>
      <c r="G139" s="62"/>
      <c r="H139" s="66"/>
      <c r="I139" s="67"/>
      <c r="J139" s="67"/>
      <c r="K139" s="31" t="s">
        <v>65</v>
      </c>
      <c r="L139" s="75">
        <v>139</v>
      </c>
      <c r="M139" s="75"/>
      <c r="N139" s="69"/>
      <c r="O139" s="86" t="s">
        <v>675</v>
      </c>
      <c r="P139" s="86" t="s">
        <v>677</v>
      </c>
      <c r="Q139" s="86" t="s">
        <v>753</v>
      </c>
      <c r="R139" s="86" t="s">
        <v>817</v>
      </c>
      <c r="S139" s="86" t="s">
        <v>824</v>
      </c>
      <c r="T139" s="86" t="s">
        <v>899</v>
      </c>
      <c r="U139" s="86" t="s">
        <v>965</v>
      </c>
      <c r="V139" s="86">
        <v>2018</v>
      </c>
      <c r="W139" s="86">
        <v>80</v>
      </c>
      <c r="X139" s="86" t="s">
        <v>972</v>
      </c>
      <c r="Y139" s="86"/>
      <c r="Z139" s="90" t="s">
        <v>1123</v>
      </c>
      <c r="AA139" s="88">
        <v>1</v>
      </c>
      <c r="AB139" s="89" t="str">
        <f>REPLACE(INDEX(GroupVertices[Group],MATCH("~"&amp;Edges[[#This Row],[Vertex 1]],GroupVertices[Vertex],0)),1,1,"")</f>
        <v>59</v>
      </c>
      <c r="AC139" s="89" t="str">
        <f>REPLACE(INDEX(GroupVertices[Group],MATCH("~"&amp;Edges[[#This Row],[Vertex 2]],GroupVertices[Vertex],0)),1,1,"")</f>
        <v>59</v>
      </c>
      <c r="AD139" s="104"/>
      <c r="AE139" s="104"/>
      <c r="AF139" s="104"/>
      <c r="AG139" s="104"/>
      <c r="AH139" s="104"/>
      <c r="AI139" s="104"/>
      <c r="AJ139" s="104"/>
      <c r="AK139" s="104"/>
      <c r="AL139" s="104"/>
    </row>
    <row r="140" spans="1:38" ht="15">
      <c r="A140" s="61" t="s">
        <v>438</v>
      </c>
      <c r="B140" s="61" t="s">
        <v>610</v>
      </c>
      <c r="C140" s="62" t="s">
        <v>4489</v>
      </c>
      <c r="D140" s="63">
        <v>5</v>
      </c>
      <c r="E140" s="64"/>
      <c r="F140" s="65">
        <v>50</v>
      </c>
      <c r="G140" s="62"/>
      <c r="H140" s="66"/>
      <c r="I140" s="67"/>
      <c r="J140" s="67"/>
      <c r="K140" s="31" t="s">
        <v>65</v>
      </c>
      <c r="L140" s="75">
        <v>140</v>
      </c>
      <c r="M140" s="75"/>
      <c r="N140" s="69"/>
      <c r="O140" s="86" t="s">
        <v>675</v>
      </c>
      <c r="P140" s="86" t="s">
        <v>678</v>
      </c>
      <c r="Q140" s="86" t="s">
        <v>754</v>
      </c>
      <c r="R140" s="86" t="s">
        <v>817</v>
      </c>
      <c r="S140" s="86" t="s">
        <v>837</v>
      </c>
      <c r="T140" s="86" t="s">
        <v>900</v>
      </c>
      <c r="U140" s="86" t="s">
        <v>965</v>
      </c>
      <c r="V140" s="86">
        <v>2002</v>
      </c>
      <c r="W140" s="86">
        <v>83</v>
      </c>
      <c r="X140" s="86" t="s">
        <v>968</v>
      </c>
      <c r="Y140" s="86"/>
      <c r="Z140" s="90" t="s">
        <v>1124</v>
      </c>
      <c r="AA140" s="88">
        <v>1</v>
      </c>
      <c r="AB140" s="89" t="str">
        <f>REPLACE(INDEX(GroupVertices[Group],MATCH("~"&amp;Edges[[#This Row],[Vertex 1]],GroupVertices[Vertex],0)),1,1,"")</f>
        <v>58</v>
      </c>
      <c r="AC140" s="89" t="str">
        <f>REPLACE(INDEX(GroupVertices[Group],MATCH("~"&amp;Edges[[#This Row],[Vertex 2]],GroupVertices[Vertex],0)),1,1,"")</f>
        <v>58</v>
      </c>
      <c r="AD140" s="104"/>
      <c r="AE140" s="104"/>
      <c r="AF140" s="104"/>
      <c r="AG140" s="104"/>
      <c r="AH140" s="104"/>
      <c r="AI140" s="104"/>
      <c r="AJ140" s="104"/>
      <c r="AK140" s="104"/>
      <c r="AL140" s="104"/>
    </row>
    <row r="141" spans="1:38" ht="15">
      <c r="A141" s="61" t="s">
        <v>439</v>
      </c>
      <c r="B141" s="61" t="s">
        <v>611</v>
      </c>
      <c r="C141" s="62" t="s">
        <v>4489</v>
      </c>
      <c r="D141" s="63">
        <v>5</v>
      </c>
      <c r="E141" s="64"/>
      <c r="F141" s="65">
        <v>50</v>
      </c>
      <c r="G141" s="62"/>
      <c r="H141" s="66"/>
      <c r="I141" s="67"/>
      <c r="J141" s="67"/>
      <c r="K141" s="31" t="s">
        <v>65</v>
      </c>
      <c r="L141" s="75">
        <v>141</v>
      </c>
      <c r="M141" s="75"/>
      <c r="N141" s="69"/>
      <c r="O141" s="86" t="s">
        <v>675</v>
      </c>
      <c r="P141" s="86" t="s">
        <v>676</v>
      </c>
      <c r="Q141" s="86" t="s">
        <v>754</v>
      </c>
      <c r="R141" s="86" t="s">
        <v>817</v>
      </c>
      <c r="S141" s="86" t="s">
        <v>837</v>
      </c>
      <c r="T141" s="86" t="s">
        <v>901</v>
      </c>
      <c r="U141" s="86" t="s">
        <v>965</v>
      </c>
      <c r="V141" s="86">
        <v>2005</v>
      </c>
      <c r="W141" s="86">
        <v>86</v>
      </c>
      <c r="X141" s="86" t="s">
        <v>968</v>
      </c>
      <c r="Y141" s="86"/>
      <c r="Z141" s="90" t="s">
        <v>1125</v>
      </c>
      <c r="AA141" s="88">
        <v>1</v>
      </c>
      <c r="AB141" s="89" t="str">
        <f>REPLACE(INDEX(GroupVertices[Group],MATCH("~"&amp;Edges[[#This Row],[Vertex 1]],GroupVertices[Vertex],0)),1,1,"")</f>
        <v>32</v>
      </c>
      <c r="AC141" s="89" t="str">
        <f>REPLACE(INDEX(GroupVertices[Group],MATCH("~"&amp;Edges[[#This Row],[Vertex 2]],GroupVertices[Vertex],0)),1,1,"")</f>
        <v>32</v>
      </c>
      <c r="AD141" s="104"/>
      <c r="AE141" s="104"/>
      <c r="AF141" s="104"/>
      <c r="AG141" s="104"/>
      <c r="AH141" s="104"/>
      <c r="AI141" s="104"/>
      <c r="AJ141" s="104"/>
      <c r="AK141" s="104"/>
      <c r="AL141" s="104"/>
    </row>
    <row r="142" spans="1:38" ht="15">
      <c r="A142" s="61" t="s">
        <v>440</v>
      </c>
      <c r="B142" s="61" t="s">
        <v>611</v>
      </c>
      <c r="C142" s="62" t="s">
        <v>4489</v>
      </c>
      <c r="D142" s="63">
        <v>5</v>
      </c>
      <c r="E142" s="64"/>
      <c r="F142" s="65">
        <v>50</v>
      </c>
      <c r="G142" s="62"/>
      <c r="H142" s="66"/>
      <c r="I142" s="67"/>
      <c r="J142" s="67"/>
      <c r="K142" s="31" t="s">
        <v>65</v>
      </c>
      <c r="L142" s="75">
        <v>142</v>
      </c>
      <c r="M142" s="75"/>
      <c r="N142" s="69"/>
      <c r="O142" s="86" t="s">
        <v>675</v>
      </c>
      <c r="P142" s="86" t="s">
        <v>676</v>
      </c>
      <c r="Q142" s="86" t="s">
        <v>754</v>
      </c>
      <c r="R142" s="86" t="s">
        <v>817</v>
      </c>
      <c r="S142" s="86" t="s">
        <v>837</v>
      </c>
      <c r="T142" s="86" t="s">
        <v>901</v>
      </c>
      <c r="U142" s="86" t="s">
        <v>965</v>
      </c>
      <c r="V142" s="86">
        <v>2005</v>
      </c>
      <c r="W142" s="86">
        <v>86</v>
      </c>
      <c r="X142" s="86" t="s">
        <v>968</v>
      </c>
      <c r="Y142" s="86"/>
      <c r="Z142" s="90" t="s">
        <v>1126</v>
      </c>
      <c r="AA142" s="88">
        <v>1</v>
      </c>
      <c r="AB142" s="89" t="str">
        <f>REPLACE(INDEX(GroupVertices[Group],MATCH("~"&amp;Edges[[#This Row],[Vertex 1]],GroupVertices[Vertex],0)),1,1,"")</f>
        <v>32</v>
      </c>
      <c r="AC142" s="89" t="str">
        <f>REPLACE(INDEX(GroupVertices[Group],MATCH("~"&amp;Edges[[#This Row],[Vertex 2]],GroupVertices[Vertex],0)),1,1,"")</f>
        <v>32</v>
      </c>
      <c r="AD142" s="104"/>
      <c r="AE142" s="104"/>
      <c r="AF142" s="104"/>
      <c r="AG142" s="104"/>
      <c r="AH142" s="104"/>
      <c r="AI142" s="104"/>
      <c r="AJ142" s="104"/>
      <c r="AK142" s="104"/>
      <c r="AL142" s="104"/>
    </row>
    <row r="143" spans="1:38" ht="15">
      <c r="A143" s="61" t="s">
        <v>441</v>
      </c>
      <c r="B143" s="61" t="s">
        <v>612</v>
      </c>
      <c r="C143" s="62" t="s">
        <v>4489</v>
      </c>
      <c r="D143" s="63">
        <v>5</v>
      </c>
      <c r="E143" s="64"/>
      <c r="F143" s="65">
        <v>50</v>
      </c>
      <c r="G143" s="62"/>
      <c r="H143" s="66"/>
      <c r="I143" s="67"/>
      <c r="J143" s="67"/>
      <c r="K143" s="31" t="s">
        <v>65</v>
      </c>
      <c r="L143" s="75">
        <v>143</v>
      </c>
      <c r="M143" s="75"/>
      <c r="N143" s="69"/>
      <c r="O143" s="86" t="s">
        <v>675</v>
      </c>
      <c r="P143" s="86" t="s">
        <v>676</v>
      </c>
      <c r="Q143" s="86" t="s">
        <v>754</v>
      </c>
      <c r="R143" s="86" t="s">
        <v>817</v>
      </c>
      <c r="S143" s="86" t="s">
        <v>837</v>
      </c>
      <c r="T143" s="86" t="s">
        <v>902</v>
      </c>
      <c r="U143" s="86" t="s">
        <v>965</v>
      </c>
      <c r="V143" s="86">
        <v>2002</v>
      </c>
      <c r="W143" s="86">
        <v>86</v>
      </c>
      <c r="X143" s="86" t="s">
        <v>975</v>
      </c>
      <c r="Y143" s="86"/>
      <c r="Z143" s="90" t="s">
        <v>1127</v>
      </c>
      <c r="AA143" s="88">
        <v>1</v>
      </c>
      <c r="AB143" s="89" t="str">
        <f>REPLACE(INDEX(GroupVertices[Group],MATCH("~"&amp;Edges[[#This Row],[Vertex 1]],GroupVertices[Vertex],0)),1,1,"")</f>
        <v>20</v>
      </c>
      <c r="AC143" s="89" t="str">
        <f>REPLACE(INDEX(GroupVertices[Group],MATCH("~"&amp;Edges[[#This Row],[Vertex 2]],GroupVertices[Vertex],0)),1,1,"")</f>
        <v>20</v>
      </c>
      <c r="AD143" s="104"/>
      <c r="AE143" s="104"/>
      <c r="AF143" s="104"/>
      <c r="AG143" s="104"/>
      <c r="AH143" s="104"/>
      <c r="AI143" s="104"/>
      <c r="AJ143" s="104"/>
      <c r="AK143" s="104"/>
      <c r="AL143" s="104"/>
    </row>
    <row r="144" spans="1:38" ht="15">
      <c r="A144" s="61" t="s">
        <v>442</v>
      </c>
      <c r="B144" s="61" t="s">
        <v>612</v>
      </c>
      <c r="C144" s="62" t="s">
        <v>4489</v>
      </c>
      <c r="D144" s="63">
        <v>5</v>
      </c>
      <c r="E144" s="64"/>
      <c r="F144" s="65">
        <v>50</v>
      </c>
      <c r="G144" s="62"/>
      <c r="H144" s="66"/>
      <c r="I144" s="67"/>
      <c r="J144" s="67"/>
      <c r="K144" s="31" t="s">
        <v>65</v>
      </c>
      <c r="L144" s="75">
        <v>144</v>
      </c>
      <c r="M144" s="75"/>
      <c r="N144" s="69"/>
      <c r="O144" s="86" t="s">
        <v>675</v>
      </c>
      <c r="P144" s="86" t="s">
        <v>677</v>
      </c>
      <c r="Q144" s="86" t="s">
        <v>754</v>
      </c>
      <c r="R144" s="86" t="s">
        <v>817</v>
      </c>
      <c r="S144" s="86" t="s">
        <v>837</v>
      </c>
      <c r="T144" s="86" t="s">
        <v>902</v>
      </c>
      <c r="U144" s="86" t="s">
        <v>965</v>
      </c>
      <c r="V144" s="86">
        <v>2002</v>
      </c>
      <c r="W144" s="86">
        <v>86</v>
      </c>
      <c r="X144" s="86" t="s">
        <v>975</v>
      </c>
      <c r="Y144" s="86"/>
      <c r="Z144" s="90" t="s">
        <v>1128</v>
      </c>
      <c r="AA144" s="88">
        <v>1</v>
      </c>
      <c r="AB144" s="89" t="str">
        <f>REPLACE(INDEX(GroupVertices[Group],MATCH("~"&amp;Edges[[#This Row],[Vertex 1]],GroupVertices[Vertex],0)),1,1,"")</f>
        <v>20</v>
      </c>
      <c r="AC144" s="89" t="str">
        <f>REPLACE(INDEX(GroupVertices[Group],MATCH("~"&amp;Edges[[#This Row],[Vertex 2]],GroupVertices[Vertex],0)),1,1,"")</f>
        <v>20</v>
      </c>
      <c r="AD144" s="104"/>
      <c r="AE144" s="104"/>
      <c r="AF144" s="104"/>
      <c r="AG144" s="104"/>
      <c r="AH144" s="104"/>
      <c r="AI144" s="104"/>
      <c r="AJ144" s="104"/>
      <c r="AK144" s="104"/>
      <c r="AL144" s="104"/>
    </row>
    <row r="145" spans="1:38" ht="15">
      <c r="A145" s="61" t="s">
        <v>443</v>
      </c>
      <c r="B145" s="61" t="s">
        <v>612</v>
      </c>
      <c r="C145" s="62" t="s">
        <v>4489</v>
      </c>
      <c r="D145" s="63">
        <v>5</v>
      </c>
      <c r="E145" s="64"/>
      <c r="F145" s="65">
        <v>50</v>
      </c>
      <c r="G145" s="62"/>
      <c r="H145" s="66"/>
      <c r="I145" s="67"/>
      <c r="J145" s="67"/>
      <c r="K145" s="31" t="s">
        <v>65</v>
      </c>
      <c r="L145" s="75">
        <v>145</v>
      </c>
      <c r="M145" s="75"/>
      <c r="N145" s="69"/>
      <c r="O145" s="86" t="s">
        <v>675</v>
      </c>
      <c r="P145" s="86" t="s">
        <v>677</v>
      </c>
      <c r="Q145" s="86" t="s">
        <v>755</v>
      </c>
      <c r="R145" s="86" t="s">
        <v>817</v>
      </c>
      <c r="S145" s="86" t="s">
        <v>830</v>
      </c>
      <c r="T145" s="86" t="s">
        <v>902</v>
      </c>
      <c r="U145" s="86" t="s">
        <v>965</v>
      </c>
      <c r="V145" s="86">
        <v>2002</v>
      </c>
      <c r="W145" s="86">
        <v>86</v>
      </c>
      <c r="X145" s="86" t="s">
        <v>975</v>
      </c>
      <c r="Y145" s="86"/>
      <c r="Z145" s="90" t="s">
        <v>1129</v>
      </c>
      <c r="AA145" s="88">
        <v>1</v>
      </c>
      <c r="AB145" s="89" t="str">
        <f>REPLACE(INDEX(GroupVertices[Group],MATCH("~"&amp;Edges[[#This Row],[Vertex 1]],GroupVertices[Vertex],0)),1,1,"")</f>
        <v>20</v>
      </c>
      <c r="AC145" s="89" t="str">
        <f>REPLACE(INDEX(GroupVertices[Group],MATCH("~"&amp;Edges[[#This Row],[Vertex 2]],GroupVertices[Vertex],0)),1,1,"")</f>
        <v>20</v>
      </c>
      <c r="AD145" s="104"/>
      <c r="AE145" s="104"/>
      <c r="AF145" s="104"/>
      <c r="AG145" s="104"/>
      <c r="AH145" s="104"/>
      <c r="AI145" s="104"/>
      <c r="AJ145" s="104"/>
      <c r="AK145" s="104"/>
      <c r="AL145" s="104"/>
    </row>
    <row r="146" spans="1:38" ht="15">
      <c r="A146" s="61" t="s">
        <v>444</v>
      </c>
      <c r="B146" s="61" t="s">
        <v>613</v>
      </c>
      <c r="C146" s="62" t="s">
        <v>4489</v>
      </c>
      <c r="D146" s="63">
        <v>5</v>
      </c>
      <c r="E146" s="64"/>
      <c r="F146" s="65">
        <v>50</v>
      </c>
      <c r="G146" s="62"/>
      <c r="H146" s="66"/>
      <c r="I146" s="67"/>
      <c r="J146" s="67"/>
      <c r="K146" s="31" t="s">
        <v>65</v>
      </c>
      <c r="L146" s="75">
        <v>146</v>
      </c>
      <c r="M146" s="75"/>
      <c r="N146" s="69"/>
      <c r="O146" s="86" t="s">
        <v>675</v>
      </c>
      <c r="P146" s="86" t="s">
        <v>676</v>
      </c>
      <c r="Q146" s="86" t="s">
        <v>696</v>
      </c>
      <c r="R146" s="86" t="s">
        <v>817</v>
      </c>
      <c r="S146" s="86" t="s">
        <v>830</v>
      </c>
      <c r="T146" s="86" t="s">
        <v>903</v>
      </c>
      <c r="U146" s="86" t="s">
        <v>965</v>
      </c>
      <c r="V146" s="86">
        <v>2010</v>
      </c>
      <c r="W146" s="86">
        <v>86</v>
      </c>
      <c r="X146" s="86" t="s">
        <v>968</v>
      </c>
      <c r="Y146" s="86"/>
      <c r="Z146" s="90" t="s">
        <v>1132</v>
      </c>
      <c r="AA146" s="88">
        <v>1</v>
      </c>
      <c r="AB146" s="89" t="str">
        <f>REPLACE(INDEX(GroupVertices[Group],MATCH("~"&amp;Edges[[#This Row],[Vertex 1]],GroupVertices[Vertex],0)),1,1,"")</f>
        <v>57</v>
      </c>
      <c r="AC146" s="89" t="str">
        <f>REPLACE(INDEX(GroupVertices[Group],MATCH("~"&amp;Edges[[#This Row],[Vertex 2]],GroupVertices[Vertex],0)),1,1,"")</f>
        <v>57</v>
      </c>
      <c r="AD146" s="104"/>
      <c r="AE146" s="104"/>
      <c r="AF146" s="104"/>
      <c r="AG146" s="104"/>
      <c r="AH146" s="104"/>
      <c r="AI146" s="104"/>
      <c r="AJ146" s="104"/>
      <c r="AK146" s="104"/>
      <c r="AL146" s="104"/>
    </row>
    <row r="147" spans="1:38" ht="15">
      <c r="A147" s="61" t="s">
        <v>445</v>
      </c>
      <c r="B147" s="61" t="s">
        <v>614</v>
      </c>
      <c r="C147" s="62" t="s">
        <v>4489</v>
      </c>
      <c r="D147" s="63">
        <v>5</v>
      </c>
      <c r="E147" s="64"/>
      <c r="F147" s="65">
        <v>50</v>
      </c>
      <c r="G147" s="62"/>
      <c r="H147" s="66"/>
      <c r="I147" s="67"/>
      <c r="J147" s="67"/>
      <c r="K147" s="31" t="s">
        <v>65</v>
      </c>
      <c r="L147" s="75">
        <v>147</v>
      </c>
      <c r="M147" s="75"/>
      <c r="N147" s="69"/>
      <c r="O147" s="86" t="s">
        <v>675</v>
      </c>
      <c r="P147" s="86" t="s">
        <v>676</v>
      </c>
      <c r="Q147" s="86" t="s">
        <v>756</v>
      </c>
      <c r="R147" s="86" t="s">
        <v>817</v>
      </c>
      <c r="S147" s="86" t="s">
        <v>830</v>
      </c>
      <c r="T147" s="86" t="s">
        <v>904</v>
      </c>
      <c r="U147" s="86" t="s">
        <v>965</v>
      </c>
      <c r="V147" s="86">
        <v>2004</v>
      </c>
      <c r="W147" s="86">
        <v>89</v>
      </c>
      <c r="X147" s="86" t="s">
        <v>969</v>
      </c>
      <c r="Y147" s="86"/>
      <c r="Z147" s="90" t="s">
        <v>1133</v>
      </c>
      <c r="AA147" s="88">
        <v>1</v>
      </c>
      <c r="AB147" s="89" t="str">
        <f>REPLACE(INDEX(GroupVertices[Group],MATCH("~"&amp;Edges[[#This Row],[Vertex 1]],GroupVertices[Vertex],0)),1,1,"")</f>
        <v>56</v>
      </c>
      <c r="AC147" s="89" t="str">
        <f>REPLACE(INDEX(GroupVertices[Group],MATCH("~"&amp;Edges[[#This Row],[Vertex 2]],GroupVertices[Vertex],0)),1,1,"")</f>
        <v>56</v>
      </c>
      <c r="AD147" s="104"/>
      <c r="AE147" s="104"/>
      <c r="AF147" s="104"/>
      <c r="AG147" s="104"/>
      <c r="AH147" s="104"/>
      <c r="AI147" s="104"/>
      <c r="AJ147" s="104"/>
      <c r="AK147" s="104"/>
      <c r="AL147" s="104"/>
    </row>
    <row r="148" spans="1:38" ht="15">
      <c r="A148" s="61" t="s">
        <v>446</v>
      </c>
      <c r="B148" s="61" t="s">
        <v>615</v>
      </c>
      <c r="C148" s="62" t="s">
        <v>4489</v>
      </c>
      <c r="D148" s="63">
        <v>5</v>
      </c>
      <c r="E148" s="64"/>
      <c r="F148" s="65">
        <v>50</v>
      </c>
      <c r="G148" s="62"/>
      <c r="H148" s="66"/>
      <c r="I148" s="67"/>
      <c r="J148" s="67"/>
      <c r="K148" s="31" t="s">
        <v>65</v>
      </c>
      <c r="L148" s="75">
        <v>148</v>
      </c>
      <c r="M148" s="75"/>
      <c r="N148" s="69"/>
      <c r="O148" s="86" t="s">
        <v>675</v>
      </c>
      <c r="P148" s="86" t="s">
        <v>678</v>
      </c>
      <c r="Q148" s="86" t="s">
        <v>706</v>
      </c>
      <c r="R148" s="86" t="s">
        <v>817</v>
      </c>
      <c r="S148" s="86" t="s">
        <v>830</v>
      </c>
      <c r="T148" s="86" t="s">
        <v>905</v>
      </c>
      <c r="U148" s="86" t="s">
        <v>965</v>
      </c>
      <c r="V148" s="86">
        <v>2014</v>
      </c>
      <c r="W148" s="86">
        <v>89</v>
      </c>
      <c r="X148" s="86" t="s">
        <v>968</v>
      </c>
      <c r="Y148" s="86"/>
      <c r="Z148" s="90" t="s">
        <v>1134</v>
      </c>
      <c r="AA148" s="88">
        <v>1</v>
      </c>
      <c r="AB148" s="89" t="str">
        <f>REPLACE(INDEX(GroupVertices[Group],MATCH("~"&amp;Edges[[#This Row],[Vertex 1]],GroupVertices[Vertex],0)),1,1,"")</f>
        <v>5</v>
      </c>
      <c r="AC148" s="89" t="str">
        <f>REPLACE(INDEX(GroupVertices[Group],MATCH("~"&amp;Edges[[#This Row],[Vertex 2]],GroupVertices[Vertex],0)),1,1,"")</f>
        <v>5</v>
      </c>
      <c r="AD148" s="104"/>
      <c r="AE148" s="104"/>
      <c r="AF148" s="104"/>
      <c r="AG148" s="104"/>
      <c r="AH148" s="104"/>
      <c r="AI148" s="104"/>
      <c r="AJ148" s="104"/>
      <c r="AK148" s="104"/>
      <c r="AL148" s="104"/>
    </row>
    <row r="149" spans="1:38" ht="15">
      <c r="A149" s="61" t="s">
        <v>447</v>
      </c>
      <c r="B149" s="61" t="s">
        <v>615</v>
      </c>
      <c r="C149" s="62" t="s">
        <v>4489</v>
      </c>
      <c r="D149" s="63">
        <v>5</v>
      </c>
      <c r="E149" s="64"/>
      <c r="F149" s="65">
        <v>50</v>
      </c>
      <c r="G149" s="62"/>
      <c r="H149" s="66"/>
      <c r="I149" s="67"/>
      <c r="J149" s="67"/>
      <c r="K149" s="31" t="s">
        <v>65</v>
      </c>
      <c r="L149" s="75">
        <v>149</v>
      </c>
      <c r="M149" s="75"/>
      <c r="N149" s="69"/>
      <c r="O149" s="86" t="s">
        <v>675</v>
      </c>
      <c r="P149" s="86" t="s">
        <v>676</v>
      </c>
      <c r="Q149" s="86" t="s">
        <v>706</v>
      </c>
      <c r="R149" s="86" t="s">
        <v>817</v>
      </c>
      <c r="S149" s="86" t="s">
        <v>830</v>
      </c>
      <c r="T149" s="86" t="s">
        <v>905</v>
      </c>
      <c r="U149" s="86" t="s">
        <v>965</v>
      </c>
      <c r="V149" s="86">
        <v>2014</v>
      </c>
      <c r="W149" s="86">
        <v>89</v>
      </c>
      <c r="X149" s="86" t="s">
        <v>968</v>
      </c>
      <c r="Y149" s="86"/>
      <c r="Z149" s="90" t="s">
        <v>1135</v>
      </c>
      <c r="AA149" s="88">
        <v>1</v>
      </c>
      <c r="AB149" s="89" t="str">
        <f>REPLACE(INDEX(GroupVertices[Group],MATCH("~"&amp;Edges[[#This Row],[Vertex 1]],GroupVertices[Vertex],0)),1,1,"")</f>
        <v>5</v>
      </c>
      <c r="AC149" s="89" t="str">
        <f>REPLACE(INDEX(GroupVertices[Group],MATCH("~"&amp;Edges[[#This Row],[Vertex 2]],GroupVertices[Vertex],0)),1,1,"")</f>
        <v>5</v>
      </c>
      <c r="AD149" s="104"/>
      <c r="AE149" s="104"/>
      <c r="AF149" s="104"/>
      <c r="AG149" s="104"/>
      <c r="AH149" s="104"/>
      <c r="AI149" s="104"/>
      <c r="AJ149" s="104"/>
      <c r="AK149" s="104"/>
      <c r="AL149" s="104"/>
    </row>
    <row r="150" spans="1:38" ht="15">
      <c r="A150" s="61" t="s">
        <v>448</v>
      </c>
      <c r="B150" s="61" t="s">
        <v>615</v>
      </c>
      <c r="C150" s="62" t="s">
        <v>4489</v>
      </c>
      <c r="D150" s="63">
        <v>5</v>
      </c>
      <c r="E150" s="64"/>
      <c r="F150" s="65">
        <v>50</v>
      </c>
      <c r="G150" s="62"/>
      <c r="H150" s="66"/>
      <c r="I150" s="67"/>
      <c r="J150" s="67"/>
      <c r="K150" s="31" t="s">
        <v>65</v>
      </c>
      <c r="L150" s="75">
        <v>150</v>
      </c>
      <c r="M150" s="75"/>
      <c r="N150" s="69"/>
      <c r="O150" s="86" t="s">
        <v>675</v>
      </c>
      <c r="P150" s="86" t="s">
        <v>677</v>
      </c>
      <c r="Q150" s="86" t="s">
        <v>696</v>
      </c>
      <c r="R150" s="86" t="s">
        <v>817</v>
      </c>
      <c r="S150" s="86" t="s">
        <v>830</v>
      </c>
      <c r="T150" s="86" t="s">
        <v>905</v>
      </c>
      <c r="U150" s="86" t="s">
        <v>965</v>
      </c>
      <c r="V150" s="86">
        <v>2014</v>
      </c>
      <c r="W150" s="86">
        <v>89</v>
      </c>
      <c r="X150" s="86" t="s">
        <v>968</v>
      </c>
      <c r="Y150" s="86"/>
      <c r="Z150" s="90" t="s">
        <v>1136</v>
      </c>
      <c r="AA150" s="88">
        <v>1</v>
      </c>
      <c r="AB150" s="89" t="str">
        <f>REPLACE(INDEX(GroupVertices[Group],MATCH("~"&amp;Edges[[#This Row],[Vertex 1]],GroupVertices[Vertex],0)),1,1,"")</f>
        <v>5</v>
      </c>
      <c r="AC150" s="89" t="str">
        <f>REPLACE(INDEX(GroupVertices[Group],MATCH("~"&amp;Edges[[#This Row],[Vertex 2]],GroupVertices[Vertex],0)),1,1,"")</f>
        <v>5</v>
      </c>
      <c r="AD150" s="104"/>
      <c r="AE150" s="104"/>
      <c r="AF150" s="104"/>
      <c r="AG150" s="104"/>
      <c r="AH150" s="104"/>
      <c r="AI150" s="104"/>
      <c r="AJ150" s="104"/>
      <c r="AK150" s="104"/>
      <c r="AL150" s="104"/>
    </row>
    <row r="151" spans="1:38" ht="15">
      <c r="A151" s="61" t="s">
        <v>449</v>
      </c>
      <c r="B151" s="61" t="s">
        <v>615</v>
      </c>
      <c r="C151" s="62" t="s">
        <v>4489</v>
      </c>
      <c r="D151" s="63">
        <v>5</v>
      </c>
      <c r="E151" s="64"/>
      <c r="F151" s="65">
        <v>50</v>
      </c>
      <c r="G151" s="62"/>
      <c r="H151" s="66"/>
      <c r="I151" s="67"/>
      <c r="J151" s="67"/>
      <c r="K151" s="31" t="s">
        <v>65</v>
      </c>
      <c r="L151" s="75">
        <v>151</v>
      </c>
      <c r="M151" s="75"/>
      <c r="N151" s="69"/>
      <c r="O151" s="86" t="s">
        <v>675</v>
      </c>
      <c r="P151" s="86" t="s">
        <v>676</v>
      </c>
      <c r="Q151" s="86" t="s">
        <v>752</v>
      </c>
      <c r="R151" s="86" t="s">
        <v>817</v>
      </c>
      <c r="S151" s="86" t="s">
        <v>826</v>
      </c>
      <c r="T151" s="86" t="s">
        <v>905</v>
      </c>
      <c r="U151" s="86" t="s">
        <v>965</v>
      </c>
      <c r="V151" s="86">
        <v>2014</v>
      </c>
      <c r="W151" s="86">
        <v>89</v>
      </c>
      <c r="X151" s="86" t="s">
        <v>968</v>
      </c>
      <c r="Y151" s="86"/>
      <c r="Z151" s="90" t="s">
        <v>1137</v>
      </c>
      <c r="AA151" s="88">
        <v>1</v>
      </c>
      <c r="AB151" s="89" t="str">
        <f>REPLACE(INDEX(GroupVertices[Group],MATCH("~"&amp;Edges[[#This Row],[Vertex 1]],GroupVertices[Vertex],0)),1,1,"")</f>
        <v>5</v>
      </c>
      <c r="AC151" s="89" t="str">
        <f>REPLACE(INDEX(GroupVertices[Group],MATCH("~"&amp;Edges[[#This Row],[Vertex 2]],GroupVertices[Vertex],0)),1,1,"")</f>
        <v>5</v>
      </c>
      <c r="AD151" s="104"/>
      <c r="AE151" s="104"/>
      <c r="AF151" s="104"/>
      <c r="AG151" s="104"/>
      <c r="AH151" s="104"/>
      <c r="AI151" s="104"/>
      <c r="AJ151" s="104"/>
      <c r="AK151" s="104"/>
      <c r="AL151" s="104"/>
    </row>
    <row r="152" spans="1:38" ht="15">
      <c r="A152" s="61" t="s">
        <v>450</v>
      </c>
      <c r="B152" s="61" t="s">
        <v>616</v>
      </c>
      <c r="C152" s="62" t="s">
        <v>4489</v>
      </c>
      <c r="D152" s="63">
        <v>5</v>
      </c>
      <c r="E152" s="64"/>
      <c r="F152" s="65">
        <v>50</v>
      </c>
      <c r="G152" s="62"/>
      <c r="H152" s="66"/>
      <c r="I152" s="67"/>
      <c r="J152" s="67"/>
      <c r="K152" s="31" t="s">
        <v>65</v>
      </c>
      <c r="L152" s="75">
        <v>152</v>
      </c>
      <c r="M152" s="75"/>
      <c r="N152" s="69"/>
      <c r="O152" s="86" t="s">
        <v>675</v>
      </c>
      <c r="P152" s="86" t="s">
        <v>676</v>
      </c>
      <c r="Q152" s="86" t="s">
        <v>753</v>
      </c>
      <c r="R152" s="86" t="s">
        <v>817</v>
      </c>
      <c r="S152" s="86" t="s">
        <v>824</v>
      </c>
      <c r="T152" s="86" t="s">
        <v>906</v>
      </c>
      <c r="U152" s="86" t="s">
        <v>965</v>
      </c>
      <c r="V152" s="86">
        <v>2011</v>
      </c>
      <c r="W152" s="86">
        <v>92</v>
      </c>
      <c r="X152" s="86" t="s">
        <v>969</v>
      </c>
      <c r="Y152" s="86"/>
      <c r="Z152" s="90" t="s">
        <v>1138</v>
      </c>
      <c r="AA152" s="88">
        <v>1</v>
      </c>
      <c r="AB152" s="89" t="str">
        <f>REPLACE(INDEX(GroupVertices[Group],MATCH("~"&amp;Edges[[#This Row],[Vertex 1]],GroupVertices[Vertex],0)),1,1,"")</f>
        <v>3</v>
      </c>
      <c r="AC152" s="89" t="str">
        <f>REPLACE(INDEX(GroupVertices[Group],MATCH("~"&amp;Edges[[#This Row],[Vertex 2]],GroupVertices[Vertex],0)),1,1,"")</f>
        <v>3</v>
      </c>
      <c r="AD152" s="104"/>
      <c r="AE152" s="104"/>
      <c r="AF152" s="104"/>
      <c r="AG152" s="104"/>
      <c r="AH152" s="104"/>
      <c r="AI152" s="104"/>
      <c r="AJ152" s="104"/>
      <c r="AK152" s="104"/>
      <c r="AL152" s="104"/>
    </row>
    <row r="153" spans="1:38" ht="15">
      <c r="A153" s="61" t="s">
        <v>451</v>
      </c>
      <c r="B153" s="61" t="s">
        <v>616</v>
      </c>
      <c r="C153" s="62" t="s">
        <v>4489</v>
      </c>
      <c r="D153" s="63">
        <v>5</v>
      </c>
      <c r="E153" s="64"/>
      <c r="F153" s="65">
        <v>50</v>
      </c>
      <c r="G153" s="62"/>
      <c r="H153" s="66"/>
      <c r="I153" s="67"/>
      <c r="J153" s="67"/>
      <c r="K153" s="31" t="s">
        <v>65</v>
      </c>
      <c r="L153" s="75">
        <v>153</v>
      </c>
      <c r="M153" s="75"/>
      <c r="N153" s="69"/>
      <c r="O153" s="86" t="s">
        <v>675</v>
      </c>
      <c r="P153" s="86" t="s">
        <v>676</v>
      </c>
      <c r="Q153" s="86" t="s">
        <v>757</v>
      </c>
      <c r="R153" s="86" t="s">
        <v>817</v>
      </c>
      <c r="S153" s="86" t="s">
        <v>828</v>
      </c>
      <c r="T153" s="86" t="s">
        <v>906</v>
      </c>
      <c r="U153" s="86" t="s">
        <v>965</v>
      </c>
      <c r="V153" s="86">
        <v>2011</v>
      </c>
      <c r="W153" s="86">
        <v>92</v>
      </c>
      <c r="X153" s="86" t="s">
        <v>969</v>
      </c>
      <c r="Y153" s="86"/>
      <c r="Z153" s="90" t="s">
        <v>1139</v>
      </c>
      <c r="AA153" s="88">
        <v>1</v>
      </c>
      <c r="AB153" s="89" t="str">
        <f>REPLACE(INDEX(GroupVertices[Group],MATCH("~"&amp;Edges[[#This Row],[Vertex 1]],GroupVertices[Vertex],0)),1,1,"")</f>
        <v>3</v>
      </c>
      <c r="AC153" s="89" t="str">
        <f>REPLACE(INDEX(GroupVertices[Group],MATCH("~"&amp;Edges[[#This Row],[Vertex 2]],GroupVertices[Vertex],0)),1,1,"")</f>
        <v>3</v>
      </c>
      <c r="AD153" s="104"/>
      <c r="AE153" s="104"/>
      <c r="AF153" s="104"/>
      <c r="AG153" s="104"/>
      <c r="AH153" s="104"/>
      <c r="AI153" s="104"/>
      <c r="AJ153" s="104"/>
      <c r="AK153" s="104"/>
      <c r="AL153" s="104"/>
    </row>
    <row r="154" spans="1:38" ht="15">
      <c r="A154" s="61" t="s">
        <v>452</v>
      </c>
      <c r="B154" s="61" t="s">
        <v>616</v>
      </c>
      <c r="C154" s="62" t="s">
        <v>4489</v>
      </c>
      <c r="D154" s="63">
        <v>5</v>
      </c>
      <c r="E154" s="64"/>
      <c r="F154" s="65">
        <v>50</v>
      </c>
      <c r="G154" s="62"/>
      <c r="H154" s="66"/>
      <c r="I154" s="67"/>
      <c r="J154" s="67"/>
      <c r="K154" s="31" t="s">
        <v>65</v>
      </c>
      <c r="L154" s="75">
        <v>154</v>
      </c>
      <c r="M154" s="75"/>
      <c r="N154" s="69"/>
      <c r="O154" s="86" t="s">
        <v>675</v>
      </c>
      <c r="P154" s="86" t="s">
        <v>676</v>
      </c>
      <c r="Q154" s="86" t="s">
        <v>758</v>
      </c>
      <c r="R154" s="86" t="s">
        <v>817</v>
      </c>
      <c r="S154" s="86" t="s">
        <v>828</v>
      </c>
      <c r="T154" s="86" t="s">
        <v>906</v>
      </c>
      <c r="U154" s="86" t="s">
        <v>965</v>
      </c>
      <c r="V154" s="86">
        <v>2011</v>
      </c>
      <c r="W154" s="86">
        <v>92</v>
      </c>
      <c r="X154" s="86" t="s">
        <v>969</v>
      </c>
      <c r="Y154" s="86"/>
      <c r="Z154" s="90" t="s">
        <v>1140</v>
      </c>
      <c r="AA154" s="88">
        <v>1</v>
      </c>
      <c r="AB154" s="89" t="str">
        <f>REPLACE(INDEX(GroupVertices[Group],MATCH("~"&amp;Edges[[#This Row],[Vertex 1]],GroupVertices[Vertex],0)),1,1,"")</f>
        <v>3</v>
      </c>
      <c r="AC154" s="89" t="str">
        <f>REPLACE(INDEX(GroupVertices[Group],MATCH("~"&amp;Edges[[#This Row],[Vertex 2]],GroupVertices[Vertex],0)),1,1,"")</f>
        <v>3</v>
      </c>
      <c r="AD154" s="104"/>
      <c r="AE154" s="104"/>
      <c r="AF154" s="104"/>
      <c r="AG154" s="104"/>
      <c r="AH154" s="104"/>
      <c r="AI154" s="104"/>
      <c r="AJ154" s="104"/>
      <c r="AK154" s="104"/>
      <c r="AL154" s="104"/>
    </row>
    <row r="155" spans="1:38" ht="15">
      <c r="A155" s="61" t="s">
        <v>453</v>
      </c>
      <c r="B155" s="61" t="s">
        <v>616</v>
      </c>
      <c r="C155" s="62" t="s">
        <v>4489</v>
      </c>
      <c r="D155" s="63">
        <v>5</v>
      </c>
      <c r="E155" s="64"/>
      <c r="F155" s="65">
        <v>50</v>
      </c>
      <c r="G155" s="62"/>
      <c r="H155" s="66"/>
      <c r="I155" s="67"/>
      <c r="J155" s="67"/>
      <c r="K155" s="31" t="s">
        <v>65</v>
      </c>
      <c r="L155" s="75">
        <v>155</v>
      </c>
      <c r="M155" s="75"/>
      <c r="N155" s="69"/>
      <c r="O155" s="86" t="s">
        <v>675</v>
      </c>
      <c r="P155" s="86" t="s">
        <v>676</v>
      </c>
      <c r="Q155" s="86" t="s">
        <v>759</v>
      </c>
      <c r="R155" s="86" t="s">
        <v>817</v>
      </c>
      <c r="S155" s="86" t="s">
        <v>832</v>
      </c>
      <c r="T155" s="86" t="s">
        <v>906</v>
      </c>
      <c r="U155" s="86" t="s">
        <v>965</v>
      </c>
      <c r="V155" s="86">
        <v>2011</v>
      </c>
      <c r="W155" s="86">
        <v>92</v>
      </c>
      <c r="X155" s="86" t="s">
        <v>969</v>
      </c>
      <c r="Y155" s="86"/>
      <c r="Z155" s="90" t="s">
        <v>1141</v>
      </c>
      <c r="AA155" s="88">
        <v>1</v>
      </c>
      <c r="AB155" s="89" t="str">
        <f>REPLACE(INDEX(GroupVertices[Group],MATCH("~"&amp;Edges[[#This Row],[Vertex 1]],GroupVertices[Vertex],0)),1,1,"")</f>
        <v>3</v>
      </c>
      <c r="AC155" s="89" t="str">
        <f>REPLACE(INDEX(GroupVertices[Group],MATCH("~"&amp;Edges[[#This Row],[Vertex 2]],GroupVertices[Vertex],0)),1,1,"")</f>
        <v>3</v>
      </c>
      <c r="AD155" s="104"/>
      <c r="AE155" s="104"/>
      <c r="AF155" s="104"/>
      <c r="AG155" s="104"/>
      <c r="AH155" s="104"/>
      <c r="AI155" s="104"/>
      <c r="AJ155" s="104"/>
      <c r="AK155" s="104"/>
      <c r="AL155" s="104"/>
    </row>
    <row r="156" spans="1:38" ht="15">
      <c r="A156" s="61" t="s">
        <v>454</v>
      </c>
      <c r="B156" s="61" t="s">
        <v>616</v>
      </c>
      <c r="C156" s="62" t="s">
        <v>4489</v>
      </c>
      <c r="D156" s="63">
        <v>5</v>
      </c>
      <c r="E156" s="64"/>
      <c r="F156" s="65">
        <v>50</v>
      </c>
      <c r="G156" s="62"/>
      <c r="H156" s="66"/>
      <c r="I156" s="67"/>
      <c r="J156" s="67"/>
      <c r="K156" s="31" t="s">
        <v>65</v>
      </c>
      <c r="L156" s="75">
        <v>156</v>
      </c>
      <c r="M156" s="75"/>
      <c r="N156" s="69"/>
      <c r="O156" s="86" t="s">
        <v>675</v>
      </c>
      <c r="P156" s="86" t="s">
        <v>676</v>
      </c>
      <c r="Q156" s="86" t="s">
        <v>760</v>
      </c>
      <c r="R156" s="86" t="s">
        <v>817</v>
      </c>
      <c r="S156" s="86" t="s">
        <v>828</v>
      </c>
      <c r="T156" s="86" t="s">
        <v>906</v>
      </c>
      <c r="U156" s="86" t="s">
        <v>965</v>
      </c>
      <c r="V156" s="86">
        <v>2011</v>
      </c>
      <c r="W156" s="86">
        <v>92</v>
      </c>
      <c r="X156" s="86" t="s">
        <v>969</v>
      </c>
      <c r="Y156" s="86"/>
      <c r="Z156" s="90" t="s">
        <v>1142</v>
      </c>
      <c r="AA156" s="88">
        <v>1</v>
      </c>
      <c r="AB156" s="89" t="str">
        <f>REPLACE(INDEX(GroupVertices[Group],MATCH("~"&amp;Edges[[#This Row],[Vertex 1]],GroupVertices[Vertex],0)),1,1,"")</f>
        <v>3</v>
      </c>
      <c r="AC156" s="89" t="str">
        <f>REPLACE(INDEX(GroupVertices[Group],MATCH("~"&amp;Edges[[#This Row],[Vertex 2]],GroupVertices[Vertex],0)),1,1,"")</f>
        <v>3</v>
      </c>
      <c r="AD156" s="104"/>
      <c r="AE156" s="104"/>
      <c r="AF156" s="104"/>
      <c r="AG156" s="104"/>
      <c r="AH156" s="104"/>
      <c r="AI156" s="104"/>
      <c r="AJ156" s="104"/>
      <c r="AK156" s="104"/>
      <c r="AL156" s="104"/>
    </row>
    <row r="157" spans="1:38" ht="15">
      <c r="A157" s="61" t="s">
        <v>455</v>
      </c>
      <c r="B157" s="61" t="s">
        <v>616</v>
      </c>
      <c r="C157" s="62" t="s">
        <v>4489</v>
      </c>
      <c r="D157" s="63">
        <v>5</v>
      </c>
      <c r="E157" s="64"/>
      <c r="F157" s="65">
        <v>50</v>
      </c>
      <c r="G157" s="62"/>
      <c r="H157" s="66"/>
      <c r="I157" s="67"/>
      <c r="J157" s="67"/>
      <c r="K157" s="31" t="s">
        <v>65</v>
      </c>
      <c r="L157" s="75">
        <v>157</v>
      </c>
      <c r="M157" s="75"/>
      <c r="N157" s="69"/>
      <c r="O157" s="86" t="s">
        <v>675</v>
      </c>
      <c r="P157" s="86" t="s">
        <v>676</v>
      </c>
      <c r="Q157" s="86" t="s">
        <v>761</v>
      </c>
      <c r="R157" s="86" t="s">
        <v>820</v>
      </c>
      <c r="S157" s="86" t="s">
        <v>826</v>
      </c>
      <c r="T157" s="86" t="s">
        <v>906</v>
      </c>
      <c r="U157" s="86" t="s">
        <v>965</v>
      </c>
      <c r="V157" s="86">
        <v>2011</v>
      </c>
      <c r="W157" s="86">
        <v>92</v>
      </c>
      <c r="X157" s="86" t="s">
        <v>969</v>
      </c>
      <c r="Y157" s="86"/>
      <c r="Z157" s="90" t="s">
        <v>1143</v>
      </c>
      <c r="AA157" s="88">
        <v>1</v>
      </c>
      <c r="AB157" s="89" t="str">
        <f>REPLACE(INDEX(GroupVertices[Group],MATCH("~"&amp;Edges[[#This Row],[Vertex 1]],GroupVertices[Vertex],0)),1,1,"")</f>
        <v>3</v>
      </c>
      <c r="AC157" s="89" t="str">
        <f>REPLACE(INDEX(GroupVertices[Group],MATCH("~"&amp;Edges[[#This Row],[Vertex 2]],GroupVertices[Vertex],0)),1,1,"")</f>
        <v>3</v>
      </c>
      <c r="AD157" s="104"/>
      <c r="AE157" s="104"/>
      <c r="AF157" s="104"/>
      <c r="AG157" s="104"/>
      <c r="AH157" s="104"/>
      <c r="AI157" s="104"/>
      <c r="AJ157" s="104"/>
      <c r="AK157" s="104"/>
      <c r="AL157" s="104"/>
    </row>
    <row r="158" spans="1:38" ht="15">
      <c r="A158" s="61" t="s">
        <v>456</v>
      </c>
      <c r="B158" s="61" t="s">
        <v>616</v>
      </c>
      <c r="C158" s="62" t="s">
        <v>4489</v>
      </c>
      <c r="D158" s="63">
        <v>5</v>
      </c>
      <c r="E158" s="64"/>
      <c r="F158" s="65">
        <v>50</v>
      </c>
      <c r="G158" s="62"/>
      <c r="H158" s="66"/>
      <c r="I158" s="67"/>
      <c r="J158" s="67"/>
      <c r="K158" s="31" t="s">
        <v>65</v>
      </c>
      <c r="L158" s="75">
        <v>158</v>
      </c>
      <c r="M158" s="75"/>
      <c r="N158" s="69"/>
      <c r="O158" s="86" t="s">
        <v>675</v>
      </c>
      <c r="P158" s="86" t="s">
        <v>676</v>
      </c>
      <c r="Q158" s="86" t="s">
        <v>752</v>
      </c>
      <c r="R158" s="86" t="s">
        <v>817</v>
      </c>
      <c r="S158" s="86" t="s">
        <v>826</v>
      </c>
      <c r="T158" s="86" t="s">
        <v>906</v>
      </c>
      <c r="U158" s="86" t="s">
        <v>965</v>
      </c>
      <c r="V158" s="86">
        <v>2011</v>
      </c>
      <c r="W158" s="86">
        <v>92</v>
      </c>
      <c r="X158" s="86" t="s">
        <v>969</v>
      </c>
      <c r="Y158" s="86"/>
      <c r="Z158" s="90" t="s">
        <v>1144</v>
      </c>
      <c r="AA158" s="88">
        <v>1</v>
      </c>
      <c r="AB158" s="89" t="str">
        <f>REPLACE(INDEX(GroupVertices[Group],MATCH("~"&amp;Edges[[#This Row],[Vertex 1]],GroupVertices[Vertex],0)),1,1,"")</f>
        <v>3</v>
      </c>
      <c r="AC158" s="89" t="str">
        <f>REPLACE(INDEX(GroupVertices[Group],MATCH("~"&amp;Edges[[#This Row],[Vertex 2]],GroupVertices[Vertex],0)),1,1,"")</f>
        <v>3</v>
      </c>
      <c r="AD158" s="104"/>
      <c r="AE158" s="104"/>
      <c r="AF158" s="104"/>
      <c r="AG158" s="104"/>
      <c r="AH158" s="104"/>
      <c r="AI158" s="104"/>
      <c r="AJ158" s="104"/>
      <c r="AK158" s="104"/>
      <c r="AL158" s="104"/>
    </row>
    <row r="159" spans="1:38" ht="15">
      <c r="A159" s="61" t="s">
        <v>457</v>
      </c>
      <c r="B159" s="61" t="s">
        <v>616</v>
      </c>
      <c r="C159" s="62" t="s">
        <v>4489</v>
      </c>
      <c r="D159" s="63">
        <v>5</v>
      </c>
      <c r="E159" s="64"/>
      <c r="F159" s="65">
        <v>50</v>
      </c>
      <c r="G159" s="62"/>
      <c r="H159" s="66"/>
      <c r="I159" s="67"/>
      <c r="J159" s="67"/>
      <c r="K159" s="31" t="s">
        <v>65</v>
      </c>
      <c r="L159" s="75">
        <v>159</v>
      </c>
      <c r="M159" s="75"/>
      <c r="N159" s="69"/>
      <c r="O159" s="86" t="s">
        <v>675</v>
      </c>
      <c r="P159" s="86" t="s">
        <v>676</v>
      </c>
      <c r="Q159" s="86" t="s">
        <v>762</v>
      </c>
      <c r="R159" s="86" t="s">
        <v>817</v>
      </c>
      <c r="S159" s="86" t="s">
        <v>828</v>
      </c>
      <c r="T159" s="86" t="s">
        <v>906</v>
      </c>
      <c r="U159" s="86" t="s">
        <v>965</v>
      </c>
      <c r="V159" s="86">
        <v>2011</v>
      </c>
      <c r="W159" s="86">
        <v>92</v>
      </c>
      <c r="X159" s="86" t="s">
        <v>969</v>
      </c>
      <c r="Y159" s="86"/>
      <c r="Z159" s="90" t="s">
        <v>1145</v>
      </c>
      <c r="AA159" s="88">
        <v>1</v>
      </c>
      <c r="AB159" s="89" t="str">
        <f>REPLACE(INDEX(GroupVertices[Group],MATCH("~"&amp;Edges[[#This Row],[Vertex 1]],GroupVertices[Vertex],0)),1,1,"")</f>
        <v>3</v>
      </c>
      <c r="AC159" s="89" t="str">
        <f>REPLACE(INDEX(GroupVertices[Group],MATCH("~"&amp;Edges[[#This Row],[Vertex 2]],GroupVertices[Vertex],0)),1,1,"")</f>
        <v>3</v>
      </c>
      <c r="AD159" s="104"/>
      <c r="AE159" s="104"/>
      <c r="AF159" s="104"/>
      <c r="AG159" s="104"/>
      <c r="AH159" s="104"/>
      <c r="AI159" s="104"/>
      <c r="AJ159" s="104"/>
      <c r="AK159" s="104"/>
      <c r="AL159" s="104"/>
    </row>
    <row r="160" spans="1:38" ht="15">
      <c r="A160" s="61" t="s">
        <v>458</v>
      </c>
      <c r="B160" s="61" t="s">
        <v>616</v>
      </c>
      <c r="C160" s="62" t="s">
        <v>4489</v>
      </c>
      <c r="D160" s="63">
        <v>5</v>
      </c>
      <c r="E160" s="64"/>
      <c r="F160" s="65">
        <v>50</v>
      </c>
      <c r="G160" s="62"/>
      <c r="H160" s="66"/>
      <c r="I160" s="67"/>
      <c r="J160" s="67"/>
      <c r="K160" s="31" t="s">
        <v>65</v>
      </c>
      <c r="L160" s="75">
        <v>160</v>
      </c>
      <c r="M160" s="75"/>
      <c r="N160" s="69"/>
      <c r="O160" s="86" t="s">
        <v>675</v>
      </c>
      <c r="P160" s="86" t="s">
        <v>677</v>
      </c>
      <c r="Q160" s="86" t="s">
        <v>762</v>
      </c>
      <c r="R160" s="86" t="s">
        <v>817</v>
      </c>
      <c r="S160" s="86" t="s">
        <v>828</v>
      </c>
      <c r="T160" s="86" t="s">
        <v>906</v>
      </c>
      <c r="U160" s="86" t="s">
        <v>965</v>
      </c>
      <c r="V160" s="86">
        <v>2011</v>
      </c>
      <c r="W160" s="86">
        <v>92</v>
      </c>
      <c r="X160" s="86" t="s">
        <v>969</v>
      </c>
      <c r="Y160" s="86"/>
      <c r="Z160" s="90" t="s">
        <v>1146</v>
      </c>
      <c r="AA160" s="88">
        <v>1</v>
      </c>
      <c r="AB160" s="89" t="str">
        <f>REPLACE(INDEX(GroupVertices[Group],MATCH("~"&amp;Edges[[#This Row],[Vertex 1]],GroupVertices[Vertex],0)),1,1,"")</f>
        <v>3</v>
      </c>
      <c r="AC160" s="89" t="str">
        <f>REPLACE(INDEX(GroupVertices[Group],MATCH("~"&amp;Edges[[#This Row],[Vertex 2]],GroupVertices[Vertex],0)),1,1,"")</f>
        <v>3</v>
      </c>
      <c r="AD160" s="104"/>
      <c r="AE160" s="104"/>
      <c r="AF160" s="104"/>
      <c r="AG160" s="104"/>
      <c r="AH160" s="104"/>
      <c r="AI160" s="104"/>
      <c r="AJ160" s="104"/>
      <c r="AK160" s="104"/>
      <c r="AL160" s="104"/>
    </row>
    <row r="161" spans="1:38" ht="15">
      <c r="A161" s="61" t="s">
        <v>459</v>
      </c>
      <c r="B161" s="61" t="s">
        <v>616</v>
      </c>
      <c r="C161" s="62" t="s">
        <v>4489</v>
      </c>
      <c r="D161" s="63">
        <v>5</v>
      </c>
      <c r="E161" s="64"/>
      <c r="F161" s="65">
        <v>50</v>
      </c>
      <c r="G161" s="62"/>
      <c r="H161" s="66"/>
      <c r="I161" s="67"/>
      <c r="J161" s="67"/>
      <c r="K161" s="31" t="s">
        <v>65</v>
      </c>
      <c r="L161" s="75">
        <v>161</v>
      </c>
      <c r="M161" s="75"/>
      <c r="N161" s="69"/>
      <c r="O161" s="86" t="s">
        <v>675</v>
      </c>
      <c r="P161" s="86" t="s">
        <v>678</v>
      </c>
      <c r="Q161" s="86" t="s">
        <v>680</v>
      </c>
      <c r="R161" s="86" t="s">
        <v>817</v>
      </c>
      <c r="S161" s="86" t="s">
        <v>824</v>
      </c>
      <c r="T161" s="86" t="s">
        <v>906</v>
      </c>
      <c r="U161" s="86" t="s">
        <v>965</v>
      </c>
      <c r="V161" s="86">
        <v>2011</v>
      </c>
      <c r="W161" s="86">
        <v>92</v>
      </c>
      <c r="X161" s="86" t="s">
        <v>969</v>
      </c>
      <c r="Y161" s="86"/>
      <c r="Z161" s="90" t="s">
        <v>1147</v>
      </c>
      <c r="AA161" s="88">
        <v>1</v>
      </c>
      <c r="AB161" s="89" t="str">
        <f>REPLACE(INDEX(GroupVertices[Group],MATCH("~"&amp;Edges[[#This Row],[Vertex 1]],GroupVertices[Vertex],0)),1,1,"")</f>
        <v>3</v>
      </c>
      <c r="AC161" s="89" t="str">
        <f>REPLACE(INDEX(GroupVertices[Group],MATCH("~"&amp;Edges[[#This Row],[Vertex 2]],GroupVertices[Vertex],0)),1,1,"")</f>
        <v>3</v>
      </c>
      <c r="AD161" s="104"/>
      <c r="AE161" s="104"/>
      <c r="AF161" s="104"/>
      <c r="AG161" s="104"/>
      <c r="AH161" s="104"/>
      <c r="AI161" s="104"/>
      <c r="AJ161" s="104"/>
      <c r="AK161" s="104"/>
      <c r="AL161" s="104"/>
    </row>
    <row r="162" spans="1:38" ht="15">
      <c r="A162" s="61" t="s">
        <v>460</v>
      </c>
      <c r="B162" s="61" t="s">
        <v>616</v>
      </c>
      <c r="C162" s="62" t="s">
        <v>4489</v>
      </c>
      <c r="D162" s="63">
        <v>5</v>
      </c>
      <c r="E162" s="64"/>
      <c r="F162" s="65">
        <v>50</v>
      </c>
      <c r="G162" s="62"/>
      <c r="H162" s="66"/>
      <c r="I162" s="67"/>
      <c r="J162" s="67"/>
      <c r="K162" s="31" t="s">
        <v>65</v>
      </c>
      <c r="L162" s="75">
        <v>162</v>
      </c>
      <c r="M162" s="75"/>
      <c r="N162" s="69"/>
      <c r="O162" s="86" t="s">
        <v>675</v>
      </c>
      <c r="P162" s="86" t="s">
        <v>676</v>
      </c>
      <c r="Q162" s="86" t="s">
        <v>680</v>
      </c>
      <c r="R162" s="86" t="s">
        <v>817</v>
      </c>
      <c r="S162" s="86" t="s">
        <v>824</v>
      </c>
      <c r="T162" s="86" t="s">
        <v>906</v>
      </c>
      <c r="U162" s="86" t="s">
        <v>965</v>
      </c>
      <c r="V162" s="86">
        <v>2011</v>
      </c>
      <c r="W162" s="86">
        <v>92</v>
      </c>
      <c r="X162" s="86" t="s">
        <v>969</v>
      </c>
      <c r="Y162" s="86"/>
      <c r="Z162" s="90" t="s">
        <v>1148</v>
      </c>
      <c r="AA162" s="88">
        <v>1</v>
      </c>
      <c r="AB162" s="89" t="str">
        <f>REPLACE(INDEX(GroupVertices[Group],MATCH("~"&amp;Edges[[#This Row],[Vertex 1]],GroupVertices[Vertex],0)),1,1,"")</f>
        <v>3</v>
      </c>
      <c r="AC162" s="89" t="str">
        <f>REPLACE(INDEX(GroupVertices[Group],MATCH("~"&amp;Edges[[#This Row],[Vertex 2]],GroupVertices[Vertex],0)),1,1,"")</f>
        <v>3</v>
      </c>
      <c r="AD162" s="104"/>
      <c r="AE162" s="104"/>
      <c r="AF162" s="104"/>
      <c r="AG162" s="104"/>
      <c r="AH162" s="104"/>
      <c r="AI162" s="104"/>
      <c r="AJ162" s="104"/>
      <c r="AK162" s="104"/>
      <c r="AL162" s="104"/>
    </row>
    <row r="163" spans="1:38" ht="15">
      <c r="A163" s="61" t="s">
        <v>461</v>
      </c>
      <c r="B163" s="61" t="s">
        <v>616</v>
      </c>
      <c r="C163" s="62" t="s">
        <v>4489</v>
      </c>
      <c r="D163" s="63">
        <v>5</v>
      </c>
      <c r="E163" s="64"/>
      <c r="F163" s="65">
        <v>50</v>
      </c>
      <c r="G163" s="62"/>
      <c r="H163" s="66"/>
      <c r="I163" s="67"/>
      <c r="J163" s="67"/>
      <c r="K163" s="31" t="s">
        <v>65</v>
      </c>
      <c r="L163" s="75">
        <v>163</v>
      </c>
      <c r="M163" s="75"/>
      <c r="N163" s="69"/>
      <c r="O163" s="86" t="s">
        <v>675</v>
      </c>
      <c r="P163" s="86" t="s">
        <v>676</v>
      </c>
      <c r="Q163" s="86" t="s">
        <v>763</v>
      </c>
      <c r="R163" s="86" t="s">
        <v>817</v>
      </c>
      <c r="S163" s="86" t="s">
        <v>830</v>
      </c>
      <c r="T163" s="86" t="s">
        <v>906</v>
      </c>
      <c r="U163" s="86" t="s">
        <v>965</v>
      </c>
      <c r="V163" s="86">
        <v>2011</v>
      </c>
      <c r="W163" s="86">
        <v>92</v>
      </c>
      <c r="X163" s="86" t="s">
        <v>969</v>
      </c>
      <c r="Y163" s="86"/>
      <c r="Z163" s="90" t="s">
        <v>1149</v>
      </c>
      <c r="AA163" s="88">
        <v>1</v>
      </c>
      <c r="AB163" s="89" t="str">
        <f>REPLACE(INDEX(GroupVertices[Group],MATCH("~"&amp;Edges[[#This Row],[Vertex 1]],GroupVertices[Vertex],0)),1,1,"")</f>
        <v>3</v>
      </c>
      <c r="AC163" s="89" t="str">
        <f>REPLACE(INDEX(GroupVertices[Group],MATCH("~"&amp;Edges[[#This Row],[Vertex 2]],GroupVertices[Vertex],0)),1,1,"")</f>
        <v>3</v>
      </c>
      <c r="AD163" s="104"/>
      <c r="AE163" s="104"/>
      <c r="AF163" s="104"/>
      <c r="AG163" s="104"/>
      <c r="AH163" s="104"/>
      <c r="AI163" s="104"/>
      <c r="AJ163" s="104"/>
      <c r="AK163" s="104"/>
      <c r="AL163" s="104"/>
    </row>
    <row r="164" spans="1:38" ht="15">
      <c r="A164" s="61" t="s">
        <v>462</v>
      </c>
      <c r="B164" s="61" t="s">
        <v>616</v>
      </c>
      <c r="C164" s="62" t="s">
        <v>4489</v>
      </c>
      <c r="D164" s="63">
        <v>5</v>
      </c>
      <c r="E164" s="64"/>
      <c r="F164" s="65">
        <v>50</v>
      </c>
      <c r="G164" s="62"/>
      <c r="H164" s="66"/>
      <c r="I164" s="67"/>
      <c r="J164" s="67"/>
      <c r="K164" s="31" t="s">
        <v>65</v>
      </c>
      <c r="L164" s="75">
        <v>164</v>
      </c>
      <c r="M164" s="75"/>
      <c r="N164" s="69"/>
      <c r="O164" s="86" t="s">
        <v>675</v>
      </c>
      <c r="P164" s="86" t="s">
        <v>677</v>
      </c>
      <c r="Q164" s="86" t="s">
        <v>764</v>
      </c>
      <c r="R164" s="86" t="s">
        <v>817</v>
      </c>
      <c r="S164" s="86" t="s">
        <v>830</v>
      </c>
      <c r="T164" s="86" t="s">
        <v>906</v>
      </c>
      <c r="U164" s="86" t="s">
        <v>965</v>
      </c>
      <c r="V164" s="86">
        <v>2011</v>
      </c>
      <c r="W164" s="86">
        <v>92</v>
      </c>
      <c r="X164" s="86" t="s">
        <v>969</v>
      </c>
      <c r="Y164" s="86"/>
      <c r="Z164" s="90" t="s">
        <v>1150</v>
      </c>
      <c r="AA164" s="88">
        <v>1</v>
      </c>
      <c r="AB164" s="89" t="str">
        <f>REPLACE(INDEX(GroupVertices[Group],MATCH("~"&amp;Edges[[#This Row],[Vertex 1]],GroupVertices[Vertex],0)),1,1,"")</f>
        <v>3</v>
      </c>
      <c r="AC164" s="89" t="str">
        <f>REPLACE(INDEX(GroupVertices[Group],MATCH("~"&amp;Edges[[#This Row],[Vertex 2]],GroupVertices[Vertex],0)),1,1,"")</f>
        <v>3</v>
      </c>
      <c r="AD164" s="104"/>
      <c r="AE164" s="104"/>
      <c r="AF164" s="104"/>
      <c r="AG164" s="104"/>
      <c r="AH164" s="104"/>
      <c r="AI164" s="104"/>
      <c r="AJ164" s="104"/>
      <c r="AK164" s="104"/>
      <c r="AL164" s="104"/>
    </row>
    <row r="165" spans="1:38" ht="15">
      <c r="A165" s="61" t="s">
        <v>461</v>
      </c>
      <c r="B165" s="61" t="s">
        <v>617</v>
      </c>
      <c r="C165" s="62" t="s">
        <v>4489</v>
      </c>
      <c r="D165" s="63">
        <v>5</v>
      </c>
      <c r="E165" s="64"/>
      <c r="F165" s="65">
        <v>50</v>
      </c>
      <c r="G165" s="62"/>
      <c r="H165" s="66"/>
      <c r="I165" s="67"/>
      <c r="J165" s="67"/>
      <c r="K165" s="31" t="s">
        <v>65</v>
      </c>
      <c r="L165" s="75">
        <v>165</v>
      </c>
      <c r="M165" s="75"/>
      <c r="N165" s="69"/>
      <c r="O165" s="86" t="s">
        <v>675</v>
      </c>
      <c r="P165" s="86" t="s">
        <v>678</v>
      </c>
      <c r="Q165" s="86" t="s">
        <v>765</v>
      </c>
      <c r="R165" s="86" t="s">
        <v>817</v>
      </c>
      <c r="S165" s="86" t="s">
        <v>823</v>
      </c>
      <c r="T165" s="86" t="s">
        <v>907</v>
      </c>
      <c r="U165" s="86" t="s">
        <v>965</v>
      </c>
      <c r="V165" s="86">
        <v>2000</v>
      </c>
      <c r="W165" s="86">
        <v>93</v>
      </c>
      <c r="X165" s="86" t="s">
        <v>968</v>
      </c>
      <c r="Y165" s="86"/>
      <c r="Z165" s="90" t="s">
        <v>1151</v>
      </c>
      <c r="AA165" s="88">
        <v>1</v>
      </c>
      <c r="AB165" s="89" t="str">
        <f>REPLACE(INDEX(GroupVertices[Group],MATCH("~"&amp;Edges[[#This Row],[Vertex 1]],GroupVertices[Vertex],0)),1,1,"")</f>
        <v>3</v>
      </c>
      <c r="AC165" s="89" t="str">
        <f>REPLACE(INDEX(GroupVertices[Group],MATCH("~"&amp;Edges[[#This Row],[Vertex 2]],GroupVertices[Vertex],0)),1,1,"")</f>
        <v>3</v>
      </c>
      <c r="AD165" s="104"/>
      <c r="AE165" s="104"/>
      <c r="AF165" s="104"/>
      <c r="AG165" s="104"/>
      <c r="AH165" s="104"/>
      <c r="AI165" s="104"/>
      <c r="AJ165" s="104"/>
      <c r="AK165" s="104"/>
      <c r="AL165" s="104"/>
    </row>
    <row r="166" spans="1:38" ht="15">
      <c r="A166" s="61" t="s">
        <v>463</v>
      </c>
      <c r="B166" s="61" t="s">
        <v>617</v>
      </c>
      <c r="C166" s="62" t="s">
        <v>4489</v>
      </c>
      <c r="D166" s="63">
        <v>5</v>
      </c>
      <c r="E166" s="64"/>
      <c r="F166" s="65">
        <v>50</v>
      </c>
      <c r="G166" s="62"/>
      <c r="H166" s="66"/>
      <c r="I166" s="67"/>
      <c r="J166" s="67"/>
      <c r="K166" s="31" t="s">
        <v>65</v>
      </c>
      <c r="L166" s="75">
        <v>166</v>
      </c>
      <c r="M166" s="75"/>
      <c r="N166" s="69"/>
      <c r="O166" s="86" t="s">
        <v>675</v>
      </c>
      <c r="P166" s="86" t="s">
        <v>676</v>
      </c>
      <c r="Q166" s="86" t="s">
        <v>765</v>
      </c>
      <c r="R166" s="86" t="s">
        <v>817</v>
      </c>
      <c r="S166" s="86" t="s">
        <v>823</v>
      </c>
      <c r="T166" s="86" t="s">
        <v>907</v>
      </c>
      <c r="U166" s="86" t="s">
        <v>965</v>
      </c>
      <c r="V166" s="86">
        <v>2000</v>
      </c>
      <c r="W166" s="86">
        <v>93</v>
      </c>
      <c r="X166" s="86" t="s">
        <v>968</v>
      </c>
      <c r="Y166" s="86"/>
      <c r="Z166" s="90" t="s">
        <v>1152</v>
      </c>
      <c r="AA166" s="88">
        <v>1</v>
      </c>
      <c r="AB166" s="89" t="str">
        <f>REPLACE(INDEX(GroupVertices[Group],MATCH("~"&amp;Edges[[#This Row],[Vertex 1]],GroupVertices[Vertex],0)),1,1,"")</f>
        <v>3</v>
      </c>
      <c r="AC166" s="89" t="str">
        <f>REPLACE(INDEX(GroupVertices[Group],MATCH("~"&amp;Edges[[#This Row],[Vertex 2]],GroupVertices[Vertex],0)),1,1,"")</f>
        <v>3</v>
      </c>
      <c r="AD166" s="104"/>
      <c r="AE166" s="104"/>
      <c r="AF166" s="104"/>
      <c r="AG166" s="104"/>
      <c r="AH166" s="104"/>
      <c r="AI166" s="104"/>
      <c r="AJ166" s="104"/>
      <c r="AK166" s="104"/>
      <c r="AL166" s="104"/>
    </row>
    <row r="167" spans="1:38" ht="15">
      <c r="A167" s="61" t="s">
        <v>464</v>
      </c>
      <c r="B167" s="61" t="s">
        <v>617</v>
      </c>
      <c r="C167" s="62" t="s">
        <v>4489</v>
      </c>
      <c r="D167" s="63">
        <v>5</v>
      </c>
      <c r="E167" s="64"/>
      <c r="F167" s="65">
        <v>50</v>
      </c>
      <c r="G167" s="62"/>
      <c r="H167" s="66"/>
      <c r="I167" s="67"/>
      <c r="J167" s="67"/>
      <c r="K167" s="31" t="s">
        <v>65</v>
      </c>
      <c r="L167" s="75">
        <v>167</v>
      </c>
      <c r="M167" s="75"/>
      <c r="N167" s="69"/>
      <c r="O167" s="86" t="s">
        <v>675</v>
      </c>
      <c r="P167" s="86" t="s">
        <v>676</v>
      </c>
      <c r="Q167" s="86" t="s">
        <v>765</v>
      </c>
      <c r="R167" s="86" t="s">
        <v>817</v>
      </c>
      <c r="S167" s="86" t="s">
        <v>823</v>
      </c>
      <c r="T167" s="86" t="s">
        <v>907</v>
      </c>
      <c r="U167" s="86" t="s">
        <v>965</v>
      </c>
      <c r="V167" s="86">
        <v>2000</v>
      </c>
      <c r="W167" s="86">
        <v>93</v>
      </c>
      <c r="X167" s="86" t="s">
        <v>968</v>
      </c>
      <c r="Y167" s="86"/>
      <c r="Z167" s="90" t="s">
        <v>1153</v>
      </c>
      <c r="AA167" s="88">
        <v>1</v>
      </c>
      <c r="AB167" s="89" t="str">
        <f>REPLACE(INDEX(GroupVertices[Group],MATCH("~"&amp;Edges[[#This Row],[Vertex 1]],GroupVertices[Vertex],0)),1,1,"")</f>
        <v>3</v>
      </c>
      <c r="AC167" s="89" t="str">
        <f>REPLACE(INDEX(GroupVertices[Group],MATCH("~"&amp;Edges[[#This Row],[Vertex 2]],GroupVertices[Vertex],0)),1,1,"")</f>
        <v>3</v>
      </c>
      <c r="AD167" s="104"/>
      <c r="AE167" s="104"/>
      <c r="AF167" s="104"/>
      <c r="AG167" s="104"/>
      <c r="AH167" s="104"/>
      <c r="AI167" s="104"/>
      <c r="AJ167" s="104"/>
      <c r="AK167" s="104"/>
      <c r="AL167" s="104"/>
    </row>
    <row r="168" spans="1:38" ht="15">
      <c r="A168" s="61" t="s">
        <v>465</v>
      </c>
      <c r="B168" s="61" t="s">
        <v>618</v>
      </c>
      <c r="C168" s="62" t="s">
        <v>4489</v>
      </c>
      <c r="D168" s="63">
        <v>5</v>
      </c>
      <c r="E168" s="64"/>
      <c r="F168" s="65">
        <v>50</v>
      </c>
      <c r="G168" s="62"/>
      <c r="H168" s="66"/>
      <c r="I168" s="67"/>
      <c r="J168" s="67"/>
      <c r="K168" s="31" t="s">
        <v>65</v>
      </c>
      <c r="L168" s="75">
        <v>168</v>
      </c>
      <c r="M168" s="75"/>
      <c r="N168" s="69"/>
      <c r="O168" s="86" t="s">
        <v>675</v>
      </c>
      <c r="P168" s="86" t="s">
        <v>677</v>
      </c>
      <c r="Q168" s="86" t="s">
        <v>765</v>
      </c>
      <c r="R168" s="86" t="s">
        <v>817</v>
      </c>
      <c r="S168" s="86" t="s">
        <v>823</v>
      </c>
      <c r="T168" s="86" t="s">
        <v>908</v>
      </c>
      <c r="U168" s="86" t="s">
        <v>965</v>
      </c>
      <c r="V168" s="86">
        <v>2010</v>
      </c>
      <c r="W168" s="86">
        <v>96</v>
      </c>
      <c r="X168" s="86" t="s">
        <v>969</v>
      </c>
      <c r="Y168" s="86"/>
      <c r="Z168" s="90" t="s">
        <v>1154</v>
      </c>
      <c r="AA168" s="88">
        <v>1</v>
      </c>
      <c r="AB168" s="89" t="str">
        <f>REPLACE(INDEX(GroupVertices[Group],MATCH("~"&amp;Edges[[#This Row],[Vertex 1]],GroupVertices[Vertex],0)),1,1,"")</f>
        <v>5</v>
      </c>
      <c r="AC168" s="89" t="str">
        <f>REPLACE(INDEX(GroupVertices[Group],MATCH("~"&amp;Edges[[#This Row],[Vertex 2]],GroupVertices[Vertex],0)),1,1,"")</f>
        <v>5</v>
      </c>
      <c r="AD168" s="104"/>
      <c r="AE168" s="104"/>
      <c r="AF168" s="104"/>
      <c r="AG168" s="104"/>
      <c r="AH168" s="104"/>
      <c r="AI168" s="104"/>
      <c r="AJ168" s="104"/>
      <c r="AK168" s="104"/>
      <c r="AL168" s="104"/>
    </row>
    <row r="169" spans="1:38" ht="15">
      <c r="A169" s="61" t="s">
        <v>466</v>
      </c>
      <c r="B169" s="61" t="s">
        <v>618</v>
      </c>
      <c r="C169" s="62" t="s">
        <v>4489</v>
      </c>
      <c r="D169" s="63">
        <v>5</v>
      </c>
      <c r="E169" s="64"/>
      <c r="F169" s="65">
        <v>50</v>
      </c>
      <c r="G169" s="62"/>
      <c r="H169" s="66"/>
      <c r="I169" s="67"/>
      <c r="J169" s="67"/>
      <c r="K169" s="31" t="s">
        <v>65</v>
      </c>
      <c r="L169" s="75">
        <v>169</v>
      </c>
      <c r="M169" s="75"/>
      <c r="N169" s="69"/>
      <c r="O169" s="86" t="s">
        <v>675</v>
      </c>
      <c r="P169" s="86" t="s">
        <v>678</v>
      </c>
      <c r="Q169" s="86" t="s">
        <v>696</v>
      </c>
      <c r="R169" s="86" t="s">
        <v>817</v>
      </c>
      <c r="S169" s="86" t="s">
        <v>830</v>
      </c>
      <c r="T169" s="86" t="s">
        <v>908</v>
      </c>
      <c r="U169" s="86" t="s">
        <v>965</v>
      </c>
      <c r="V169" s="86">
        <v>2010</v>
      </c>
      <c r="W169" s="86">
        <v>96</v>
      </c>
      <c r="X169" s="86" t="s">
        <v>969</v>
      </c>
      <c r="Y169" s="86"/>
      <c r="Z169" s="90" t="s">
        <v>1155</v>
      </c>
      <c r="AA169" s="88">
        <v>1</v>
      </c>
      <c r="AB169" s="89" t="str">
        <f>REPLACE(INDEX(GroupVertices[Group],MATCH("~"&amp;Edges[[#This Row],[Vertex 1]],GroupVertices[Vertex],0)),1,1,"")</f>
        <v>5</v>
      </c>
      <c r="AC169" s="89" t="str">
        <f>REPLACE(INDEX(GroupVertices[Group],MATCH("~"&amp;Edges[[#This Row],[Vertex 2]],GroupVertices[Vertex],0)),1,1,"")</f>
        <v>5</v>
      </c>
      <c r="AD169" s="104"/>
      <c r="AE169" s="104"/>
      <c r="AF169" s="104"/>
      <c r="AG169" s="104"/>
      <c r="AH169" s="104"/>
      <c r="AI169" s="104"/>
      <c r="AJ169" s="104"/>
      <c r="AK169" s="104"/>
      <c r="AL169" s="104"/>
    </row>
    <row r="170" spans="1:38" ht="15">
      <c r="A170" s="61" t="s">
        <v>448</v>
      </c>
      <c r="B170" s="61" t="s">
        <v>618</v>
      </c>
      <c r="C170" s="62" t="s">
        <v>4489</v>
      </c>
      <c r="D170" s="63">
        <v>5</v>
      </c>
      <c r="E170" s="64"/>
      <c r="F170" s="65">
        <v>50</v>
      </c>
      <c r="G170" s="62"/>
      <c r="H170" s="66"/>
      <c r="I170" s="67"/>
      <c r="J170" s="67"/>
      <c r="K170" s="31" t="s">
        <v>65</v>
      </c>
      <c r="L170" s="75">
        <v>170</v>
      </c>
      <c r="M170" s="75"/>
      <c r="N170" s="69"/>
      <c r="O170" s="86" t="s">
        <v>675</v>
      </c>
      <c r="P170" s="86" t="s">
        <v>677</v>
      </c>
      <c r="Q170" s="86" t="s">
        <v>696</v>
      </c>
      <c r="R170" s="86" t="s">
        <v>817</v>
      </c>
      <c r="S170" s="86" t="s">
        <v>830</v>
      </c>
      <c r="T170" s="86" t="s">
        <v>908</v>
      </c>
      <c r="U170" s="86" t="s">
        <v>965</v>
      </c>
      <c r="V170" s="86">
        <v>2010</v>
      </c>
      <c r="W170" s="86">
        <v>96</v>
      </c>
      <c r="X170" s="86" t="s">
        <v>969</v>
      </c>
      <c r="Y170" s="86"/>
      <c r="Z170" s="90" t="s">
        <v>1156</v>
      </c>
      <c r="AA170" s="88">
        <v>1</v>
      </c>
      <c r="AB170" s="89" t="str">
        <f>REPLACE(INDEX(GroupVertices[Group],MATCH("~"&amp;Edges[[#This Row],[Vertex 1]],GroupVertices[Vertex],0)),1,1,"")</f>
        <v>5</v>
      </c>
      <c r="AC170" s="89" t="str">
        <f>REPLACE(INDEX(GroupVertices[Group],MATCH("~"&amp;Edges[[#This Row],[Vertex 2]],GroupVertices[Vertex],0)),1,1,"")</f>
        <v>5</v>
      </c>
      <c r="AD170" s="104"/>
      <c r="AE170" s="104"/>
      <c r="AF170" s="104"/>
      <c r="AG170" s="104"/>
      <c r="AH170" s="104"/>
      <c r="AI170" s="104"/>
      <c r="AJ170" s="104"/>
      <c r="AK170" s="104"/>
      <c r="AL170" s="104"/>
    </row>
    <row r="171" spans="1:38" ht="15">
      <c r="A171" s="61" t="s">
        <v>467</v>
      </c>
      <c r="B171" s="61" t="s">
        <v>619</v>
      </c>
      <c r="C171" s="62" t="s">
        <v>4489</v>
      </c>
      <c r="D171" s="63">
        <v>5</v>
      </c>
      <c r="E171" s="64"/>
      <c r="F171" s="65">
        <v>50</v>
      </c>
      <c r="G171" s="62"/>
      <c r="H171" s="66"/>
      <c r="I171" s="67"/>
      <c r="J171" s="67"/>
      <c r="K171" s="31" t="s">
        <v>65</v>
      </c>
      <c r="L171" s="75">
        <v>171</v>
      </c>
      <c r="M171" s="75"/>
      <c r="N171" s="69"/>
      <c r="O171" s="86" t="s">
        <v>675</v>
      </c>
      <c r="P171" s="86" t="s">
        <v>678</v>
      </c>
      <c r="Q171" s="86" t="s">
        <v>766</v>
      </c>
      <c r="R171" s="86" t="s">
        <v>817</v>
      </c>
      <c r="S171" s="86" t="s">
        <v>830</v>
      </c>
      <c r="T171" s="86" t="s">
        <v>909</v>
      </c>
      <c r="U171" s="86" t="s">
        <v>965</v>
      </c>
      <c r="V171" s="86">
        <v>2017</v>
      </c>
      <c r="W171" s="86">
        <v>97</v>
      </c>
      <c r="X171" s="86" t="s">
        <v>972</v>
      </c>
      <c r="Y171" s="86"/>
      <c r="Z171" s="90" t="s">
        <v>1157</v>
      </c>
      <c r="AA171" s="88">
        <v>1</v>
      </c>
      <c r="AB171" s="89" t="str">
        <f>REPLACE(INDEX(GroupVertices[Group],MATCH("~"&amp;Edges[[#This Row],[Vertex 1]],GroupVertices[Vertex],0)),1,1,"")</f>
        <v>55</v>
      </c>
      <c r="AC171" s="89" t="str">
        <f>REPLACE(INDEX(GroupVertices[Group],MATCH("~"&amp;Edges[[#This Row],[Vertex 2]],GroupVertices[Vertex],0)),1,1,"")</f>
        <v>55</v>
      </c>
      <c r="AD171" s="104"/>
      <c r="AE171" s="104"/>
      <c r="AF171" s="104"/>
      <c r="AG171" s="104"/>
      <c r="AH171" s="104"/>
      <c r="AI171" s="104"/>
      <c r="AJ171" s="104"/>
      <c r="AK171" s="104"/>
      <c r="AL171" s="104"/>
    </row>
    <row r="172" spans="1:38" ht="15">
      <c r="A172" s="61" t="s">
        <v>468</v>
      </c>
      <c r="B172" s="61" t="s">
        <v>620</v>
      </c>
      <c r="C172" s="62" t="s">
        <v>4489</v>
      </c>
      <c r="D172" s="63">
        <v>5</v>
      </c>
      <c r="E172" s="64"/>
      <c r="F172" s="65">
        <v>50</v>
      </c>
      <c r="G172" s="62"/>
      <c r="H172" s="66"/>
      <c r="I172" s="67"/>
      <c r="J172" s="67"/>
      <c r="K172" s="31" t="s">
        <v>65</v>
      </c>
      <c r="L172" s="75">
        <v>172</v>
      </c>
      <c r="M172" s="75"/>
      <c r="N172" s="69"/>
      <c r="O172" s="86" t="s">
        <v>675</v>
      </c>
      <c r="P172" s="86" t="s">
        <v>676</v>
      </c>
      <c r="Q172" s="86" t="s">
        <v>766</v>
      </c>
      <c r="R172" s="86" t="s">
        <v>817</v>
      </c>
      <c r="S172" s="86" t="s">
        <v>830</v>
      </c>
      <c r="T172" s="86" t="s">
        <v>910</v>
      </c>
      <c r="U172" s="86" t="s">
        <v>965</v>
      </c>
      <c r="V172" s="86">
        <v>2004</v>
      </c>
      <c r="W172" s="86">
        <v>99</v>
      </c>
      <c r="X172" s="86" t="s">
        <v>969</v>
      </c>
      <c r="Y172" s="86"/>
      <c r="Z172" s="90" t="s">
        <v>1158</v>
      </c>
      <c r="AA172" s="88">
        <v>1</v>
      </c>
      <c r="AB172" s="89" t="str">
        <f>REPLACE(INDEX(GroupVertices[Group],MATCH("~"&amp;Edges[[#This Row],[Vertex 1]],GroupVertices[Vertex],0)),1,1,"")</f>
        <v>31</v>
      </c>
      <c r="AC172" s="89" t="str">
        <f>REPLACE(INDEX(GroupVertices[Group],MATCH("~"&amp;Edges[[#This Row],[Vertex 2]],GroupVertices[Vertex],0)),1,1,"")</f>
        <v>31</v>
      </c>
      <c r="AD172" s="104"/>
      <c r="AE172" s="104"/>
      <c r="AF172" s="104"/>
      <c r="AG172" s="104"/>
      <c r="AH172" s="104"/>
      <c r="AI172" s="104"/>
      <c r="AJ172" s="104"/>
      <c r="AK172" s="104"/>
      <c r="AL172" s="104"/>
    </row>
    <row r="173" spans="1:38" ht="15">
      <c r="A173" s="61" t="s">
        <v>469</v>
      </c>
      <c r="B173" s="61" t="s">
        <v>620</v>
      </c>
      <c r="C173" s="62" t="s">
        <v>4489</v>
      </c>
      <c r="D173" s="63">
        <v>5</v>
      </c>
      <c r="E173" s="64"/>
      <c r="F173" s="65">
        <v>50</v>
      </c>
      <c r="G173" s="62"/>
      <c r="H173" s="66"/>
      <c r="I173" s="67"/>
      <c r="J173" s="67"/>
      <c r="K173" s="31" t="s">
        <v>65</v>
      </c>
      <c r="L173" s="75">
        <v>173</v>
      </c>
      <c r="M173" s="75"/>
      <c r="N173" s="69"/>
      <c r="O173" s="86" t="s">
        <v>675</v>
      </c>
      <c r="P173" s="86" t="s">
        <v>677</v>
      </c>
      <c r="Q173" s="86" t="s">
        <v>766</v>
      </c>
      <c r="R173" s="86" t="s">
        <v>817</v>
      </c>
      <c r="S173" s="86" t="s">
        <v>830</v>
      </c>
      <c r="T173" s="86" t="s">
        <v>910</v>
      </c>
      <c r="U173" s="86" t="s">
        <v>965</v>
      </c>
      <c r="V173" s="86">
        <v>2004</v>
      </c>
      <c r="W173" s="86">
        <v>99</v>
      </c>
      <c r="X173" s="86" t="s">
        <v>969</v>
      </c>
      <c r="Y173" s="86"/>
      <c r="Z173" s="90" t="s">
        <v>1159</v>
      </c>
      <c r="AA173" s="88">
        <v>1</v>
      </c>
      <c r="AB173" s="89" t="str">
        <f>REPLACE(INDEX(GroupVertices[Group],MATCH("~"&amp;Edges[[#This Row],[Vertex 1]],GroupVertices[Vertex],0)),1,1,"")</f>
        <v>31</v>
      </c>
      <c r="AC173" s="89" t="str">
        <f>REPLACE(INDEX(GroupVertices[Group],MATCH("~"&amp;Edges[[#This Row],[Vertex 2]],GroupVertices[Vertex],0)),1,1,"")</f>
        <v>31</v>
      </c>
      <c r="AD173" s="104"/>
      <c r="AE173" s="104"/>
      <c r="AF173" s="104"/>
      <c r="AG173" s="104"/>
      <c r="AH173" s="104"/>
      <c r="AI173" s="104"/>
      <c r="AJ173" s="104"/>
      <c r="AK173" s="104"/>
      <c r="AL173" s="104"/>
    </row>
    <row r="174" spans="1:38" ht="15">
      <c r="A174" s="61" t="s">
        <v>355</v>
      </c>
      <c r="B174" s="61" t="s">
        <v>621</v>
      </c>
      <c r="C174" s="62" t="s">
        <v>4489</v>
      </c>
      <c r="D174" s="63">
        <v>5</v>
      </c>
      <c r="E174" s="64"/>
      <c r="F174" s="65">
        <v>50</v>
      </c>
      <c r="G174" s="62"/>
      <c r="H174" s="66"/>
      <c r="I174" s="67"/>
      <c r="J174" s="67"/>
      <c r="K174" s="31" t="s">
        <v>65</v>
      </c>
      <c r="L174" s="75">
        <v>174</v>
      </c>
      <c r="M174" s="75"/>
      <c r="N174" s="69"/>
      <c r="O174" s="86" t="s">
        <v>675</v>
      </c>
      <c r="P174" s="86" t="s">
        <v>678</v>
      </c>
      <c r="Q174" s="86" t="s">
        <v>722</v>
      </c>
      <c r="R174" s="86" t="s">
        <v>817</v>
      </c>
      <c r="S174" s="86" t="s">
        <v>830</v>
      </c>
      <c r="T174" s="86" t="s">
        <v>911</v>
      </c>
      <c r="U174" s="86" t="s">
        <v>967</v>
      </c>
      <c r="V174" s="86">
        <v>1995</v>
      </c>
      <c r="W174" s="86">
        <v>100</v>
      </c>
      <c r="X174" s="86" t="s">
        <v>981</v>
      </c>
      <c r="Y174" s="86"/>
      <c r="Z174" s="90" t="s">
        <v>1160</v>
      </c>
      <c r="AA174" s="88">
        <v>1</v>
      </c>
      <c r="AB174" s="89" t="str">
        <f>REPLACE(INDEX(GroupVertices[Group],MATCH("~"&amp;Edges[[#This Row],[Vertex 1]],GroupVertices[Vertex],0)),1,1,"")</f>
        <v>1</v>
      </c>
      <c r="AC174" s="89" t="str">
        <f>REPLACE(INDEX(GroupVertices[Group],MATCH("~"&amp;Edges[[#This Row],[Vertex 2]],GroupVertices[Vertex],0)),1,1,"")</f>
        <v>1</v>
      </c>
      <c r="AD174" s="104"/>
      <c r="AE174" s="104"/>
      <c r="AF174" s="104"/>
      <c r="AG174" s="104"/>
      <c r="AH174" s="104"/>
      <c r="AI174" s="104"/>
      <c r="AJ174" s="104"/>
      <c r="AK174" s="104"/>
      <c r="AL174" s="104"/>
    </row>
    <row r="175" spans="1:38" ht="15">
      <c r="A175" s="61" t="s">
        <v>357</v>
      </c>
      <c r="B175" s="61" t="s">
        <v>621</v>
      </c>
      <c r="C175" s="62" t="s">
        <v>4489</v>
      </c>
      <c r="D175" s="63">
        <v>5</v>
      </c>
      <c r="E175" s="64"/>
      <c r="F175" s="65">
        <v>50</v>
      </c>
      <c r="G175" s="62"/>
      <c r="H175" s="66"/>
      <c r="I175" s="67"/>
      <c r="J175" s="67"/>
      <c r="K175" s="31" t="s">
        <v>65</v>
      </c>
      <c r="L175" s="75">
        <v>175</v>
      </c>
      <c r="M175" s="75"/>
      <c r="N175" s="69"/>
      <c r="O175" s="86" t="s">
        <v>675</v>
      </c>
      <c r="P175" s="86" t="s">
        <v>677</v>
      </c>
      <c r="Q175" s="86" t="s">
        <v>720</v>
      </c>
      <c r="R175" s="86" t="s">
        <v>817</v>
      </c>
      <c r="S175" s="86" t="s">
        <v>833</v>
      </c>
      <c r="T175" s="86" t="s">
        <v>911</v>
      </c>
      <c r="U175" s="86" t="s">
        <v>967</v>
      </c>
      <c r="V175" s="86">
        <v>1995</v>
      </c>
      <c r="W175" s="86">
        <v>100</v>
      </c>
      <c r="X175" s="86" t="s">
        <v>981</v>
      </c>
      <c r="Y175" s="86"/>
      <c r="Z175" s="90" t="s">
        <v>1161</v>
      </c>
      <c r="AA175" s="88">
        <v>1</v>
      </c>
      <c r="AB175" s="89" t="str">
        <f>REPLACE(INDEX(GroupVertices[Group],MATCH("~"&amp;Edges[[#This Row],[Vertex 1]],GroupVertices[Vertex],0)),1,1,"")</f>
        <v>1</v>
      </c>
      <c r="AC175" s="89" t="str">
        <f>REPLACE(INDEX(GroupVertices[Group],MATCH("~"&amp;Edges[[#This Row],[Vertex 2]],GroupVertices[Vertex],0)),1,1,"")</f>
        <v>1</v>
      </c>
      <c r="AD175" s="104"/>
      <c r="AE175" s="104"/>
      <c r="AF175" s="104"/>
      <c r="AG175" s="104"/>
      <c r="AH175" s="104"/>
      <c r="AI175" s="104"/>
      <c r="AJ175" s="104"/>
      <c r="AK175" s="104"/>
      <c r="AL175" s="104"/>
    </row>
    <row r="176" spans="1:38" ht="15">
      <c r="A176" s="61" t="s">
        <v>470</v>
      </c>
      <c r="B176" s="61" t="s">
        <v>621</v>
      </c>
      <c r="C176" s="62" t="s">
        <v>4489</v>
      </c>
      <c r="D176" s="63">
        <v>5</v>
      </c>
      <c r="E176" s="64"/>
      <c r="F176" s="65">
        <v>50</v>
      </c>
      <c r="G176" s="62"/>
      <c r="H176" s="66"/>
      <c r="I176" s="67"/>
      <c r="J176" s="67"/>
      <c r="K176" s="31" t="s">
        <v>65</v>
      </c>
      <c r="L176" s="75">
        <v>176</v>
      </c>
      <c r="M176" s="75"/>
      <c r="N176" s="69"/>
      <c r="O176" s="86" t="s">
        <v>675</v>
      </c>
      <c r="P176" s="86" t="s">
        <v>678</v>
      </c>
      <c r="Q176" s="86" t="s">
        <v>752</v>
      </c>
      <c r="R176" s="86" t="s">
        <v>817</v>
      </c>
      <c r="S176" s="86" t="s">
        <v>826</v>
      </c>
      <c r="T176" s="86" t="s">
        <v>911</v>
      </c>
      <c r="U176" s="86" t="s">
        <v>967</v>
      </c>
      <c r="V176" s="86">
        <v>1995</v>
      </c>
      <c r="W176" s="86">
        <v>100</v>
      </c>
      <c r="X176" s="86" t="s">
        <v>981</v>
      </c>
      <c r="Y176" s="86"/>
      <c r="Z176" s="90" t="s">
        <v>1162</v>
      </c>
      <c r="AA176" s="88">
        <v>1</v>
      </c>
      <c r="AB176" s="89" t="str">
        <f>REPLACE(INDEX(GroupVertices[Group],MATCH("~"&amp;Edges[[#This Row],[Vertex 1]],GroupVertices[Vertex],0)),1,1,"")</f>
        <v>1</v>
      </c>
      <c r="AC176" s="89" t="str">
        <f>REPLACE(INDEX(GroupVertices[Group],MATCH("~"&amp;Edges[[#This Row],[Vertex 2]],GroupVertices[Vertex],0)),1,1,"")</f>
        <v>1</v>
      </c>
      <c r="AD176" s="104"/>
      <c r="AE176" s="104"/>
      <c r="AF176" s="104"/>
      <c r="AG176" s="104"/>
      <c r="AH176" s="104"/>
      <c r="AI176" s="104"/>
      <c r="AJ176" s="104"/>
      <c r="AK176" s="104"/>
      <c r="AL176" s="104"/>
    </row>
    <row r="177" spans="1:38" ht="15">
      <c r="A177" s="61" t="s">
        <v>471</v>
      </c>
      <c r="B177" s="61" t="s">
        <v>622</v>
      </c>
      <c r="C177" s="62" t="s">
        <v>4489</v>
      </c>
      <c r="D177" s="63">
        <v>5</v>
      </c>
      <c r="E177" s="64"/>
      <c r="F177" s="65">
        <v>50</v>
      </c>
      <c r="G177" s="62"/>
      <c r="H177" s="66"/>
      <c r="I177" s="67"/>
      <c r="J177" s="67"/>
      <c r="K177" s="31" t="s">
        <v>65</v>
      </c>
      <c r="L177" s="75">
        <v>177</v>
      </c>
      <c r="M177" s="75"/>
      <c r="N177" s="69"/>
      <c r="O177" s="86" t="s">
        <v>675</v>
      </c>
      <c r="P177" s="86" t="s">
        <v>677</v>
      </c>
      <c r="Q177" s="86" t="s">
        <v>752</v>
      </c>
      <c r="R177" s="86" t="s">
        <v>817</v>
      </c>
      <c r="S177" s="86" t="s">
        <v>826</v>
      </c>
      <c r="T177" s="86" t="s">
        <v>912</v>
      </c>
      <c r="U177" s="86" t="s">
        <v>965</v>
      </c>
      <c r="V177" s="86">
        <v>2000</v>
      </c>
      <c r="W177" s="86">
        <v>101</v>
      </c>
      <c r="X177" s="86" t="s">
        <v>975</v>
      </c>
      <c r="Y177" s="86"/>
      <c r="Z177" s="90" t="s">
        <v>1163</v>
      </c>
      <c r="AA177" s="88">
        <v>1</v>
      </c>
      <c r="AB177" s="89" t="str">
        <f>REPLACE(INDEX(GroupVertices[Group],MATCH("~"&amp;Edges[[#This Row],[Vertex 1]],GroupVertices[Vertex],0)),1,1,"")</f>
        <v>54</v>
      </c>
      <c r="AC177" s="89" t="str">
        <f>REPLACE(INDEX(GroupVertices[Group],MATCH("~"&amp;Edges[[#This Row],[Vertex 2]],GroupVertices[Vertex],0)),1,1,"")</f>
        <v>54</v>
      </c>
      <c r="AD177" s="104"/>
      <c r="AE177" s="104"/>
      <c r="AF177" s="104"/>
      <c r="AG177" s="104"/>
      <c r="AH177" s="104"/>
      <c r="AI177" s="104"/>
      <c r="AJ177" s="104"/>
      <c r="AK177" s="104"/>
      <c r="AL177" s="104"/>
    </row>
    <row r="178" spans="1:38" ht="15">
      <c r="A178" s="61" t="s">
        <v>472</v>
      </c>
      <c r="B178" s="61" t="s">
        <v>623</v>
      </c>
      <c r="C178" s="62" t="s">
        <v>4489</v>
      </c>
      <c r="D178" s="63">
        <v>5</v>
      </c>
      <c r="E178" s="64"/>
      <c r="F178" s="65">
        <v>50</v>
      </c>
      <c r="G178" s="62"/>
      <c r="H178" s="66"/>
      <c r="I178" s="67"/>
      <c r="J178" s="67"/>
      <c r="K178" s="31" t="s">
        <v>65</v>
      </c>
      <c r="L178" s="75">
        <v>178</v>
      </c>
      <c r="M178" s="75"/>
      <c r="N178" s="69"/>
      <c r="O178" s="86" t="s">
        <v>675</v>
      </c>
      <c r="P178" s="86" t="s">
        <v>677</v>
      </c>
      <c r="Q178" s="86" t="s">
        <v>694</v>
      </c>
      <c r="R178" s="86" t="s">
        <v>817</v>
      </c>
      <c r="S178" s="86" t="s">
        <v>831</v>
      </c>
      <c r="T178" s="86" t="s">
        <v>913</v>
      </c>
      <c r="U178" s="86" t="s">
        <v>966</v>
      </c>
      <c r="V178" s="86">
        <v>2013</v>
      </c>
      <c r="W178" s="86">
        <v>101</v>
      </c>
      <c r="X178" s="86" t="s">
        <v>982</v>
      </c>
      <c r="Y178" s="86"/>
      <c r="Z178" s="90" t="s">
        <v>1164</v>
      </c>
      <c r="AA178" s="88">
        <v>1</v>
      </c>
      <c r="AB178" s="89" t="str">
        <f>REPLACE(INDEX(GroupVertices[Group],MATCH("~"&amp;Edges[[#This Row],[Vertex 1]],GroupVertices[Vertex],0)),1,1,"")</f>
        <v>53</v>
      </c>
      <c r="AC178" s="89" t="str">
        <f>REPLACE(INDEX(GroupVertices[Group],MATCH("~"&amp;Edges[[#This Row],[Vertex 2]],GroupVertices[Vertex],0)),1,1,"")</f>
        <v>53</v>
      </c>
      <c r="AD178" s="104"/>
      <c r="AE178" s="104"/>
      <c r="AF178" s="104"/>
      <c r="AG178" s="104"/>
      <c r="AH178" s="104"/>
      <c r="AI178" s="104"/>
      <c r="AJ178" s="104"/>
      <c r="AK178" s="104"/>
      <c r="AL178" s="104"/>
    </row>
    <row r="179" spans="1:38" ht="15">
      <c r="A179" s="61" t="s">
        <v>473</v>
      </c>
      <c r="B179" s="61" t="s">
        <v>624</v>
      </c>
      <c r="C179" s="62" t="s">
        <v>4489</v>
      </c>
      <c r="D179" s="63">
        <v>5</v>
      </c>
      <c r="E179" s="64"/>
      <c r="F179" s="65">
        <v>50</v>
      </c>
      <c r="G179" s="62"/>
      <c r="H179" s="66"/>
      <c r="I179" s="67"/>
      <c r="J179" s="67"/>
      <c r="K179" s="31" t="s">
        <v>65</v>
      </c>
      <c r="L179" s="75">
        <v>179</v>
      </c>
      <c r="M179" s="75"/>
      <c r="N179" s="69"/>
      <c r="O179" s="86" t="s">
        <v>675</v>
      </c>
      <c r="P179" s="86" t="s">
        <v>678</v>
      </c>
      <c r="Q179" s="86" t="s">
        <v>767</v>
      </c>
      <c r="R179" s="86" t="s">
        <v>817</v>
      </c>
      <c r="S179" s="86" t="s">
        <v>830</v>
      </c>
      <c r="T179" s="86" t="s">
        <v>914</v>
      </c>
      <c r="U179" s="86" t="s">
        <v>965</v>
      </c>
      <c r="V179" s="86">
        <v>1996</v>
      </c>
      <c r="W179" s="86">
        <v>106</v>
      </c>
      <c r="X179" s="86" t="s">
        <v>969</v>
      </c>
      <c r="Y179" s="86"/>
      <c r="Z179" s="90" t="s">
        <v>1165</v>
      </c>
      <c r="AA179" s="88">
        <v>1</v>
      </c>
      <c r="AB179" s="89" t="str">
        <f>REPLACE(INDEX(GroupVertices[Group],MATCH("~"&amp;Edges[[#This Row],[Vertex 1]],GroupVertices[Vertex],0)),1,1,"")</f>
        <v>52</v>
      </c>
      <c r="AC179" s="89" t="str">
        <f>REPLACE(INDEX(GroupVertices[Group],MATCH("~"&amp;Edges[[#This Row],[Vertex 2]],GroupVertices[Vertex],0)),1,1,"")</f>
        <v>52</v>
      </c>
      <c r="AD179" s="104"/>
      <c r="AE179" s="104"/>
      <c r="AF179" s="104"/>
      <c r="AG179" s="104"/>
      <c r="AH179" s="104"/>
      <c r="AI179" s="104"/>
      <c r="AJ179" s="104"/>
      <c r="AK179" s="104"/>
      <c r="AL179" s="104"/>
    </row>
    <row r="180" spans="1:38" ht="15">
      <c r="A180" s="61" t="s">
        <v>474</v>
      </c>
      <c r="B180" s="61" t="s">
        <v>625</v>
      </c>
      <c r="C180" s="62" t="s">
        <v>4489</v>
      </c>
      <c r="D180" s="63">
        <v>5</v>
      </c>
      <c r="E180" s="64"/>
      <c r="F180" s="65">
        <v>50</v>
      </c>
      <c r="G180" s="62"/>
      <c r="H180" s="66"/>
      <c r="I180" s="67"/>
      <c r="J180" s="67"/>
      <c r="K180" s="31" t="s">
        <v>65</v>
      </c>
      <c r="L180" s="75">
        <v>180</v>
      </c>
      <c r="M180" s="75"/>
      <c r="N180" s="69"/>
      <c r="O180" s="86" t="s">
        <v>675</v>
      </c>
      <c r="P180" s="86" t="s">
        <v>676</v>
      </c>
      <c r="Q180" s="86" t="s">
        <v>694</v>
      </c>
      <c r="R180" s="86" t="s">
        <v>817</v>
      </c>
      <c r="S180" s="86" t="s">
        <v>831</v>
      </c>
      <c r="T180" s="86" t="s">
        <v>915</v>
      </c>
      <c r="U180" s="86" t="s">
        <v>965</v>
      </c>
      <c r="V180" s="86">
        <v>2004</v>
      </c>
      <c r="W180" s="86">
        <v>106</v>
      </c>
      <c r="X180" s="86" t="s">
        <v>975</v>
      </c>
      <c r="Y180" s="86"/>
      <c r="Z180" s="90" t="s">
        <v>1166</v>
      </c>
      <c r="AA180" s="88">
        <v>1</v>
      </c>
      <c r="AB180" s="89" t="str">
        <f>REPLACE(INDEX(GroupVertices[Group],MATCH("~"&amp;Edges[[#This Row],[Vertex 1]],GroupVertices[Vertex],0)),1,1,"")</f>
        <v>16</v>
      </c>
      <c r="AC180" s="89" t="str">
        <f>REPLACE(INDEX(GroupVertices[Group],MATCH("~"&amp;Edges[[#This Row],[Vertex 2]],GroupVertices[Vertex],0)),1,1,"")</f>
        <v>16</v>
      </c>
      <c r="AD180" s="104"/>
      <c r="AE180" s="104"/>
      <c r="AF180" s="104"/>
      <c r="AG180" s="104"/>
      <c r="AH180" s="104"/>
      <c r="AI180" s="104"/>
      <c r="AJ180" s="104"/>
      <c r="AK180" s="104"/>
      <c r="AL180" s="104"/>
    </row>
    <row r="181" spans="1:38" ht="15">
      <c r="A181" s="61" t="s">
        <v>429</v>
      </c>
      <c r="B181" s="61" t="s">
        <v>625</v>
      </c>
      <c r="C181" s="62" t="s">
        <v>4489</v>
      </c>
      <c r="D181" s="63">
        <v>5</v>
      </c>
      <c r="E181" s="64"/>
      <c r="F181" s="65">
        <v>50</v>
      </c>
      <c r="G181" s="62"/>
      <c r="H181" s="66"/>
      <c r="I181" s="67"/>
      <c r="J181" s="67"/>
      <c r="K181" s="31" t="s">
        <v>65</v>
      </c>
      <c r="L181" s="75">
        <v>181</v>
      </c>
      <c r="M181" s="75"/>
      <c r="N181" s="69"/>
      <c r="O181" s="86" t="s">
        <v>675</v>
      </c>
      <c r="P181" s="86" t="s">
        <v>677</v>
      </c>
      <c r="Q181" s="86" t="s">
        <v>694</v>
      </c>
      <c r="R181" s="86" t="s">
        <v>817</v>
      </c>
      <c r="S181" s="86" t="s">
        <v>831</v>
      </c>
      <c r="T181" s="86" t="s">
        <v>915</v>
      </c>
      <c r="U181" s="86" t="s">
        <v>965</v>
      </c>
      <c r="V181" s="86">
        <v>2004</v>
      </c>
      <c r="W181" s="86">
        <v>106</v>
      </c>
      <c r="X181" s="86" t="s">
        <v>975</v>
      </c>
      <c r="Y181" s="86"/>
      <c r="Z181" s="90" t="s">
        <v>1167</v>
      </c>
      <c r="AA181" s="88">
        <v>1</v>
      </c>
      <c r="AB181" s="89" t="str">
        <f>REPLACE(INDEX(GroupVertices[Group],MATCH("~"&amp;Edges[[#This Row],[Vertex 1]],GroupVertices[Vertex],0)),1,1,"")</f>
        <v>16</v>
      </c>
      <c r="AC181" s="89" t="str">
        <f>REPLACE(INDEX(GroupVertices[Group],MATCH("~"&amp;Edges[[#This Row],[Vertex 2]],GroupVertices[Vertex],0)),1,1,"")</f>
        <v>16</v>
      </c>
      <c r="AD181" s="104"/>
      <c r="AE181" s="104"/>
      <c r="AF181" s="104"/>
      <c r="AG181" s="104"/>
      <c r="AH181" s="104"/>
      <c r="AI181" s="104"/>
      <c r="AJ181" s="104"/>
      <c r="AK181" s="104"/>
      <c r="AL181" s="104"/>
    </row>
    <row r="182" spans="1:38" ht="15">
      <c r="A182" s="61" t="s">
        <v>475</v>
      </c>
      <c r="B182" s="61" t="s">
        <v>626</v>
      </c>
      <c r="C182" s="62" t="s">
        <v>4489</v>
      </c>
      <c r="D182" s="63">
        <v>5</v>
      </c>
      <c r="E182" s="64"/>
      <c r="F182" s="65">
        <v>50</v>
      </c>
      <c r="G182" s="62"/>
      <c r="H182" s="66"/>
      <c r="I182" s="67"/>
      <c r="J182" s="67"/>
      <c r="K182" s="31" t="s">
        <v>65</v>
      </c>
      <c r="L182" s="75">
        <v>182</v>
      </c>
      <c r="M182" s="75"/>
      <c r="N182" s="69"/>
      <c r="O182" s="86" t="s">
        <v>675</v>
      </c>
      <c r="P182" s="86" t="s">
        <v>678</v>
      </c>
      <c r="Q182" s="86" t="s">
        <v>768</v>
      </c>
      <c r="R182" s="86" t="s">
        <v>819</v>
      </c>
      <c r="S182" s="86" t="s">
        <v>823</v>
      </c>
      <c r="T182" s="86" t="s">
        <v>916</v>
      </c>
      <c r="U182" s="86" t="s">
        <v>965</v>
      </c>
      <c r="V182" s="86">
        <v>2010</v>
      </c>
      <c r="W182" s="86">
        <v>106</v>
      </c>
      <c r="X182" s="86" t="s">
        <v>975</v>
      </c>
      <c r="Y182" s="86"/>
      <c r="Z182" s="90" t="s">
        <v>1168</v>
      </c>
      <c r="AA182" s="88">
        <v>1</v>
      </c>
      <c r="AB182" s="89" t="str">
        <f>REPLACE(INDEX(GroupVertices[Group],MATCH("~"&amp;Edges[[#This Row],[Vertex 1]],GroupVertices[Vertex],0)),1,1,"")</f>
        <v>5</v>
      </c>
      <c r="AC182" s="89" t="str">
        <f>REPLACE(INDEX(GroupVertices[Group],MATCH("~"&amp;Edges[[#This Row],[Vertex 2]],GroupVertices[Vertex],0)),1,1,"")</f>
        <v>5</v>
      </c>
      <c r="AD182" s="104"/>
      <c r="AE182" s="104"/>
      <c r="AF182" s="104"/>
      <c r="AG182" s="104"/>
      <c r="AH182" s="104"/>
      <c r="AI182" s="104"/>
      <c r="AJ182" s="104"/>
      <c r="AK182" s="104"/>
      <c r="AL182" s="104"/>
    </row>
    <row r="183" spans="1:38" ht="15">
      <c r="A183" s="61" t="s">
        <v>448</v>
      </c>
      <c r="B183" s="61" t="s">
        <v>626</v>
      </c>
      <c r="C183" s="62" t="s">
        <v>4489</v>
      </c>
      <c r="D183" s="63">
        <v>5</v>
      </c>
      <c r="E183" s="64"/>
      <c r="F183" s="65">
        <v>50</v>
      </c>
      <c r="G183" s="62"/>
      <c r="H183" s="66"/>
      <c r="I183" s="67"/>
      <c r="J183" s="67"/>
      <c r="K183" s="31" t="s">
        <v>65</v>
      </c>
      <c r="L183" s="75">
        <v>183</v>
      </c>
      <c r="M183" s="75"/>
      <c r="N183" s="69"/>
      <c r="O183" s="86" t="s">
        <v>675</v>
      </c>
      <c r="P183" s="86" t="s">
        <v>677</v>
      </c>
      <c r="Q183" s="86" t="s">
        <v>696</v>
      </c>
      <c r="R183" s="86" t="s">
        <v>817</v>
      </c>
      <c r="S183" s="86" t="s">
        <v>830</v>
      </c>
      <c r="T183" s="86" t="s">
        <v>916</v>
      </c>
      <c r="U183" s="86" t="s">
        <v>965</v>
      </c>
      <c r="V183" s="86">
        <v>2010</v>
      </c>
      <c r="W183" s="86">
        <v>106</v>
      </c>
      <c r="X183" s="86" t="s">
        <v>975</v>
      </c>
      <c r="Y183" s="86"/>
      <c r="Z183" s="90" t="s">
        <v>1169</v>
      </c>
      <c r="AA183" s="88">
        <v>1</v>
      </c>
      <c r="AB183" s="89" t="str">
        <f>REPLACE(INDEX(GroupVertices[Group],MATCH("~"&amp;Edges[[#This Row],[Vertex 1]],GroupVertices[Vertex],0)),1,1,"")</f>
        <v>5</v>
      </c>
      <c r="AC183" s="89" t="str">
        <f>REPLACE(INDEX(GroupVertices[Group],MATCH("~"&amp;Edges[[#This Row],[Vertex 2]],GroupVertices[Vertex],0)),1,1,"")</f>
        <v>5</v>
      </c>
      <c r="AD183" s="104"/>
      <c r="AE183" s="104"/>
      <c r="AF183" s="104"/>
      <c r="AG183" s="104"/>
      <c r="AH183" s="104"/>
      <c r="AI183" s="104"/>
      <c r="AJ183" s="104"/>
      <c r="AK183" s="104"/>
      <c r="AL183" s="104"/>
    </row>
    <row r="184" spans="1:38" ht="15">
      <c r="A184" s="61" t="s">
        <v>476</v>
      </c>
      <c r="B184" s="61" t="s">
        <v>626</v>
      </c>
      <c r="C184" s="62" t="s">
        <v>4489</v>
      </c>
      <c r="D184" s="63">
        <v>5</v>
      </c>
      <c r="E184" s="64"/>
      <c r="F184" s="65">
        <v>50</v>
      </c>
      <c r="G184" s="62"/>
      <c r="H184" s="66"/>
      <c r="I184" s="67"/>
      <c r="J184" s="67"/>
      <c r="K184" s="31" t="s">
        <v>65</v>
      </c>
      <c r="L184" s="75">
        <v>184</v>
      </c>
      <c r="M184" s="75"/>
      <c r="N184" s="69"/>
      <c r="O184" s="86" t="s">
        <v>675</v>
      </c>
      <c r="P184" s="86" t="s">
        <v>677</v>
      </c>
      <c r="Q184" s="86" t="s">
        <v>769</v>
      </c>
      <c r="R184" s="86" t="s">
        <v>817</v>
      </c>
      <c r="S184" s="86" t="s">
        <v>828</v>
      </c>
      <c r="T184" s="86" t="s">
        <v>916</v>
      </c>
      <c r="U184" s="86" t="s">
        <v>965</v>
      </c>
      <c r="V184" s="86">
        <v>2010</v>
      </c>
      <c r="W184" s="86">
        <v>106</v>
      </c>
      <c r="X184" s="86" t="s">
        <v>975</v>
      </c>
      <c r="Y184" s="86"/>
      <c r="Z184" s="90" t="s">
        <v>1170</v>
      </c>
      <c r="AA184" s="88">
        <v>1</v>
      </c>
      <c r="AB184" s="89" t="str">
        <f>REPLACE(INDEX(GroupVertices[Group],MATCH("~"&amp;Edges[[#This Row],[Vertex 1]],GroupVertices[Vertex],0)),1,1,"")</f>
        <v>5</v>
      </c>
      <c r="AC184" s="89" t="str">
        <f>REPLACE(INDEX(GroupVertices[Group],MATCH("~"&amp;Edges[[#This Row],[Vertex 2]],GroupVertices[Vertex],0)),1,1,"")</f>
        <v>5</v>
      </c>
      <c r="AD184" s="104"/>
      <c r="AE184" s="104"/>
      <c r="AF184" s="104"/>
      <c r="AG184" s="104"/>
      <c r="AH184" s="104"/>
      <c r="AI184" s="104"/>
      <c r="AJ184" s="104"/>
      <c r="AK184" s="104"/>
      <c r="AL184" s="104"/>
    </row>
    <row r="185" spans="1:38" ht="15">
      <c r="A185" s="61" t="s">
        <v>356</v>
      </c>
      <c r="B185" s="61" t="s">
        <v>627</v>
      </c>
      <c r="C185" s="62" t="s">
        <v>4489</v>
      </c>
      <c r="D185" s="63">
        <v>5</v>
      </c>
      <c r="E185" s="64"/>
      <c r="F185" s="65">
        <v>50</v>
      </c>
      <c r="G185" s="62"/>
      <c r="H185" s="66"/>
      <c r="I185" s="67"/>
      <c r="J185" s="67"/>
      <c r="K185" s="31" t="s">
        <v>65</v>
      </c>
      <c r="L185" s="75">
        <v>185</v>
      </c>
      <c r="M185" s="75"/>
      <c r="N185" s="69"/>
      <c r="O185" s="86" t="s">
        <v>675</v>
      </c>
      <c r="P185" s="86" t="s">
        <v>678</v>
      </c>
      <c r="Q185" s="86" t="s">
        <v>720</v>
      </c>
      <c r="R185" s="86" t="s">
        <v>817</v>
      </c>
      <c r="S185" s="86" t="s">
        <v>833</v>
      </c>
      <c r="T185" s="86" t="s">
        <v>917</v>
      </c>
      <c r="U185" s="86" t="s">
        <v>965</v>
      </c>
      <c r="V185" s="86">
        <v>2011</v>
      </c>
      <c r="W185" s="86">
        <v>107</v>
      </c>
      <c r="X185" s="86" t="s">
        <v>969</v>
      </c>
      <c r="Y185" s="86"/>
      <c r="Z185" s="90" t="s">
        <v>1171</v>
      </c>
      <c r="AA185" s="88">
        <v>1</v>
      </c>
      <c r="AB185" s="89" t="str">
        <f>REPLACE(INDEX(GroupVertices[Group],MATCH("~"&amp;Edges[[#This Row],[Vertex 1]],GroupVertices[Vertex],0)),1,1,"")</f>
        <v>1</v>
      </c>
      <c r="AC185" s="89" t="str">
        <f>REPLACE(INDEX(GroupVertices[Group],MATCH("~"&amp;Edges[[#This Row],[Vertex 2]],GroupVertices[Vertex],0)),1,1,"")</f>
        <v>1</v>
      </c>
      <c r="AD185" s="104"/>
      <c r="AE185" s="104"/>
      <c r="AF185" s="104"/>
      <c r="AG185" s="104"/>
      <c r="AH185" s="104"/>
      <c r="AI185" s="104"/>
      <c r="AJ185" s="104"/>
      <c r="AK185" s="104"/>
      <c r="AL185" s="104"/>
    </row>
    <row r="186" spans="1:38" ht="15">
      <c r="A186" s="61" t="s">
        <v>357</v>
      </c>
      <c r="B186" s="61" t="s">
        <v>627</v>
      </c>
      <c r="C186" s="62" t="s">
        <v>4489</v>
      </c>
      <c r="D186" s="63">
        <v>5</v>
      </c>
      <c r="E186" s="64"/>
      <c r="F186" s="65">
        <v>50</v>
      </c>
      <c r="G186" s="62"/>
      <c r="H186" s="66"/>
      <c r="I186" s="67"/>
      <c r="J186" s="67"/>
      <c r="K186" s="31" t="s">
        <v>65</v>
      </c>
      <c r="L186" s="75">
        <v>186</v>
      </c>
      <c r="M186" s="75"/>
      <c r="N186" s="69"/>
      <c r="O186" s="86" t="s">
        <v>675</v>
      </c>
      <c r="P186" s="86" t="s">
        <v>676</v>
      </c>
      <c r="Q186" s="86" t="s">
        <v>720</v>
      </c>
      <c r="R186" s="86" t="s">
        <v>817</v>
      </c>
      <c r="S186" s="86" t="s">
        <v>833</v>
      </c>
      <c r="T186" s="86" t="s">
        <v>917</v>
      </c>
      <c r="U186" s="86" t="s">
        <v>965</v>
      </c>
      <c r="V186" s="86">
        <v>2011</v>
      </c>
      <c r="W186" s="86">
        <v>107</v>
      </c>
      <c r="X186" s="86" t="s">
        <v>969</v>
      </c>
      <c r="Y186" s="86"/>
      <c r="Z186" s="90" t="s">
        <v>1172</v>
      </c>
      <c r="AA186" s="88">
        <v>1</v>
      </c>
      <c r="AB186" s="89" t="str">
        <f>REPLACE(INDEX(GroupVertices[Group],MATCH("~"&amp;Edges[[#This Row],[Vertex 1]],GroupVertices[Vertex],0)),1,1,"")</f>
        <v>1</v>
      </c>
      <c r="AC186" s="89" t="str">
        <f>REPLACE(INDEX(GroupVertices[Group],MATCH("~"&amp;Edges[[#This Row],[Vertex 2]],GroupVertices[Vertex],0)),1,1,"")</f>
        <v>1</v>
      </c>
      <c r="AD186" s="104"/>
      <c r="AE186" s="104"/>
      <c r="AF186" s="104"/>
      <c r="AG186" s="104"/>
      <c r="AH186" s="104"/>
      <c r="AI186" s="104"/>
      <c r="AJ186" s="104"/>
      <c r="AK186" s="104"/>
      <c r="AL186" s="104"/>
    </row>
    <row r="187" spans="1:38" ht="15">
      <c r="A187" s="61" t="s">
        <v>378</v>
      </c>
      <c r="B187" s="61" t="s">
        <v>628</v>
      </c>
      <c r="C187" s="62" t="s">
        <v>4489</v>
      </c>
      <c r="D187" s="63">
        <v>5</v>
      </c>
      <c r="E187" s="64"/>
      <c r="F187" s="65">
        <v>50</v>
      </c>
      <c r="G187" s="62"/>
      <c r="H187" s="66"/>
      <c r="I187" s="67"/>
      <c r="J187" s="67"/>
      <c r="K187" s="31" t="s">
        <v>65</v>
      </c>
      <c r="L187" s="75">
        <v>187</v>
      </c>
      <c r="M187" s="75"/>
      <c r="N187" s="69"/>
      <c r="O187" s="86" t="s">
        <v>675</v>
      </c>
      <c r="P187" s="86" t="s">
        <v>677</v>
      </c>
      <c r="Q187" s="86" t="s">
        <v>720</v>
      </c>
      <c r="R187" s="86" t="s">
        <v>817</v>
      </c>
      <c r="S187" s="86" t="s">
        <v>833</v>
      </c>
      <c r="T187" s="86" t="s">
        <v>918</v>
      </c>
      <c r="U187" s="86" t="s">
        <v>965</v>
      </c>
      <c r="V187" s="86">
        <v>2010</v>
      </c>
      <c r="W187" s="86">
        <v>109</v>
      </c>
      <c r="X187" s="86" t="s">
        <v>972</v>
      </c>
      <c r="Y187" s="86"/>
      <c r="Z187" s="90" t="s">
        <v>1173</v>
      </c>
      <c r="AA187" s="88">
        <v>1</v>
      </c>
      <c r="AB187" s="89" t="str">
        <f>REPLACE(INDEX(GroupVertices[Group],MATCH("~"&amp;Edges[[#This Row],[Vertex 1]],GroupVertices[Vertex],0)),1,1,"")</f>
        <v>7</v>
      </c>
      <c r="AC187" s="89" t="str">
        <f>REPLACE(INDEX(GroupVertices[Group],MATCH("~"&amp;Edges[[#This Row],[Vertex 2]],GroupVertices[Vertex],0)),1,1,"")</f>
        <v>7</v>
      </c>
      <c r="AD187" s="104"/>
      <c r="AE187" s="104"/>
      <c r="AF187" s="104"/>
      <c r="AG187" s="104"/>
      <c r="AH187" s="104"/>
      <c r="AI187" s="104"/>
      <c r="AJ187" s="104"/>
      <c r="AK187" s="104"/>
      <c r="AL187" s="104"/>
    </row>
    <row r="188" spans="1:38" ht="15">
      <c r="A188" s="61" t="s">
        <v>477</v>
      </c>
      <c r="B188" s="61" t="s">
        <v>629</v>
      </c>
      <c r="C188" s="62" t="s">
        <v>4489</v>
      </c>
      <c r="D188" s="63">
        <v>5</v>
      </c>
      <c r="E188" s="64"/>
      <c r="F188" s="65">
        <v>50</v>
      </c>
      <c r="G188" s="62"/>
      <c r="H188" s="66"/>
      <c r="I188" s="67"/>
      <c r="J188" s="67"/>
      <c r="K188" s="31" t="s">
        <v>65</v>
      </c>
      <c r="L188" s="75">
        <v>188</v>
      </c>
      <c r="M188" s="75"/>
      <c r="N188" s="69"/>
      <c r="O188" s="86" t="s">
        <v>675</v>
      </c>
      <c r="P188" s="86" t="s">
        <v>678</v>
      </c>
      <c r="Q188" s="86" t="s">
        <v>770</v>
      </c>
      <c r="R188" s="86" t="s">
        <v>817</v>
      </c>
      <c r="S188" s="86" t="s">
        <v>830</v>
      </c>
      <c r="T188" s="86" t="s">
        <v>919</v>
      </c>
      <c r="U188" s="86" t="s">
        <v>965</v>
      </c>
      <c r="V188" s="86">
        <v>2004</v>
      </c>
      <c r="W188" s="86">
        <v>112</v>
      </c>
      <c r="X188" s="86" t="s">
        <v>983</v>
      </c>
      <c r="Y188" s="86"/>
      <c r="Z188" s="90" t="s">
        <v>1174</v>
      </c>
      <c r="AA188" s="88">
        <v>1</v>
      </c>
      <c r="AB188" s="89" t="str">
        <f>REPLACE(INDEX(GroupVertices[Group],MATCH("~"&amp;Edges[[#This Row],[Vertex 1]],GroupVertices[Vertex],0)),1,1,"")</f>
        <v>15</v>
      </c>
      <c r="AC188" s="89" t="str">
        <f>REPLACE(INDEX(GroupVertices[Group],MATCH("~"&amp;Edges[[#This Row],[Vertex 2]],GroupVertices[Vertex],0)),1,1,"")</f>
        <v>15</v>
      </c>
      <c r="AD188" s="104"/>
      <c r="AE188" s="104"/>
      <c r="AF188" s="104"/>
      <c r="AG188" s="104"/>
      <c r="AH188" s="104"/>
      <c r="AI188" s="104"/>
      <c r="AJ188" s="104"/>
      <c r="AK188" s="104"/>
      <c r="AL188" s="104"/>
    </row>
    <row r="189" spans="1:38" ht="15">
      <c r="A189" s="61" t="s">
        <v>478</v>
      </c>
      <c r="B189" s="61" t="s">
        <v>629</v>
      </c>
      <c r="C189" s="62" t="s">
        <v>4489</v>
      </c>
      <c r="D189" s="63">
        <v>5</v>
      </c>
      <c r="E189" s="64"/>
      <c r="F189" s="65">
        <v>50</v>
      </c>
      <c r="G189" s="62"/>
      <c r="H189" s="66"/>
      <c r="I189" s="67"/>
      <c r="J189" s="67"/>
      <c r="K189" s="31" t="s">
        <v>65</v>
      </c>
      <c r="L189" s="75">
        <v>189</v>
      </c>
      <c r="M189" s="75"/>
      <c r="N189" s="69"/>
      <c r="O189" s="86" t="s">
        <v>675</v>
      </c>
      <c r="P189" s="86" t="s">
        <v>677</v>
      </c>
      <c r="Q189" s="86" t="s">
        <v>743</v>
      </c>
      <c r="R189" s="86" t="s">
        <v>817</v>
      </c>
      <c r="S189" s="86" t="s">
        <v>830</v>
      </c>
      <c r="T189" s="86" t="s">
        <v>919</v>
      </c>
      <c r="U189" s="86" t="s">
        <v>965</v>
      </c>
      <c r="V189" s="86">
        <v>2004</v>
      </c>
      <c r="W189" s="86">
        <v>112</v>
      </c>
      <c r="X189" s="86" t="s">
        <v>983</v>
      </c>
      <c r="Y189" s="86"/>
      <c r="Z189" s="90" t="s">
        <v>1175</v>
      </c>
      <c r="AA189" s="88">
        <v>1</v>
      </c>
      <c r="AB189" s="89" t="str">
        <f>REPLACE(INDEX(GroupVertices[Group],MATCH("~"&amp;Edges[[#This Row],[Vertex 1]],GroupVertices[Vertex],0)),1,1,"")</f>
        <v>15</v>
      </c>
      <c r="AC189" s="89" t="str">
        <f>REPLACE(INDEX(GroupVertices[Group],MATCH("~"&amp;Edges[[#This Row],[Vertex 2]],GroupVertices[Vertex],0)),1,1,"")</f>
        <v>15</v>
      </c>
      <c r="AD189" s="104"/>
      <c r="AE189" s="104"/>
      <c r="AF189" s="104"/>
      <c r="AG189" s="104"/>
      <c r="AH189" s="104"/>
      <c r="AI189" s="104"/>
      <c r="AJ189" s="104"/>
      <c r="AK189" s="104"/>
      <c r="AL189" s="104"/>
    </row>
    <row r="190" spans="1:38" ht="15">
      <c r="A190" s="61" t="s">
        <v>479</v>
      </c>
      <c r="B190" s="61" t="s">
        <v>629</v>
      </c>
      <c r="C190" s="62" t="s">
        <v>4489</v>
      </c>
      <c r="D190" s="63">
        <v>5</v>
      </c>
      <c r="E190" s="64"/>
      <c r="F190" s="65">
        <v>50</v>
      </c>
      <c r="G190" s="62"/>
      <c r="H190" s="66"/>
      <c r="I190" s="67"/>
      <c r="J190" s="67"/>
      <c r="K190" s="31" t="s">
        <v>65</v>
      </c>
      <c r="L190" s="75">
        <v>190</v>
      </c>
      <c r="M190" s="75"/>
      <c r="N190" s="69"/>
      <c r="O190" s="86" t="s">
        <v>675</v>
      </c>
      <c r="P190" s="86" t="s">
        <v>678</v>
      </c>
      <c r="Q190" s="86" t="s">
        <v>771</v>
      </c>
      <c r="R190" s="86" t="s">
        <v>817</v>
      </c>
      <c r="S190" s="86" t="s">
        <v>838</v>
      </c>
      <c r="T190" s="86" t="s">
        <v>919</v>
      </c>
      <c r="U190" s="86" t="s">
        <v>965</v>
      </c>
      <c r="V190" s="86">
        <v>2004</v>
      </c>
      <c r="W190" s="86">
        <v>112</v>
      </c>
      <c r="X190" s="86" t="s">
        <v>983</v>
      </c>
      <c r="Y190" s="86"/>
      <c r="Z190" s="90" t="s">
        <v>1176</v>
      </c>
      <c r="AA190" s="88">
        <v>1</v>
      </c>
      <c r="AB190" s="89" t="str">
        <f>REPLACE(INDEX(GroupVertices[Group],MATCH("~"&amp;Edges[[#This Row],[Vertex 1]],GroupVertices[Vertex],0)),1,1,"")</f>
        <v>15</v>
      </c>
      <c r="AC190" s="89" t="str">
        <f>REPLACE(INDEX(GroupVertices[Group],MATCH("~"&amp;Edges[[#This Row],[Vertex 2]],GroupVertices[Vertex],0)),1,1,"")</f>
        <v>15</v>
      </c>
      <c r="AD190" s="104"/>
      <c r="AE190" s="104"/>
      <c r="AF190" s="104"/>
      <c r="AG190" s="104"/>
      <c r="AH190" s="104"/>
      <c r="AI190" s="104"/>
      <c r="AJ190" s="104"/>
      <c r="AK190" s="104"/>
      <c r="AL190" s="104"/>
    </row>
    <row r="191" spans="1:38" ht="15">
      <c r="A191" s="61" t="s">
        <v>480</v>
      </c>
      <c r="B191" s="61" t="s">
        <v>630</v>
      </c>
      <c r="C191" s="62" t="s">
        <v>4489</v>
      </c>
      <c r="D191" s="63">
        <v>5</v>
      </c>
      <c r="E191" s="64"/>
      <c r="F191" s="65">
        <v>50</v>
      </c>
      <c r="G191" s="62"/>
      <c r="H191" s="66"/>
      <c r="I191" s="67"/>
      <c r="J191" s="67"/>
      <c r="K191" s="31" t="s">
        <v>65</v>
      </c>
      <c r="L191" s="75">
        <v>191</v>
      </c>
      <c r="M191" s="75"/>
      <c r="N191" s="69"/>
      <c r="O191" s="86" t="s">
        <v>675</v>
      </c>
      <c r="P191" s="86" t="s">
        <v>677</v>
      </c>
      <c r="Q191" s="86" t="s">
        <v>771</v>
      </c>
      <c r="R191" s="86" t="s">
        <v>817</v>
      </c>
      <c r="S191" s="86" t="s">
        <v>838</v>
      </c>
      <c r="T191" s="86" t="s">
        <v>920</v>
      </c>
      <c r="U191" s="86" t="s">
        <v>965</v>
      </c>
      <c r="V191" s="86">
        <v>2014</v>
      </c>
      <c r="W191" s="86">
        <v>113</v>
      </c>
      <c r="X191" s="86" t="s">
        <v>984</v>
      </c>
      <c r="Y191" s="86"/>
      <c r="Z191" s="90" t="s">
        <v>1177</v>
      </c>
      <c r="AA191" s="88">
        <v>1</v>
      </c>
      <c r="AB191" s="89" t="str">
        <f>REPLACE(INDEX(GroupVertices[Group],MATCH("~"&amp;Edges[[#This Row],[Vertex 1]],GroupVertices[Vertex],0)),1,1,"")</f>
        <v>51</v>
      </c>
      <c r="AC191" s="89" t="str">
        <f>REPLACE(INDEX(GroupVertices[Group],MATCH("~"&amp;Edges[[#This Row],[Vertex 2]],GroupVertices[Vertex],0)),1,1,"")</f>
        <v>51</v>
      </c>
      <c r="AD191" s="104"/>
      <c r="AE191" s="104"/>
      <c r="AF191" s="104"/>
      <c r="AG191" s="104"/>
      <c r="AH191" s="104"/>
      <c r="AI191" s="104"/>
      <c r="AJ191" s="104"/>
      <c r="AK191" s="104"/>
      <c r="AL191" s="104"/>
    </row>
    <row r="192" spans="1:38" ht="15">
      <c r="A192" s="61" t="s">
        <v>481</v>
      </c>
      <c r="B192" s="61" t="s">
        <v>631</v>
      </c>
      <c r="C192" s="62" t="s">
        <v>4489</v>
      </c>
      <c r="D192" s="63">
        <v>5</v>
      </c>
      <c r="E192" s="64"/>
      <c r="F192" s="65">
        <v>50</v>
      </c>
      <c r="G192" s="62"/>
      <c r="H192" s="66"/>
      <c r="I192" s="67"/>
      <c r="J192" s="67"/>
      <c r="K192" s="31" t="s">
        <v>65</v>
      </c>
      <c r="L192" s="75">
        <v>192</v>
      </c>
      <c r="M192" s="75"/>
      <c r="N192" s="69"/>
      <c r="O192" s="86" t="s">
        <v>675</v>
      </c>
      <c r="P192" s="86" t="s">
        <v>678</v>
      </c>
      <c r="Q192" s="86" t="s">
        <v>772</v>
      </c>
      <c r="R192" s="86" t="s">
        <v>817</v>
      </c>
      <c r="S192" s="86" t="s">
        <v>830</v>
      </c>
      <c r="T192" s="86" t="s">
        <v>921</v>
      </c>
      <c r="U192" s="86" t="s">
        <v>965</v>
      </c>
      <c r="V192" s="86">
        <v>2008</v>
      </c>
      <c r="W192" s="86">
        <v>119</v>
      </c>
      <c r="X192" s="86" t="s">
        <v>971</v>
      </c>
      <c r="Y192" s="86"/>
      <c r="Z192" s="90" t="s">
        <v>1178</v>
      </c>
      <c r="AA192" s="88">
        <v>1</v>
      </c>
      <c r="AB192" s="89" t="str">
        <f>REPLACE(INDEX(GroupVertices[Group],MATCH("~"&amp;Edges[[#This Row],[Vertex 1]],GroupVertices[Vertex],0)),1,1,"")</f>
        <v>50</v>
      </c>
      <c r="AC192" s="89" t="str">
        <f>REPLACE(INDEX(GroupVertices[Group],MATCH("~"&amp;Edges[[#This Row],[Vertex 2]],GroupVertices[Vertex],0)),1,1,"")</f>
        <v>50</v>
      </c>
      <c r="AD192" s="104"/>
      <c r="AE192" s="104"/>
      <c r="AF192" s="104"/>
      <c r="AG192" s="104"/>
      <c r="AH192" s="104"/>
      <c r="AI192" s="104"/>
      <c r="AJ192" s="104"/>
      <c r="AK192" s="104"/>
      <c r="AL192" s="104"/>
    </row>
    <row r="193" spans="1:38" ht="15">
      <c r="A193" s="61" t="s">
        <v>482</v>
      </c>
      <c r="B193" s="61" t="s">
        <v>632</v>
      </c>
      <c r="C193" s="62" t="s">
        <v>4489</v>
      </c>
      <c r="D193" s="63">
        <v>5</v>
      </c>
      <c r="E193" s="64"/>
      <c r="F193" s="65">
        <v>50</v>
      </c>
      <c r="G193" s="62"/>
      <c r="H193" s="66"/>
      <c r="I193" s="67"/>
      <c r="J193" s="67"/>
      <c r="K193" s="31" t="s">
        <v>65</v>
      </c>
      <c r="L193" s="75">
        <v>193</v>
      </c>
      <c r="M193" s="75"/>
      <c r="N193" s="69"/>
      <c r="O193" s="86" t="s">
        <v>675</v>
      </c>
      <c r="P193" s="86" t="s">
        <v>677</v>
      </c>
      <c r="Q193" s="86" t="s">
        <v>772</v>
      </c>
      <c r="R193" s="86" t="s">
        <v>817</v>
      </c>
      <c r="S193" s="86" t="s">
        <v>830</v>
      </c>
      <c r="T193" s="86" t="s">
        <v>922</v>
      </c>
      <c r="U193" s="86" t="s">
        <v>965</v>
      </c>
      <c r="V193" s="86">
        <v>2010</v>
      </c>
      <c r="W193" s="86">
        <v>120</v>
      </c>
      <c r="X193" s="86" t="s">
        <v>968</v>
      </c>
      <c r="Y193" s="86"/>
      <c r="Z193" s="90" t="s">
        <v>1179</v>
      </c>
      <c r="AA193" s="88">
        <v>1</v>
      </c>
      <c r="AB193" s="89" t="str">
        <f>REPLACE(INDEX(GroupVertices[Group],MATCH("~"&amp;Edges[[#This Row],[Vertex 1]],GroupVertices[Vertex],0)),1,1,"")</f>
        <v>49</v>
      </c>
      <c r="AC193" s="89" t="str">
        <f>REPLACE(INDEX(GroupVertices[Group],MATCH("~"&amp;Edges[[#This Row],[Vertex 2]],GroupVertices[Vertex],0)),1,1,"")</f>
        <v>49</v>
      </c>
      <c r="AD193" s="104"/>
      <c r="AE193" s="104"/>
      <c r="AF193" s="104"/>
      <c r="AG193" s="104"/>
      <c r="AH193" s="104"/>
      <c r="AI193" s="104"/>
      <c r="AJ193" s="104"/>
      <c r="AK193" s="104"/>
      <c r="AL193" s="104"/>
    </row>
    <row r="194" spans="1:38" ht="15">
      <c r="A194" s="61" t="s">
        <v>483</v>
      </c>
      <c r="B194" s="61" t="s">
        <v>633</v>
      </c>
      <c r="C194" s="62" t="s">
        <v>4489</v>
      </c>
      <c r="D194" s="63">
        <v>5</v>
      </c>
      <c r="E194" s="64"/>
      <c r="F194" s="65">
        <v>50</v>
      </c>
      <c r="G194" s="62"/>
      <c r="H194" s="66"/>
      <c r="I194" s="67"/>
      <c r="J194" s="67"/>
      <c r="K194" s="31" t="s">
        <v>65</v>
      </c>
      <c r="L194" s="75">
        <v>194</v>
      </c>
      <c r="M194" s="75"/>
      <c r="N194" s="69"/>
      <c r="O194" s="86" t="s">
        <v>675</v>
      </c>
      <c r="P194" s="86" t="s">
        <v>677</v>
      </c>
      <c r="Q194" s="86" t="s">
        <v>773</v>
      </c>
      <c r="R194" s="86" t="s">
        <v>817</v>
      </c>
      <c r="S194" s="86" t="s">
        <v>823</v>
      </c>
      <c r="T194" s="86" t="s">
        <v>923</v>
      </c>
      <c r="U194" s="86" t="s">
        <v>965</v>
      </c>
      <c r="V194" s="86">
        <v>2006</v>
      </c>
      <c r="W194" s="86">
        <v>125</v>
      </c>
      <c r="X194" s="86" t="s">
        <v>969</v>
      </c>
      <c r="Y194" s="86"/>
      <c r="Z194" s="90" t="s">
        <v>1180</v>
      </c>
      <c r="AA194" s="88">
        <v>1</v>
      </c>
      <c r="AB194" s="89" t="str">
        <f>REPLACE(INDEX(GroupVertices[Group],MATCH("~"&amp;Edges[[#This Row],[Vertex 1]],GroupVertices[Vertex],0)),1,1,"")</f>
        <v>30</v>
      </c>
      <c r="AC194" s="89" t="str">
        <f>REPLACE(INDEX(GroupVertices[Group],MATCH("~"&amp;Edges[[#This Row],[Vertex 2]],GroupVertices[Vertex],0)),1,1,"")</f>
        <v>30</v>
      </c>
      <c r="AD194" s="104"/>
      <c r="AE194" s="104"/>
      <c r="AF194" s="104"/>
      <c r="AG194" s="104"/>
      <c r="AH194" s="104"/>
      <c r="AI194" s="104"/>
      <c r="AJ194" s="104"/>
      <c r="AK194" s="104"/>
      <c r="AL194" s="104"/>
    </row>
    <row r="195" spans="1:38" ht="15">
      <c r="A195" s="61" t="s">
        <v>484</v>
      </c>
      <c r="B195" s="61" t="s">
        <v>633</v>
      </c>
      <c r="C195" s="62" t="s">
        <v>4489</v>
      </c>
      <c r="D195" s="63">
        <v>5</v>
      </c>
      <c r="E195" s="64"/>
      <c r="F195" s="65">
        <v>50</v>
      </c>
      <c r="G195" s="62"/>
      <c r="H195" s="66"/>
      <c r="I195" s="67"/>
      <c r="J195" s="67"/>
      <c r="K195" s="31" t="s">
        <v>65</v>
      </c>
      <c r="L195" s="75">
        <v>195</v>
      </c>
      <c r="M195" s="75"/>
      <c r="N195" s="69"/>
      <c r="O195" s="86" t="s">
        <v>675</v>
      </c>
      <c r="P195" s="86" t="s">
        <v>678</v>
      </c>
      <c r="Q195" s="86" t="s">
        <v>774</v>
      </c>
      <c r="R195" s="86" t="s">
        <v>817</v>
      </c>
      <c r="S195" s="86" t="s">
        <v>832</v>
      </c>
      <c r="T195" s="86" t="s">
        <v>923</v>
      </c>
      <c r="U195" s="86" t="s">
        <v>965</v>
      </c>
      <c r="V195" s="86">
        <v>2006</v>
      </c>
      <c r="W195" s="86">
        <v>125</v>
      </c>
      <c r="X195" s="86" t="s">
        <v>969</v>
      </c>
      <c r="Y195" s="86"/>
      <c r="Z195" s="90" t="s">
        <v>1181</v>
      </c>
      <c r="AA195" s="88">
        <v>1</v>
      </c>
      <c r="AB195" s="89" t="str">
        <f>REPLACE(INDEX(GroupVertices[Group],MATCH("~"&amp;Edges[[#This Row],[Vertex 1]],GroupVertices[Vertex],0)),1,1,"")</f>
        <v>30</v>
      </c>
      <c r="AC195" s="89" t="str">
        <f>REPLACE(INDEX(GroupVertices[Group],MATCH("~"&amp;Edges[[#This Row],[Vertex 2]],GroupVertices[Vertex],0)),1,1,"")</f>
        <v>30</v>
      </c>
      <c r="AD195" s="104"/>
      <c r="AE195" s="104"/>
      <c r="AF195" s="104"/>
      <c r="AG195" s="104"/>
      <c r="AH195" s="104"/>
      <c r="AI195" s="104"/>
      <c r="AJ195" s="104"/>
      <c r="AK195" s="104"/>
      <c r="AL195" s="104"/>
    </row>
    <row r="196" spans="1:38" ht="15">
      <c r="A196" s="61" t="s">
        <v>485</v>
      </c>
      <c r="B196" s="61" t="s">
        <v>634</v>
      </c>
      <c r="C196" s="62" t="s">
        <v>4489</v>
      </c>
      <c r="D196" s="63">
        <v>5</v>
      </c>
      <c r="E196" s="64"/>
      <c r="F196" s="65">
        <v>50</v>
      </c>
      <c r="G196" s="62"/>
      <c r="H196" s="66"/>
      <c r="I196" s="67"/>
      <c r="J196" s="67"/>
      <c r="K196" s="31" t="s">
        <v>65</v>
      </c>
      <c r="L196" s="75">
        <v>196</v>
      </c>
      <c r="M196" s="75"/>
      <c r="N196" s="69"/>
      <c r="O196" s="86" t="s">
        <v>675</v>
      </c>
      <c r="P196" s="86" t="s">
        <v>677</v>
      </c>
      <c r="Q196" s="86" t="s">
        <v>774</v>
      </c>
      <c r="R196" s="86" t="s">
        <v>817</v>
      </c>
      <c r="S196" s="86" t="s">
        <v>832</v>
      </c>
      <c r="T196" s="86" t="s">
        <v>924</v>
      </c>
      <c r="U196" s="86" t="s">
        <v>965</v>
      </c>
      <c r="V196" s="86">
        <v>2005</v>
      </c>
      <c r="W196" s="86">
        <v>128</v>
      </c>
      <c r="X196" s="86" t="s">
        <v>975</v>
      </c>
      <c r="Y196" s="86"/>
      <c r="Z196" s="90" t="s">
        <v>1182</v>
      </c>
      <c r="AA196" s="88">
        <v>1</v>
      </c>
      <c r="AB196" s="89" t="str">
        <f>REPLACE(INDEX(GroupVertices[Group],MATCH("~"&amp;Edges[[#This Row],[Vertex 1]],GroupVertices[Vertex],0)),1,1,"")</f>
        <v>48</v>
      </c>
      <c r="AC196" s="89" t="str">
        <f>REPLACE(INDEX(GroupVertices[Group],MATCH("~"&amp;Edges[[#This Row],[Vertex 2]],GroupVertices[Vertex],0)),1,1,"")</f>
        <v>48</v>
      </c>
      <c r="AD196" s="104"/>
      <c r="AE196" s="104"/>
      <c r="AF196" s="104"/>
      <c r="AG196" s="104"/>
      <c r="AH196" s="104"/>
      <c r="AI196" s="104"/>
      <c r="AJ196" s="104"/>
      <c r="AK196" s="104"/>
      <c r="AL196" s="104"/>
    </row>
    <row r="197" spans="1:38" ht="15">
      <c r="A197" s="61" t="s">
        <v>486</v>
      </c>
      <c r="B197" s="61" t="s">
        <v>635</v>
      </c>
      <c r="C197" s="62" t="s">
        <v>4489</v>
      </c>
      <c r="D197" s="63">
        <v>5</v>
      </c>
      <c r="E197" s="64"/>
      <c r="F197" s="65">
        <v>50</v>
      </c>
      <c r="G197" s="62"/>
      <c r="H197" s="66"/>
      <c r="I197" s="67"/>
      <c r="J197" s="67"/>
      <c r="K197" s="31" t="s">
        <v>65</v>
      </c>
      <c r="L197" s="75">
        <v>197</v>
      </c>
      <c r="M197" s="75"/>
      <c r="N197" s="69"/>
      <c r="O197" s="86" t="s">
        <v>675</v>
      </c>
      <c r="P197" s="86" t="s">
        <v>678</v>
      </c>
      <c r="Q197" s="86" t="s">
        <v>775</v>
      </c>
      <c r="R197" s="86" t="s">
        <v>817</v>
      </c>
      <c r="S197" s="86" t="s">
        <v>828</v>
      </c>
      <c r="T197" s="86" t="s">
        <v>925</v>
      </c>
      <c r="U197" s="86" t="s">
        <v>965</v>
      </c>
      <c r="V197" s="86">
        <v>2007</v>
      </c>
      <c r="W197" s="86">
        <v>129</v>
      </c>
      <c r="X197" s="86" t="s">
        <v>968</v>
      </c>
      <c r="Y197" s="86"/>
      <c r="Z197" s="90" t="s">
        <v>1183</v>
      </c>
      <c r="AA197" s="88">
        <v>1</v>
      </c>
      <c r="AB197" s="89" t="str">
        <f>REPLACE(INDEX(GroupVertices[Group],MATCH("~"&amp;Edges[[#This Row],[Vertex 1]],GroupVertices[Vertex],0)),1,1,"")</f>
        <v>29</v>
      </c>
      <c r="AC197" s="89" t="str">
        <f>REPLACE(INDEX(GroupVertices[Group],MATCH("~"&amp;Edges[[#This Row],[Vertex 2]],GroupVertices[Vertex],0)),1,1,"")</f>
        <v>29</v>
      </c>
      <c r="AD197" s="104"/>
      <c r="AE197" s="104"/>
      <c r="AF197" s="104"/>
      <c r="AG197" s="104"/>
      <c r="AH197" s="104"/>
      <c r="AI197" s="104"/>
      <c r="AJ197" s="104"/>
      <c r="AK197" s="104"/>
      <c r="AL197" s="104"/>
    </row>
    <row r="198" spans="1:38" ht="15">
      <c r="A198" s="61" t="s">
        <v>487</v>
      </c>
      <c r="B198" s="61" t="s">
        <v>635</v>
      </c>
      <c r="C198" s="62" t="s">
        <v>4489</v>
      </c>
      <c r="D198" s="63">
        <v>5</v>
      </c>
      <c r="E198" s="64"/>
      <c r="F198" s="65">
        <v>50</v>
      </c>
      <c r="G198" s="62"/>
      <c r="H198" s="66"/>
      <c r="I198" s="67"/>
      <c r="J198" s="67"/>
      <c r="K198" s="31" t="s">
        <v>65</v>
      </c>
      <c r="L198" s="75">
        <v>198</v>
      </c>
      <c r="M198" s="75"/>
      <c r="N198" s="69"/>
      <c r="O198" s="86" t="s">
        <v>675</v>
      </c>
      <c r="P198" s="86" t="s">
        <v>677</v>
      </c>
      <c r="Q198" s="86" t="s">
        <v>776</v>
      </c>
      <c r="R198" s="86" t="s">
        <v>817</v>
      </c>
      <c r="S198" s="86" t="s">
        <v>828</v>
      </c>
      <c r="T198" s="86" t="s">
        <v>925</v>
      </c>
      <c r="U198" s="86" t="s">
        <v>965</v>
      </c>
      <c r="V198" s="86">
        <v>2007</v>
      </c>
      <c r="W198" s="86">
        <v>129</v>
      </c>
      <c r="X198" s="86" t="s">
        <v>968</v>
      </c>
      <c r="Y198" s="86"/>
      <c r="Z198" s="90" t="s">
        <v>1184</v>
      </c>
      <c r="AA198" s="88">
        <v>1</v>
      </c>
      <c r="AB198" s="89" t="str">
        <f>REPLACE(INDEX(GroupVertices[Group],MATCH("~"&amp;Edges[[#This Row],[Vertex 1]],GroupVertices[Vertex],0)),1,1,"")</f>
        <v>29</v>
      </c>
      <c r="AC198" s="89" t="str">
        <f>REPLACE(INDEX(GroupVertices[Group],MATCH("~"&amp;Edges[[#This Row],[Vertex 2]],GroupVertices[Vertex],0)),1,1,"")</f>
        <v>29</v>
      </c>
      <c r="AD198" s="104"/>
      <c r="AE198" s="104"/>
      <c r="AF198" s="104"/>
      <c r="AG198" s="104"/>
      <c r="AH198" s="104"/>
      <c r="AI198" s="104"/>
      <c r="AJ198" s="104"/>
      <c r="AK198" s="104"/>
      <c r="AL198" s="104"/>
    </row>
    <row r="199" spans="1:38" ht="15">
      <c r="A199" s="61" t="s">
        <v>488</v>
      </c>
      <c r="B199" s="61" t="s">
        <v>636</v>
      </c>
      <c r="C199" s="62" t="s">
        <v>4489</v>
      </c>
      <c r="D199" s="63">
        <v>5</v>
      </c>
      <c r="E199" s="64"/>
      <c r="F199" s="65">
        <v>50</v>
      </c>
      <c r="G199" s="62"/>
      <c r="H199" s="66"/>
      <c r="I199" s="67"/>
      <c r="J199" s="67"/>
      <c r="K199" s="31" t="s">
        <v>65</v>
      </c>
      <c r="L199" s="75">
        <v>199</v>
      </c>
      <c r="M199" s="75"/>
      <c r="N199" s="69"/>
      <c r="O199" s="86" t="s">
        <v>675</v>
      </c>
      <c r="P199" s="86" t="s">
        <v>677</v>
      </c>
      <c r="Q199" s="86" t="s">
        <v>777</v>
      </c>
      <c r="R199" s="86" t="s">
        <v>817</v>
      </c>
      <c r="S199" s="86" t="s">
        <v>830</v>
      </c>
      <c r="T199" s="86" t="s">
        <v>926</v>
      </c>
      <c r="U199" s="86" t="s">
        <v>965</v>
      </c>
      <c r="V199" s="86">
        <v>2002</v>
      </c>
      <c r="W199" s="86">
        <v>130</v>
      </c>
      <c r="X199" s="86" t="s">
        <v>969</v>
      </c>
      <c r="Y199" s="86"/>
      <c r="Z199" s="90" t="s">
        <v>1185</v>
      </c>
      <c r="AA199" s="88">
        <v>1</v>
      </c>
      <c r="AB199" s="89" t="str">
        <f>REPLACE(INDEX(GroupVertices[Group],MATCH("~"&amp;Edges[[#This Row],[Vertex 1]],GroupVertices[Vertex],0)),1,1,"")</f>
        <v>28</v>
      </c>
      <c r="AC199" s="89" t="str">
        <f>REPLACE(INDEX(GroupVertices[Group],MATCH("~"&amp;Edges[[#This Row],[Vertex 2]],GroupVertices[Vertex],0)),1,1,"")</f>
        <v>28</v>
      </c>
      <c r="AD199" s="104"/>
      <c r="AE199" s="104"/>
      <c r="AF199" s="104"/>
      <c r="AG199" s="104"/>
      <c r="AH199" s="104"/>
      <c r="AI199" s="104"/>
      <c r="AJ199" s="104"/>
      <c r="AK199" s="104"/>
      <c r="AL199" s="104"/>
    </row>
    <row r="200" spans="1:38" ht="15">
      <c r="A200" s="61" t="s">
        <v>489</v>
      </c>
      <c r="B200" s="61" t="s">
        <v>636</v>
      </c>
      <c r="C200" s="62" t="s">
        <v>4489</v>
      </c>
      <c r="D200" s="63">
        <v>5</v>
      </c>
      <c r="E200" s="64"/>
      <c r="F200" s="65">
        <v>50</v>
      </c>
      <c r="G200" s="62"/>
      <c r="H200" s="66"/>
      <c r="I200" s="67"/>
      <c r="J200" s="67"/>
      <c r="K200" s="31" t="s">
        <v>65</v>
      </c>
      <c r="L200" s="75">
        <v>200</v>
      </c>
      <c r="M200" s="75"/>
      <c r="N200" s="69"/>
      <c r="O200" s="86" t="s">
        <v>675</v>
      </c>
      <c r="P200" s="86" t="s">
        <v>678</v>
      </c>
      <c r="Q200" s="86" t="s">
        <v>778</v>
      </c>
      <c r="R200" s="86" t="s">
        <v>822</v>
      </c>
      <c r="S200" s="86" t="s">
        <v>839</v>
      </c>
      <c r="T200" s="86" t="s">
        <v>926</v>
      </c>
      <c r="U200" s="86" t="s">
        <v>965</v>
      </c>
      <c r="V200" s="86">
        <v>2002</v>
      </c>
      <c r="W200" s="86">
        <v>130</v>
      </c>
      <c r="X200" s="86" t="s">
        <v>969</v>
      </c>
      <c r="Y200" s="86"/>
      <c r="Z200" s="90" t="s">
        <v>1186</v>
      </c>
      <c r="AA200" s="88">
        <v>1</v>
      </c>
      <c r="AB200" s="89" t="str">
        <f>REPLACE(INDEX(GroupVertices[Group],MATCH("~"&amp;Edges[[#This Row],[Vertex 1]],GroupVertices[Vertex],0)),1,1,"")</f>
        <v>28</v>
      </c>
      <c r="AC200" s="89" t="str">
        <f>REPLACE(INDEX(GroupVertices[Group],MATCH("~"&amp;Edges[[#This Row],[Vertex 2]],GroupVertices[Vertex],0)),1,1,"")</f>
        <v>28</v>
      </c>
      <c r="AD200" s="104"/>
      <c r="AE200" s="104"/>
      <c r="AF200" s="104"/>
      <c r="AG200" s="104"/>
      <c r="AH200" s="104"/>
      <c r="AI200" s="104"/>
      <c r="AJ200" s="104"/>
      <c r="AK200" s="104"/>
      <c r="AL200" s="104"/>
    </row>
    <row r="201" spans="1:38" ht="15">
      <c r="A201" s="61" t="s">
        <v>490</v>
      </c>
      <c r="B201" s="61" t="s">
        <v>637</v>
      </c>
      <c r="C201" s="62" t="s">
        <v>4489</v>
      </c>
      <c r="D201" s="63">
        <v>5</v>
      </c>
      <c r="E201" s="64"/>
      <c r="F201" s="65">
        <v>50</v>
      </c>
      <c r="G201" s="62"/>
      <c r="H201" s="66"/>
      <c r="I201" s="67"/>
      <c r="J201" s="67"/>
      <c r="K201" s="31" t="s">
        <v>65</v>
      </c>
      <c r="L201" s="75">
        <v>201</v>
      </c>
      <c r="M201" s="75"/>
      <c r="N201" s="69"/>
      <c r="O201" s="86" t="s">
        <v>675</v>
      </c>
      <c r="P201" s="86" t="s">
        <v>676</v>
      </c>
      <c r="Q201" s="86" t="s">
        <v>778</v>
      </c>
      <c r="R201" s="86" t="s">
        <v>822</v>
      </c>
      <c r="S201" s="86" t="s">
        <v>839</v>
      </c>
      <c r="T201" s="86" t="s">
        <v>927</v>
      </c>
      <c r="U201" s="86" t="s">
        <v>965</v>
      </c>
      <c r="V201" s="86">
        <v>2007</v>
      </c>
      <c r="W201" s="86">
        <v>132</v>
      </c>
      <c r="X201" s="86" t="s">
        <v>968</v>
      </c>
      <c r="Y201" s="86"/>
      <c r="Z201" s="90" t="s">
        <v>1187</v>
      </c>
      <c r="AA201" s="88">
        <v>1</v>
      </c>
      <c r="AB201" s="89" t="str">
        <f>REPLACE(INDEX(GroupVertices[Group],MATCH("~"&amp;Edges[[#This Row],[Vertex 1]],GroupVertices[Vertex],0)),1,1,"")</f>
        <v>47</v>
      </c>
      <c r="AC201" s="89" t="str">
        <f>REPLACE(INDEX(GroupVertices[Group],MATCH("~"&amp;Edges[[#This Row],[Vertex 2]],GroupVertices[Vertex],0)),1,1,"")</f>
        <v>47</v>
      </c>
      <c r="AD201" s="104"/>
      <c r="AE201" s="104"/>
      <c r="AF201" s="104"/>
      <c r="AG201" s="104"/>
      <c r="AH201" s="104"/>
      <c r="AI201" s="104"/>
      <c r="AJ201" s="104"/>
      <c r="AK201" s="104"/>
      <c r="AL201" s="104"/>
    </row>
    <row r="202" spans="1:38" ht="15">
      <c r="A202" s="61" t="s">
        <v>491</v>
      </c>
      <c r="B202" s="61" t="s">
        <v>638</v>
      </c>
      <c r="C202" s="62" t="s">
        <v>4489</v>
      </c>
      <c r="D202" s="63">
        <v>5</v>
      </c>
      <c r="E202" s="64"/>
      <c r="F202" s="65">
        <v>50</v>
      </c>
      <c r="G202" s="62"/>
      <c r="H202" s="66"/>
      <c r="I202" s="67"/>
      <c r="J202" s="67"/>
      <c r="K202" s="31" t="s">
        <v>65</v>
      </c>
      <c r="L202" s="75">
        <v>202</v>
      </c>
      <c r="M202" s="75"/>
      <c r="N202" s="69"/>
      <c r="O202" s="86" t="s">
        <v>675</v>
      </c>
      <c r="P202" s="86" t="s">
        <v>677</v>
      </c>
      <c r="Q202" s="86" t="s">
        <v>778</v>
      </c>
      <c r="R202" s="86" t="s">
        <v>822</v>
      </c>
      <c r="S202" s="86" t="s">
        <v>839</v>
      </c>
      <c r="T202" s="86" t="s">
        <v>928</v>
      </c>
      <c r="U202" s="86" t="s">
        <v>965</v>
      </c>
      <c r="V202" s="86">
        <v>2002</v>
      </c>
      <c r="W202" s="86">
        <v>133</v>
      </c>
      <c r="X202" s="86" t="s">
        <v>969</v>
      </c>
      <c r="Y202" s="86"/>
      <c r="Z202" s="90" t="s">
        <v>1188</v>
      </c>
      <c r="AA202" s="88">
        <v>1</v>
      </c>
      <c r="AB202" s="89" t="str">
        <f>REPLACE(INDEX(GroupVertices[Group],MATCH("~"&amp;Edges[[#This Row],[Vertex 1]],GroupVertices[Vertex],0)),1,1,"")</f>
        <v>19</v>
      </c>
      <c r="AC202" s="89" t="str">
        <f>REPLACE(INDEX(GroupVertices[Group],MATCH("~"&amp;Edges[[#This Row],[Vertex 2]],GroupVertices[Vertex],0)),1,1,"")</f>
        <v>19</v>
      </c>
      <c r="AD202" s="104"/>
      <c r="AE202" s="104"/>
      <c r="AF202" s="104"/>
      <c r="AG202" s="104"/>
      <c r="AH202" s="104"/>
      <c r="AI202" s="104"/>
      <c r="AJ202" s="104"/>
      <c r="AK202" s="104"/>
      <c r="AL202" s="104"/>
    </row>
    <row r="203" spans="1:38" ht="15">
      <c r="A203" s="61" t="s">
        <v>492</v>
      </c>
      <c r="B203" s="61" t="s">
        <v>638</v>
      </c>
      <c r="C203" s="62" t="s">
        <v>4489</v>
      </c>
      <c r="D203" s="63">
        <v>5</v>
      </c>
      <c r="E203" s="64"/>
      <c r="F203" s="65">
        <v>50</v>
      </c>
      <c r="G203" s="62"/>
      <c r="H203" s="66"/>
      <c r="I203" s="67"/>
      <c r="J203" s="67"/>
      <c r="K203" s="31" t="s">
        <v>65</v>
      </c>
      <c r="L203" s="75">
        <v>203</v>
      </c>
      <c r="M203" s="75"/>
      <c r="N203" s="69"/>
      <c r="O203" s="86" t="s">
        <v>675</v>
      </c>
      <c r="P203" s="86" t="s">
        <v>677</v>
      </c>
      <c r="Q203" s="86" t="s">
        <v>779</v>
      </c>
      <c r="R203" s="86" t="s">
        <v>817</v>
      </c>
      <c r="S203" s="86" t="s">
        <v>828</v>
      </c>
      <c r="T203" s="86" t="s">
        <v>928</v>
      </c>
      <c r="U203" s="86" t="s">
        <v>965</v>
      </c>
      <c r="V203" s="86">
        <v>2002</v>
      </c>
      <c r="W203" s="86">
        <v>133</v>
      </c>
      <c r="X203" s="86" t="s">
        <v>969</v>
      </c>
      <c r="Y203" s="86"/>
      <c r="Z203" s="90" t="s">
        <v>1189</v>
      </c>
      <c r="AA203" s="88">
        <v>1</v>
      </c>
      <c r="AB203" s="89" t="str">
        <f>REPLACE(INDEX(GroupVertices[Group],MATCH("~"&amp;Edges[[#This Row],[Vertex 1]],GroupVertices[Vertex],0)),1,1,"")</f>
        <v>19</v>
      </c>
      <c r="AC203" s="89" t="str">
        <f>REPLACE(INDEX(GroupVertices[Group],MATCH("~"&amp;Edges[[#This Row],[Vertex 2]],GroupVertices[Vertex],0)),1,1,"")</f>
        <v>19</v>
      </c>
      <c r="AD203" s="104"/>
      <c r="AE203" s="104"/>
      <c r="AF203" s="104"/>
      <c r="AG203" s="104"/>
      <c r="AH203" s="104"/>
      <c r="AI203" s="104"/>
      <c r="AJ203" s="104"/>
      <c r="AK203" s="104"/>
      <c r="AL203" s="104"/>
    </row>
    <row r="204" spans="1:38" ht="15">
      <c r="A204" s="61" t="s">
        <v>493</v>
      </c>
      <c r="B204" s="61" t="s">
        <v>638</v>
      </c>
      <c r="C204" s="62" t="s">
        <v>4489</v>
      </c>
      <c r="D204" s="63">
        <v>5</v>
      </c>
      <c r="E204" s="64"/>
      <c r="F204" s="65">
        <v>50</v>
      </c>
      <c r="G204" s="62"/>
      <c r="H204" s="66"/>
      <c r="I204" s="67"/>
      <c r="J204" s="67"/>
      <c r="K204" s="31" t="s">
        <v>65</v>
      </c>
      <c r="L204" s="75">
        <v>204</v>
      </c>
      <c r="M204" s="75"/>
      <c r="N204" s="69"/>
      <c r="O204" s="86" t="s">
        <v>675</v>
      </c>
      <c r="P204" s="86" t="s">
        <v>677</v>
      </c>
      <c r="Q204" s="86" t="s">
        <v>780</v>
      </c>
      <c r="R204" s="86" t="s">
        <v>817</v>
      </c>
      <c r="S204" s="86" t="s">
        <v>828</v>
      </c>
      <c r="T204" s="86" t="s">
        <v>928</v>
      </c>
      <c r="U204" s="86" t="s">
        <v>965</v>
      </c>
      <c r="V204" s="86">
        <v>2002</v>
      </c>
      <c r="W204" s="86">
        <v>133</v>
      </c>
      <c r="X204" s="86" t="s">
        <v>969</v>
      </c>
      <c r="Y204" s="86"/>
      <c r="Z204" s="90" t="s">
        <v>1190</v>
      </c>
      <c r="AA204" s="88">
        <v>1</v>
      </c>
      <c r="AB204" s="89" t="str">
        <f>REPLACE(INDEX(GroupVertices[Group],MATCH("~"&amp;Edges[[#This Row],[Vertex 1]],GroupVertices[Vertex],0)),1,1,"")</f>
        <v>19</v>
      </c>
      <c r="AC204" s="89" t="str">
        <f>REPLACE(INDEX(GroupVertices[Group],MATCH("~"&amp;Edges[[#This Row],[Vertex 2]],GroupVertices[Vertex],0)),1,1,"")</f>
        <v>19</v>
      </c>
      <c r="AD204" s="104"/>
      <c r="AE204" s="104"/>
      <c r="AF204" s="104"/>
      <c r="AG204" s="104"/>
      <c r="AH204" s="104"/>
      <c r="AI204" s="104"/>
      <c r="AJ204" s="104"/>
      <c r="AK204" s="104"/>
      <c r="AL204" s="104"/>
    </row>
    <row r="205" spans="1:38" ht="15">
      <c r="A205" s="61" t="s">
        <v>356</v>
      </c>
      <c r="B205" s="61" t="s">
        <v>639</v>
      </c>
      <c r="C205" s="62" t="s">
        <v>4489</v>
      </c>
      <c r="D205" s="63">
        <v>5</v>
      </c>
      <c r="E205" s="64"/>
      <c r="F205" s="65">
        <v>50</v>
      </c>
      <c r="G205" s="62"/>
      <c r="H205" s="66"/>
      <c r="I205" s="67"/>
      <c r="J205" s="67"/>
      <c r="K205" s="31" t="s">
        <v>65</v>
      </c>
      <c r="L205" s="75">
        <v>205</v>
      </c>
      <c r="M205" s="75"/>
      <c r="N205" s="69"/>
      <c r="O205" s="86" t="s">
        <v>675</v>
      </c>
      <c r="P205" s="86" t="s">
        <v>678</v>
      </c>
      <c r="Q205" s="86" t="s">
        <v>720</v>
      </c>
      <c r="R205" s="86" t="s">
        <v>817</v>
      </c>
      <c r="S205" s="86" t="s">
        <v>833</v>
      </c>
      <c r="T205" s="86" t="s">
        <v>929</v>
      </c>
      <c r="U205" s="86" t="s">
        <v>965</v>
      </c>
      <c r="V205" s="86">
        <v>2008</v>
      </c>
      <c r="W205" s="86">
        <v>133</v>
      </c>
      <c r="X205" s="86" t="s">
        <v>968</v>
      </c>
      <c r="Y205" s="86"/>
      <c r="Z205" s="90" t="s">
        <v>1191</v>
      </c>
      <c r="AA205" s="88">
        <v>1</v>
      </c>
      <c r="AB205" s="89" t="str">
        <f>REPLACE(INDEX(GroupVertices[Group],MATCH("~"&amp;Edges[[#This Row],[Vertex 1]],GroupVertices[Vertex],0)),1,1,"")</f>
        <v>1</v>
      </c>
      <c r="AC205" s="89" t="str">
        <f>REPLACE(INDEX(GroupVertices[Group],MATCH("~"&amp;Edges[[#This Row],[Vertex 2]],GroupVertices[Vertex],0)),1,1,"")</f>
        <v>1</v>
      </c>
      <c r="AD205" s="104"/>
      <c r="AE205" s="104"/>
      <c r="AF205" s="104"/>
      <c r="AG205" s="104"/>
      <c r="AH205" s="104"/>
      <c r="AI205" s="104"/>
      <c r="AJ205" s="104"/>
      <c r="AK205" s="104"/>
      <c r="AL205" s="104"/>
    </row>
    <row r="206" spans="1:38" ht="15">
      <c r="A206" s="61" t="s">
        <v>357</v>
      </c>
      <c r="B206" s="61" t="s">
        <v>640</v>
      </c>
      <c r="C206" s="62" t="s">
        <v>4489</v>
      </c>
      <c r="D206" s="63">
        <v>5</v>
      </c>
      <c r="E206" s="64"/>
      <c r="F206" s="65">
        <v>50</v>
      </c>
      <c r="G206" s="62"/>
      <c r="H206" s="66"/>
      <c r="I206" s="67"/>
      <c r="J206" s="67"/>
      <c r="K206" s="31" t="s">
        <v>65</v>
      </c>
      <c r="L206" s="75">
        <v>206</v>
      </c>
      <c r="M206" s="75"/>
      <c r="N206" s="69"/>
      <c r="O206" s="86" t="s">
        <v>675</v>
      </c>
      <c r="P206" s="86" t="s">
        <v>677</v>
      </c>
      <c r="Q206" s="86" t="s">
        <v>720</v>
      </c>
      <c r="R206" s="86" t="s">
        <v>817</v>
      </c>
      <c r="S206" s="86" t="s">
        <v>833</v>
      </c>
      <c r="T206" s="86" t="s">
        <v>930</v>
      </c>
      <c r="U206" s="86" t="s">
        <v>965</v>
      </c>
      <c r="V206" s="86">
        <v>2013</v>
      </c>
      <c r="W206" s="86">
        <v>134</v>
      </c>
      <c r="X206" s="86" t="s">
        <v>985</v>
      </c>
      <c r="Y206" s="86"/>
      <c r="Z206" s="90" t="s">
        <v>1192</v>
      </c>
      <c r="AA206" s="88">
        <v>1</v>
      </c>
      <c r="AB206" s="89" t="str">
        <f>REPLACE(INDEX(GroupVertices[Group],MATCH("~"&amp;Edges[[#This Row],[Vertex 1]],GroupVertices[Vertex],0)),1,1,"")</f>
        <v>1</v>
      </c>
      <c r="AC206" s="89" t="str">
        <f>REPLACE(INDEX(GroupVertices[Group],MATCH("~"&amp;Edges[[#This Row],[Vertex 2]],GroupVertices[Vertex],0)),1,1,"")</f>
        <v>1</v>
      </c>
      <c r="AD206" s="104"/>
      <c r="AE206" s="104"/>
      <c r="AF206" s="104"/>
      <c r="AG206" s="104"/>
      <c r="AH206" s="104"/>
      <c r="AI206" s="104"/>
      <c r="AJ206" s="104"/>
      <c r="AK206" s="104"/>
      <c r="AL206" s="104"/>
    </row>
    <row r="207" spans="1:38" ht="15">
      <c r="A207" s="61" t="s">
        <v>494</v>
      </c>
      <c r="B207" s="61" t="s">
        <v>641</v>
      </c>
      <c r="C207" s="62" t="s">
        <v>4489</v>
      </c>
      <c r="D207" s="63">
        <v>5</v>
      </c>
      <c r="E207" s="64"/>
      <c r="F207" s="65">
        <v>50</v>
      </c>
      <c r="G207" s="62"/>
      <c r="H207" s="66"/>
      <c r="I207" s="67"/>
      <c r="J207" s="67"/>
      <c r="K207" s="31" t="s">
        <v>65</v>
      </c>
      <c r="L207" s="75">
        <v>207</v>
      </c>
      <c r="M207" s="75"/>
      <c r="N207" s="69"/>
      <c r="O207" s="86" t="s">
        <v>675</v>
      </c>
      <c r="P207" s="86" t="s">
        <v>677</v>
      </c>
      <c r="Q207" s="86" t="s">
        <v>680</v>
      </c>
      <c r="R207" s="86" t="s">
        <v>817</v>
      </c>
      <c r="S207" s="86" t="s">
        <v>824</v>
      </c>
      <c r="T207" s="86" t="s">
        <v>931</v>
      </c>
      <c r="U207" s="86" t="s">
        <v>966</v>
      </c>
      <c r="V207" s="86">
        <v>2006</v>
      </c>
      <c r="W207" s="86">
        <v>137</v>
      </c>
      <c r="X207" s="86" t="s">
        <v>977</v>
      </c>
      <c r="Y207" s="86"/>
      <c r="Z207" s="90" t="s">
        <v>1193</v>
      </c>
      <c r="AA207" s="88">
        <v>1</v>
      </c>
      <c r="AB207" s="89" t="str">
        <f>REPLACE(INDEX(GroupVertices[Group],MATCH("~"&amp;Edges[[#This Row],[Vertex 1]],GroupVertices[Vertex],0)),1,1,"")</f>
        <v>27</v>
      </c>
      <c r="AC207" s="89" t="str">
        <f>REPLACE(INDEX(GroupVertices[Group],MATCH("~"&amp;Edges[[#This Row],[Vertex 2]],GroupVertices[Vertex],0)),1,1,"")</f>
        <v>27</v>
      </c>
      <c r="AD207" s="104"/>
      <c r="AE207" s="104"/>
      <c r="AF207" s="104"/>
      <c r="AG207" s="104"/>
      <c r="AH207" s="104"/>
      <c r="AI207" s="104"/>
      <c r="AJ207" s="104"/>
      <c r="AK207" s="104"/>
      <c r="AL207" s="104"/>
    </row>
    <row r="208" spans="1:38" ht="15">
      <c r="A208" s="61" t="s">
        <v>495</v>
      </c>
      <c r="B208" s="61" t="s">
        <v>641</v>
      </c>
      <c r="C208" s="62" t="s">
        <v>4489</v>
      </c>
      <c r="D208" s="63">
        <v>5</v>
      </c>
      <c r="E208" s="64"/>
      <c r="F208" s="65">
        <v>50</v>
      </c>
      <c r="G208" s="62"/>
      <c r="H208" s="66"/>
      <c r="I208" s="67"/>
      <c r="J208" s="67"/>
      <c r="K208" s="31" t="s">
        <v>65</v>
      </c>
      <c r="L208" s="75">
        <v>208</v>
      </c>
      <c r="M208" s="75"/>
      <c r="N208" s="69"/>
      <c r="O208" s="86" t="s">
        <v>675</v>
      </c>
      <c r="P208" s="86" t="s">
        <v>677</v>
      </c>
      <c r="Q208" s="86" t="s">
        <v>781</v>
      </c>
      <c r="R208" s="86" t="s">
        <v>817</v>
      </c>
      <c r="S208" s="86" t="s">
        <v>830</v>
      </c>
      <c r="T208" s="86" t="s">
        <v>931</v>
      </c>
      <c r="U208" s="86" t="s">
        <v>966</v>
      </c>
      <c r="V208" s="86">
        <v>2006</v>
      </c>
      <c r="W208" s="86">
        <v>137</v>
      </c>
      <c r="X208" s="86" t="s">
        <v>977</v>
      </c>
      <c r="Y208" s="86"/>
      <c r="Z208" s="90" t="s">
        <v>1194</v>
      </c>
      <c r="AA208" s="88">
        <v>1</v>
      </c>
      <c r="AB208" s="89" t="str">
        <f>REPLACE(INDEX(GroupVertices[Group],MATCH("~"&amp;Edges[[#This Row],[Vertex 1]],GroupVertices[Vertex],0)),1,1,"")</f>
        <v>27</v>
      </c>
      <c r="AC208" s="89" t="str">
        <f>REPLACE(INDEX(GroupVertices[Group],MATCH("~"&amp;Edges[[#This Row],[Vertex 2]],GroupVertices[Vertex],0)),1,1,"")</f>
        <v>27</v>
      </c>
      <c r="AD208" s="104"/>
      <c r="AE208" s="104"/>
      <c r="AF208" s="104"/>
      <c r="AG208" s="104"/>
      <c r="AH208" s="104"/>
      <c r="AI208" s="104"/>
      <c r="AJ208" s="104"/>
      <c r="AK208" s="104"/>
      <c r="AL208" s="104"/>
    </row>
    <row r="209" spans="1:38" ht="15">
      <c r="A209" s="61" t="s">
        <v>435</v>
      </c>
      <c r="B209" s="61" t="s">
        <v>642</v>
      </c>
      <c r="C209" s="62" t="s">
        <v>4489</v>
      </c>
      <c r="D209" s="63">
        <v>5</v>
      </c>
      <c r="E209" s="64"/>
      <c r="F209" s="65">
        <v>50</v>
      </c>
      <c r="G209" s="62"/>
      <c r="H209" s="66"/>
      <c r="I209" s="67"/>
      <c r="J209" s="67"/>
      <c r="K209" s="31" t="s">
        <v>65</v>
      </c>
      <c r="L209" s="75">
        <v>209</v>
      </c>
      <c r="M209" s="75"/>
      <c r="N209" s="69"/>
      <c r="O209" s="86" t="s">
        <v>675</v>
      </c>
      <c r="P209" s="86" t="s">
        <v>678</v>
      </c>
      <c r="Q209" s="86" t="s">
        <v>751</v>
      </c>
      <c r="R209" s="86" t="s">
        <v>818</v>
      </c>
      <c r="S209" s="86" t="s">
        <v>826</v>
      </c>
      <c r="T209" s="86" t="s">
        <v>932</v>
      </c>
      <c r="U209" s="86" t="s">
        <v>965</v>
      </c>
      <c r="V209" s="86">
        <v>2013</v>
      </c>
      <c r="W209" s="86">
        <v>138</v>
      </c>
      <c r="X209" s="86" t="s">
        <v>970</v>
      </c>
      <c r="Y209" s="86"/>
      <c r="Z209" s="90" t="s">
        <v>1195</v>
      </c>
      <c r="AA209" s="88">
        <v>1</v>
      </c>
      <c r="AB209" s="89" t="str">
        <f>REPLACE(INDEX(GroupVertices[Group],MATCH("~"&amp;Edges[[#This Row],[Vertex 1]],GroupVertices[Vertex],0)),1,1,"")</f>
        <v>1</v>
      </c>
      <c r="AC209" s="89" t="str">
        <f>REPLACE(INDEX(GroupVertices[Group],MATCH("~"&amp;Edges[[#This Row],[Vertex 2]],GroupVertices[Vertex],0)),1,1,"")</f>
        <v>1</v>
      </c>
      <c r="AD209" s="104"/>
      <c r="AE209" s="104"/>
      <c r="AF209" s="104"/>
      <c r="AG209" s="104"/>
      <c r="AH209" s="104"/>
      <c r="AI209" s="104"/>
      <c r="AJ209" s="104"/>
      <c r="AK209" s="104"/>
      <c r="AL209" s="104"/>
    </row>
    <row r="210" spans="1:38" ht="15">
      <c r="A210" s="61" t="s">
        <v>496</v>
      </c>
      <c r="B210" s="61" t="s">
        <v>643</v>
      </c>
      <c r="C210" s="62" t="s">
        <v>4489</v>
      </c>
      <c r="D210" s="63">
        <v>5</v>
      </c>
      <c r="E210" s="64"/>
      <c r="F210" s="65">
        <v>50</v>
      </c>
      <c r="G210" s="62"/>
      <c r="H210" s="66"/>
      <c r="I210" s="67"/>
      <c r="J210" s="67"/>
      <c r="K210" s="31" t="s">
        <v>65</v>
      </c>
      <c r="L210" s="75">
        <v>210</v>
      </c>
      <c r="M210" s="75"/>
      <c r="N210" s="69"/>
      <c r="O210" s="86" t="s">
        <v>675</v>
      </c>
      <c r="P210" s="86" t="s">
        <v>676</v>
      </c>
      <c r="Q210" s="86" t="s">
        <v>782</v>
      </c>
      <c r="R210" s="86" t="s">
        <v>817</v>
      </c>
      <c r="S210" s="86" t="s">
        <v>830</v>
      </c>
      <c r="T210" s="86" t="s">
        <v>933</v>
      </c>
      <c r="U210" s="86" t="s">
        <v>965</v>
      </c>
      <c r="V210" s="86">
        <v>2016</v>
      </c>
      <c r="W210" s="86">
        <v>141</v>
      </c>
      <c r="X210" s="86" t="s">
        <v>968</v>
      </c>
      <c r="Y210" s="86"/>
      <c r="Z210" s="90" t="s">
        <v>1196</v>
      </c>
      <c r="AA210" s="88">
        <v>1</v>
      </c>
      <c r="AB210" s="89" t="str">
        <f>REPLACE(INDEX(GroupVertices[Group],MATCH("~"&amp;Edges[[#This Row],[Vertex 1]],GroupVertices[Vertex],0)),1,1,"")</f>
        <v>1</v>
      </c>
      <c r="AC210" s="89" t="str">
        <f>REPLACE(INDEX(GroupVertices[Group],MATCH("~"&amp;Edges[[#This Row],[Vertex 2]],GroupVertices[Vertex],0)),1,1,"")</f>
        <v>1</v>
      </c>
      <c r="AD210" s="104"/>
      <c r="AE210" s="104"/>
      <c r="AF210" s="104"/>
      <c r="AG210" s="104"/>
      <c r="AH210" s="104"/>
      <c r="AI210" s="104"/>
      <c r="AJ210" s="104"/>
      <c r="AK210" s="104"/>
      <c r="AL210" s="104"/>
    </row>
    <row r="211" spans="1:38" ht="15">
      <c r="A211" s="61" t="s">
        <v>357</v>
      </c>
      <c r="B211" s="61" t="s">
        <v>643</v>
      </c>
      <c r="C211" s="62" t="s">
        <v>4489</v>
      </c>
      <c r="D211" s="63">
        <v>5</v>
      </c>
      <c r="E211" s="64"/>
      <c r="F211" s="65">
        <v>50</v>
      </c>
      <c r="G211" s="62"/>
      <c r="H211" s="66"/>
      <c r="I211" s="67"/>
      <c r="J211" s="67"/>
      <c r="K211" s="31" t="s">
        <v>65</v>
      </c>
      <c r="L211" s="75">
        <v>211</v>
      </c>
      <c r="M211" s="75"/>
      <c r="N211" s="69"/>
      <c r="O211" s="86" t="s">
        <v>675</v>
      </c>
      <c r="P211" s="86" t="s">
        <v>676</v>
      </c>
      <c r="Q211" s="86" t="s">
        <v>783</v>
      </c>
      <c r="R211" s="86" t="s">
        <v>817</v>
      </c>
      <c r="S211" s="86" t="s">
        <v>823</v>
      </c>
      <c r="T211" s="86" t="s">
        <v>933</v>
      </c>
      <c r="U211" s="86" t="s">
        <v>965</v>
      </c>
      <c r="V211" s="86">
        <v>2016</v>
      </c>
      <c r="W211" s="86">
        <v>141</v>
      </c>
      <c r="X211" s="86" t="s">
        <v>968</v>
      </c>
      <c r="Y211" s="86"/>
      <c r="Z211" s="90" t="s">
        <v>1197</v>
      </c>
      <c r="AA211" s="88">
        <v>1</v>
      </c>
      <c r="AB211" s="89" t="str">
        <f>REPLACE(INDEX(GroupVertices[Group],MATCH("~"&amp;Edges[[#This Row],[Vertex 1]],GroupVertices[Vertex],0)),1,1,"")</f>
        <v>1</v>
      </c>
      <c r="AC211" s="89" t="str">
        <f>REPLACE(INDEX(GroupVertices[Group],MATCH("~"&amp;Edges[[#This Row],[Vertex 2]],GroupVertices[Vertex],0)),1,1,"")</f>
        <v>1</v>
      </c>
      <c r="AD211" s="104"/>
      <c r="AE211" s="104"/>
      <c r="AF211" s="104"/>
      <c r="AG211" s="104"/>
      <c r="AH211" s="104"/>
      <c r="AI211" s="104"/>
      <c r="AJ211" s="104"/>
      <c r="AK211" s="104"/>
      <c r="AL211" s="104"/>
    </row>
    <row r="212" spans="1:38" ht="15">
      <c r="A212" s="61" t="s">
        <v>355</v>
      </c>
      <c r="B212" s="61" t="s">
        <v>643</v>
      </c>
      <c r="C212" s="62" t="s">
        <v>4489</v>
      </c>
      <c r="D212" s="63">
        <v>5</v>
      </c>
      <c r="E212" s="64"/>
      <c r="F212" s="65">
        <v>50</v>
      </c>
      <c r="G212" s="62"/>
      <c r="H212" s="66"/>
      <c r="I212" s="67"/>
      <c r="J212" s="67"/>
      <c r="K212" s="31" t="s">
        <v>65</v>
      </c>
      <c r="L212" s="75">
        <v>212</v>
      </c>
      <c r="M212" s="75"/>
      <c r="N212" s="69"/>
      <c r="O212" s="86" t="s">
        <v>675</v>
      </c>
      <c r="P212" s="86" t="s">
        <v>677</v>
      </c>
      <c r="Q212" s="86" t="s">
        <v>722</v>
      </c>
      <c r="R212" s="86" t="s">
        <v>817</v>
      </c>
      <c r="S212" s="86" t="s">
        <v>830</v>
      </c>
      <c r="T212" s="86" t="s">
        <v>933</v>
      </c>
      <c r="U212" s="86" t="s">
        <v>965</v>
      </c>
      <c r="V212" s="86">
        <v>2016</v>
      </c>
      <c r="W212" s="86">
        <v>141</v>
      </c>
      <c r="X212" s="86" t="s">
        <v>968</v>
      </c>
      <c r="Y212" s="86"/>
      <c r="Z212" s="90" t="s">
        <v>1198</v>
      </c>
      <c r="AA212" s="88">
        <v>1</v>
      </c>
      <c r="AB212" s="89" t="str">
        <f>REPLACE(INDEX(GroupVertices[Group],MATCH("~"&amp;Edges[[#This Row],[Vertex 1]],GroupVertices[Vertex],0)),1,1,"")</f>
        <v>1</v>
      </c>
      <c r="AC212" s="89" t="str">
        <f>REPLACE(INDEX(GroupVertices[Group],MATCH("~"&amp;Edges[[#This Row],[Vertex 2]],GroupVertices[Vertex],0)),1,1,"")</f>
        <v>1</v>
      </c>
      <c r="AD212" s="104"/>
      <c r="AE212" s="104"/>
      <c r="AF212" s="104"/>
      <c r="AG212" s="104"/>
      <c r="AH212" s="104"/>
      <c r="AI212" s="104"/>
      <c r="AJ212" s="104"/>
      <c r="AK212" s="104"/>
      <c r="AL212" s="104"/>
    </row>
    <row r="213" spans="1:38" ht="15">
      <c r="A213" s="61" t="s">
        <v>497</v>
      </c>
      <c r="B213" s="61" t="s">
        <v>643</v>
      </c>
      <c r="C213" s="62" t="s">
        <v>4489</v>
      </c>
      <c r="D213" s="63">
        <v>5</v>
      </c>
      <c r="E213" s="64"/>
      <c r="F213" s="65">
        <v>50</v>
      </c>
      <c r="G213" s="62"/>
      <c r="H213" s="66"/>
      <c r="I213" s="67"/>
      <c r="J213" s="67"/>
      <c r="K213" s="31" t="s">
        <v>65</v>
      </c>
      <c r="L213" s="75">
        <v>213</v>
      </c>
      <c r="M213" s="75"/>
      <c r="N213" s="69"/>
      <c r="O213" s="86" t="s">
        <v>675</v>
      </c>
      <c r="P213" s="86" t="s">
        <v>678</v>
      </c>
      <c r="Q213" s="86" t="s">
        <v>723</v>
      </c>
      <c r="R213" s="86" t="s">
        <v>817</v>
      </c>
      <c r="S213" s="86" t="s">
        <v>830</v>
      </c>
      <c r="T213" s="86" t="s">
        <v>933</v>
      </c>
      <c r="U213" s="86" t="s">
        <v>965</v>
      </c>
      <c r="V213" s="86">
        <v>2016</v>
      </c>
      <c r="W213" s="86">
        <v>141</v>
      </c>
      <c r="X213" s="86" t="s">
        <v>968</v>
      </c>
      <c r="Y213" s="86"/>
      <c r="Z213" s="90" t="s">
        <v>1199</v>
      </c>
      <c r="AA213" s="88">
        <v>1</v>
      </c>
      <c r="AB213" s="89" t="str">
        <f>REPLACE(INDEX(GroupVertices[Group],MATCH("~"&amp;Edges[[#This Row],[Vertex 1]],GroupVertices[Vertex],0)),1,1,"")</f>
        <v>1</v>
      </c>
      <c r="AC213" s="89" t="str">
        <f>REPLACE(INDEX(GroupVertices[Group],MATCH("~"&amp;Edges[[#This Row],[Vertex 2]],GroupVertices[Vertex],0)),1,1,"")</f>
        <v>1</v>
      </c>
      <c r="AD213" s="104"/>
      <c r="AE213" s="104"/>
      <c r="AF213" s="104"/>
      <c r="AG213" s="104"/>
      <c r="AH213" s="104"/>
      <c r="AI213" s="104"/>
      <c r="AJ213" s="104"/>
      <c r="AK213" s="104"/>
      <c r="AL213" s="104"/>
    </row>
    <row r="214" spans="1:38" ht="15">
      <c r="A214" s="61" t="s">
        <v>498</v>
      </c>
      <c r="B214" s="61" t="s">
        <v>644</v>
      </c>
      <c r="C214" s="62" t="s">
        <v>4489</v>
      </c>
      <c r="D214" s="63">
        <v>5</v>
      </c>
      <c r="E214" s="64"/>
      <c r="F214" s="65">
        <v>50</v>
      </c>
      <c r="G214" s="62"/>
      <c r="H214" s="66"/>
      <c r="I214" s="67"/>
      <c r="J214" s="67"/>
      <c r="K214" s="31" t="s">
        <v>65</v>
      </c>
      <c r="L214" s="75">
        <v>214</v>
      </c>
      <c r="M214" s="75"/>
      <c r="N214" s="69"/>
      <c r="O214" s="86" t="s">
        <v>675</v>
      </c>
      <c r="P214" s="86" t="s">
        <v>677</v>
      </c>
      <c r="Q214" s="86" t="s">
        <v>723</v>
      </c>
      <c r="R214" s="86" t="s">
        <v>817</v>
      </c>
      <c r="S214" s="86" t="s">
        <v>830</v>
      </c>
      <c r="T214" s="86" t="s">
        <v>934</v>
      </c>
      <c r="U214" s="86" t="s">
        <v>965</v>
      </c>
      <c r="V214" s="86">
        <v>2001</v>
      </c>
      <c r="W214" s="86">
        <v>143</v>
      </c>
      <c r="X214" s="86" t="s">
        <v>975</v>
      </c>
      <c r="Y214" s="86"/>
      <c r="Z214" s="90" t="s">
        <v>1200</v>
      </c>
      <c r="AA214" s="88">
        <v>1</v>
      </c>
      <c r="AB214" s="89" t="str">
        <f>REPLACE(INDEX(GroupVertices[Group],MATCH("~"&amp;Edges[[#This Row],[Vertex 1]],GroupVertices[Vertex],0)),1,1,"")</f>
        <v>46</v>
      </c>
      <c r="AC214" s="89" t="str">
        <f>REPLACE(INDEX(GroupVertices[Group],MATCH("~"&amp;Edges[[#This Row],[Vertex 2]],GroupVertices[Vertex],0)),1,1,"")</f>
        <v>46</v>
      </c>
      <c r="AD214" s="104"/>
      <c r="AE214" s="104"/>
      <c r="AF214" s="104"/>
      <c r="AG214" s="104"/>
      <c r="AH214" s="104"/>
      <c r="AI214" s="104"/>
      <c r="AJ214" s="104"/>
      <c r="AK214" s="104"/>
      <c r="AL214" s="104"/>
    </row>
    <row r="215" spans="1:38" ht="15">
      <c r="A215" s="61" t="s">
        <v>499</v>
      </c>
      <c r="B215" s="61" t="s">
        <v>645</v>
      </c>
      <c r="C215" s="62" t="s">
        <v>4489</v>
      </c>
      <c r="D215" s="63">
        <v>5</v>
      </c>
      <c r="E215" s="64"/>
      <c r="F215" s="65">
        <v>50</v>
      </c>
      <c r="G215" s="62"/>
      <c r="H215" s="66"/>
      <c r="I215" s="67"/>
      <c r="J215" s="67"/>
      <c r="K215" s="31" t="s">
        <v>65</v>
      </c>
      <c r="L215" s="75">
        <v>215</v>
      </c>
      <c r="M215" s="75"/>
      <c r="N215" s="69"/>
      <c r="O215" s="86" t="s">
        <v>675</v>
      </c>
      <c r="P215" s="86" t="s">
        <v>678</v>
      </c>
      <c r="Q215" s="86" t="s">
        <v>784</v>
      </c>
      <c r="R215" s="86" t="s">
        <v>817</v>
      </c>
      <c r="S215" s="86" t="s">
        <v>830</v>
      </c>
      <c r="T215" s="86" t="s">
        <v>935</v>
      </c>
      <c r="U215" s="86" t="s">
        <v>965</v>
      </c>
      <c r="V215" s="86">
        <v>2002</v>
      </c>
      <c r="W215" s="86">
        <v>145</v>
      </c>
      <c r="X215" s="86" t="s">
        <v>975</v>
      </c>
      <c r="Y215" s="86"/>
      <c r="Z215" s="90" t="s">
        <v>1201</v>
      </c>
      <c r="AA215" s="88">
        <v>1</v>
      </c>
      <c r="AB215" s="89" t="str">
        <f>REPLACE(INDEX(GroupVertices[Group],MATCH("~"&amp;Edges[[#This Row],[Vertex 1]],GroupVertices[Vertex],0)),1,1,"")</f>
        <v>26</v>
      </c>
      <c r="AC215" s="89" t="str">
        <f>REPLACE(INDEX(GroupVertices[Group],MATCH("~"&amp;Edges[[#This Row],[Vertex 2]],GroupVertices[Vertex],0)),1,1,"")</f>
        <v>26</v>
      </c>
      <c r="AD215" s="104"/>
      <c r="AE215" s="104"/>
      <c r="AF215" s="104"/>
      <c r="AG215" s="104"/>
      <c r="AH215" s="104"/>
      <c r="AI215" s="104"/>
      <c r="AJ215" s="104"/>
      <c r="AK215" s="104"/>
      <c r="AL215" s="104"/>
    </row>
    <row r="216" spans="1:38" ht="15">
      <c r="A216" s="61" t="s">
        <v>500</v>
      </c>
      <c r="B216" s="61" t="s">
        <v>645</v>
      </c>
      <c r="C216" s="62" t="s">
        <v>4489</v>
      </c>
      <c r="D216" s="63">
        <v>5</v>
      </c>
      <c r="E216" s="64"/>
      <c r="F216" s="65">
        <v>50</v>
      </c>
      <c r="G216" s="62"/>
      <c r="H216" s="66"/>
      <c r="I216" s="67"/>
      <c r="J216" s="67"/>
      <c r="K216" s="31" t="s">
        <v>65</v>
      </c>
      <c r="L216" s="75">
        <v>216</v>
      </c>
      <c r="M216" s="75"/>
      <c r="N216" s="69"/>
      <c r="O216" s="86" t="s">
        <v>675</v>
      </c>
      <c r="P216" s="86" t="s">
        <v>677</v>
      </c>
      <c r="Q216" s="86" t="s">
        <v>784</v>
      </c>
      <c r="R216" s="86" t="s">
        <v>817</v>
      </c>
      <c r="S216" s="86" t="s">
        <v>830</v>
      </c>
      <c r="T216" s="86" t="s">
        <v>935</v>
      </c>
      <c r="U216" s="86" t="s">
        <v>965</v>
      </c>
      <c r="V216" s="86">
        <v>2002</v>
      </c>
      <c r="W216" s="86">
        <v>145</v>
      </c>
      <c r="X216" s="86" t="s">
        <v>975</v>
      </c>
      <c r="Y216" s="86"/>
      <c r="Z216" s="90" t="s">
        <v>1202</v>
      </c>
      <c r="AA216" s="88">
        <v>1</v>
      </c>
      <c r="AB216" s="89" t="str">
        <f>REPLACE(INDEX(GroupVertices[Group],MATCH("~"&amp;Edges[[#This Row],[Vertex 1]],GroupVertices[Vertex],0)),1,1,"")</f>
        <v>26</v>
      </c>
      <c r="AC216" s="89" t="str">
        <f>REPLACE(INDEX(GroupVertices[Group],MATCH("~"&amp;Edges[[#This Row],[Vertex 2]],GroupVertices[Vertex],0)),1,1,"")</f>
        <v>26</v>
      </c>
      <c r="AD216" s="104"/>
      <c r="AE216" s="104"/>
      <c r="AF216" s="104"/>
      <c r="AG216" s="104"/>
      <c r="AH216" s="104"/>
      <c r="AI216" s="104"/>
      <c r="AJ216" s="104"/>
      <c r="AK216" s="104"/>
      <c r="AL216" s="104"/>
    </row>
    <row r="217" spans="1:38" ht="15">
      <c r="A217" s="61" t="s">
        <v>501</v>
      </c>
      <c r="B217" s="61" t="s">
        <v>646</v>
      </c>
      <c r="C217" s="62" t="s">
        <v>4489</v>
      </c>
      <c r="D217" s="63">
        <v>5</v>
      </c>
      <c r="E217" s="64"/>
      <c r="F217" s="65">
        <v>50</v>
      </c>
      <c r="G217" s="62"/>
      <c r="H217" s="66"/>
      <c r="I217" s="67"/>
      <c r="J217" s="67"/>
      <c r="K217" s="31" t="s">
        <v>65</v>
      </c>
      <c r="L217" s="75">
        <v>217</v>
      </c>
      <c r="M217" s="75"/>
      <c r="N217" s="69"/>
      <c r="O217" s="86" t="s">
        <v>675</v>
      </c>
      <c r="P217" s="86" t="s">
        <v>677</v>
      </c>
      <c r="Q217" s="86" t="s">
        <v>785</v>
      </c>
      <c r="R217" s="86" t="s">
        <v>817</v>
      </c>
      <c r="S217" s="86" t="s">
        <v>828</v>
      </c>
      <c r="T217" s="86" t="s">
        <v>936</v>
      </c>
      <c r="U217" s="86" t="s">
        <v>965</v>
      </c>
      <c r="V217" s="86">
        <v>2002</v>
      </c>
      <c r="W217" s="86">
        <v>145</v>
      </c>
      <c r="X217" s="86" t="s">
        <v>968</v>
      </c>
      <c r="Y217" s="86"/>
      <c r="Z217" s="90" t="s">
        <v>1203</v>
      </c>
      <c r="AA217" s="88">
        <v>1</v>
      </c>
      <c r="AB217" s="89" t="str">
        <f>REPLACE(INDEX(GroupVertices[Group],MATCH("~"&amp;Edges[[#This Row],[Vertex 1]],GroupVertices[Vertex],0)),1,1,"")</f>
        <v>1</v>
      </c>
      <c r="AC217" s="89" t="str">
        <f>REPLACE(INDEX(GroupVertices[Group],MATCH("~"&amp;Edges[[#This Row],[Vertex 2]],GroupVertices[Vertex],0)),1,1,"")</f>
        <v>1</v>
      </c>
      <c r="AD217" s="104"/>
      <c r="AE217" s="104"/>
      <c r="AF217" s="104"/>
      <c r="AG217" s="104"/>
      <c r="AH217" s="104"/>
      <c r="AI217" s="104"/>
      <c r="AJ217" s="104"/>
      <c r="AK217" s="104"/>
      <c r="AL217" s="104"/>
    </row>
    <row r="218" spans="1:38" ht="15">
      <c r="A218" s="61" t="s">
        <v>411</v>
      </c>
      <c r="B218" s="61" t="s">
        <v>646</v>
      </c>
      <c r="C218" s="62" t="s">
        <v>4489</v>
      </c>
      <c r="D218" s="63">
        <v>5</v>
      </c>
      <c r="E218" s="64"/>
      <c r="F218" s="65">
        <v>50</v>
      </c>
      <c r="G218" s="62"/>
      <c r="H218" s="66"/>
      <c r="I218" s="67"/>
      <c r="J218" s="67"/>
      <c r="K218" s="31" t="s">
        <v>65</v>
      </c>
      <c r="L218" s="75">
        <v>218</v>
      </c>
      <c r="M218" s="75"/>
      <c r="N218" s="69"/>
      <c r="O218" s="86" t="s">
        <v>675</v>
      </c>
      <c r="P218" s="86" t="s">
        <v>678</v>
      </c>
      <c r="Q218" s="86" t="s">
        <v>786</v>
      </c>
      <c r="R218" s="86" t="s">
        <v>817</v>
      </c>
      <c r="S218" s="86" t="s">
        <v>836</v>
      </c>
      <c r="T218" s="86" t="s">
        <v>936</v>
      </c>
      <c r="U218" s="86" t="s">
        <v>965</v>
      </c>
      <c r="V218" s="86">
        <v>2002</v>
      </c>
      <c r="W218" s="86">
        <v>145</v>
      </c>
      <c r="X218" s="86" t="s">
        <v>968</v>
      </c>
      <c r="Y218" s="86"/>
      <c r="Z218" s="90" t="s">
        <v>1204</v>
      </c>
      <c r="AA218" s="88">
        <v>1</v>
      </c>
      <c r="AB218" s="89" t="str">
        <f>REPLACE(INDEX(GroupVertices[Group],MATCH("~"&amp;Edges[[#This Row],[Vertex 1]],GroupVertices[Vertex],0)),1,1,"")</f>
        <v>1</v>
      </c>
      <c r="AC218" s="89" t="str">
        <f>REPLACE(INDEX(GroupVertices[Group],MATCH("~"&amp;Edges[[#This Row],[Vertex 2]],GroupVertices[Vertex],0)),1,1,"")</f>
        <v>1</v>
      </c>
      <c r="AD218" s="104"/>
      <c r="AE218" s="104"/>
      <c r="AF218" s="104"/>
      <c r="AG218" s="104"/>
      <c r="AH218" s="104"/>
      <c r="AI218" s="104"/>
      <c r="AJ218" s="104"/>
      <c r="AK218" s="104"/>
      <c r="AL218" s="104"/>
    </row>
    <row r="219" spans="1:38" ht="15">
      <c r="A219" s="61" t="s">
        <v>502</v>
      </c>
      <c r="B219" s="61" t="s">
        <v>647</v>
      </c>
      <c r="C219" s="62" t="s">
        <v>4489</v>
      </c>
      <c r="D219" s="63">
        <v>5</v>
      </c>
      <c r="E219" s="64"/>
      <c r="F219" s="65">
        <v>50</v>
      </c>
      <c r="G219" s="62"/>
      <c r="H219" s="66"/>
      <c r="I219" s="67"/>
      <c r="J219" s="67"/>
      <c r="K219" s="31" t="s">
        <v>65</v>
      </c>
      <c r="L219" s="75">
        <v>219</v>
      </c>
      <c r="M219" s="75"/>
      <c r="N219" s="69"/>
      <c r="O219" s="86" t="s">
        <v>675</v>
      </c>
      <c r="P219" s="86" t="s">
        <v>676</v>
      </c>
      <c r="Q219" s="86" t="s">
        <v>696</v>
      </c>
      <c r="R219" s="86" t="s">
        <v>817</v>
      </c>
      <c r="S219" s="86" t="s">
        <v>830</v>
      </c>
      <c r="T219" s="86" t="s">
        <v>937</v>
      </c>
      <c r="U219" s="86" t="s">
        <v>965</v>
      </c>
      <c r="V219" s="86">
        <v>2006</v>
      </c>
      <c r="W219" s="86">
        <v>147</v>
      </c>
      <c r="X219" s="86" t="s">
        <v>975</v>
      </c>
      <c r="Y219" s="86"/>
      <c r="Z219" s="90" t="s">
        <v>1205</v>
      </c>
      <c r="AA219" s="88">
        <v>1</v>
      </c>
      <c r="AB219" s="89" t="str">
        <f>REPLACE(INDEX(GroupVertices[Group],MATCH("~"&amp;Edges[[#This Row],[Vertex 1]],GroupVertices[Vertex],0)),1,1,"")</f>
        <v>1</v>
      </c>
      <c r="AC219" s="89" t="str">
        <f>REPLACE(INDEX(GroupVertices[Group],MATCH("~"&amp;Edges[[#This Row],[Vertex 2]],GroupVertices[Vertex],0)),1,1,"")</f>
        <v>1</v>
      </c>
      <c r="AD219" s="104"/>
      <c r="AE219" s="104"/>
      <c r="AF219" s="104"/>
      <c r="AG219" s="104"/>
      <c r="AH219" s="104"/>
      <c r="AI219" s="104"/>
      <c r="AJ219" s="104"/>
      <c r="AK219" s="104"/>
      <c r="AL219" s="104"/>
    </row>
    <row r="220" spans="1:38" ht="15">
      <c r="A220" s="61" t="s">
        <v>355</v>
      </c>
      <c r="B220" s="61" t="s">
        <v>647</v>
      </c>
      <c r="C220" s="62" t="s">
        <v>4489</v>
      </c>
      <c r="D220" s="63">
        <v>5</v>
      </c>
      <c r="E220" s="64"/>
      <c r="F220" s="65">
        <v>50</v>
      </c>
      <c r="G220" s="62"/>
      <c r="H220" s="66"/>
      <c r="I220" s="67"/>
      <c r="J220" s="67"/>
      <c r="K220" s="31" t="s">
        <v>65</v>
      </c>
      <c r="L220" s="75">
        <v>220</v>
      </c>
      <c r="M220" s="75"/>
      <c r="N220" s="69"/>
      <c r="O220" s="86" t="s">
        <v>675</v>
      </c>
      <c r="P220" s="86" t="s">
        <v>677</v>
      </c>
      <c r="Q220" s="86" t="s">
        <v>696</v>
      </c>
      <c r="R220" s="86" t="s">
        <v>817</v>
      </c>
      <c r="S220" s="86" t="s">
        <v>830</v>
      </c>
      <c r="T220" s="86" t="s">
        <v>937</v>
      </c>
      <c r="U220" s="86" t="s">
        <v>965</v>
      </c>
      <c r="V220" s="86">
        <v>2006</v>
      </c>
      <c r="W220" s="86">
        <v>147</v>
      </c>
      <c r="X220" s="86" t="s">
        <v>975</v>
      </c>
      <c r="Y220" s="86"/>
      <c r="Z220" s="90" t="s">
        <v>1206</v>
      </c>
      <c r="AA220" s="88">
        <v>1</v>
      </c>
      <c r="AB220" s="89" t="str">
        <f>REPLACE(INDEX(GroupVertices[Group],MATCH("~"&amp;Edges[[#This Row],[Vertex 1]],GroupVertices[Vertex],0)),1,1,"")</f>
        <v>1</v>
      </c>
      <c r="AC220" s="89" t="str">
        <f>REPLACE(INDEX(GroupVertices[Group],MATCH("~"&amp;Edges[[#This Row],[Vertex 2]],GroupVertices[Vertex],0)),1,1,"")</f>
        <v>1</v>
      </c>
      <c r="AD220" s="104"/>
      <c r="AE220" s="104"/>
      <c r="AF220" s="104"/>
      <c r="AG220" s="104"/>
      <c r="AH220" s="104"/>
      <c r="AI220" s="104"/>
      <c r="AJ220" s="104"/>
      <c r="AK220" s="104"/>
      <c r="AL220" s="104"/>
    </row>
    <row r="221" spans="1:38" ht="15">
      <c r="A221" s="61" t="s">
        <v>503</v>
      </c>
      <c r="B221" s="61" t="s">
        <v>647</v>
      </c>
      <c r="C221" s="62" t="s">
        <v>4489</v>
      </c>
      <c r="D221" s="63">
        <v>5</v>
      </c>
      <c r="E221" s="64"/>
      <c r="F221" s="65">
        <v>50</v>
      </c>
      <c r="G221" s="62"/>
      <c r="H221" s="66"/>
      <c r="I221" s="67"/>
      <c r="J221" s="67"/>
      <c r="K221" s="31" t="s">
        <v>65</v>
      </c>
      <c r="L221" s="75">
        <v>221</v>
      </c>
      <c r="M221" s="75"/>
      <c r="N221" s="69"/>
      <c r="O221" s="86" t="s">
        <v>675</v>
      </c>
      <c r="P221" s="86" t="s">
        <v>678</v>
      </c>
      <c r="Q221" s="86" t="s">
        <v>787</v>
      </c>
      <c r="R221" s="86" t="s">
        <v>817</v>
      </c>
      <c r="S221" s="86" t="s">
        <v>829</v>
      </c>
      <c r="T221" s="86" t="s">
        <v>937</v>
      </c>
      <c r="U221" s="86" t="s">
        <v>965</v>
      </c>
      <c r="V221" s="86">
        <v>2006</v>
      </c>
      <c r="W221" s="86">
        <v>147</v>
      </c>
      <c r="X221" s="86" t="s">
        <v>975</v>
      </c>
      <c r="Y221" s="86"/>
      <c r="Z221" s="90" t="s">
        <v>1207</v>
      </c>
      <c r="AA221" s="88">
        <v>1</v>
      </c>
      <c r="AB221" s="89" t="str">
        <f>REPLACE(INDEX(GroupVertices[Group],MATCH("~"&amp;Edges[[#This Row],[Vertex 1]],GroupVertices[Vertex],0)),1,1,"")</f>
        <v>1</v>
      </c>
      <c r="AC221" s="89" t="str">
        <f>REPLACE(INDEX(GroupVertices[Group],MATCH("~"&amp;Edges[[#This Row],[Vertex 2]],GroupVertices[Vertex],0)),1,1,"")</f>
        <v>1</v>
      </c>
      <c r="AD221" s="104"/>
      <c r="AE221" s="104"/>
      <c r="AF221" s="104"/>
      <c r="AG221" s="104"/>
      <c r="AH221" s="104"/>
      <c r="AI221" s="104"/>
      <c r="AJ221" s="104"/>
      <c r="AK221" s="104"/>
      <c r="AL221" s="104"/>
    </row>
    <row r="222" spans="1:38" ht="15">
      <c r="A222" s="61" t="s">
        <v>504</v>
      </c>
      <c r="B222" s="61" t="s">
        <v>648</v>
      </c>
      <c r="C222" s="62" t="s">
        <v>4489</v>
      </c>
      <c r="D222" s="63">
        <v>5</v>
      </c>
      <c r="E222" s="64"/>
      <c r="F222" s="65">
        <v>50</v>
      </c>
      <c r="G222" s="62"/>
      <c r="H222" s="66"/>
      <c r="I222" s="67"/>
      <c r="J222" s="67"/>
      <c r="K222" s="31" t="s">
        <v>65</v>
      </c>
      <c r="L222" s="75">
        <v>222</v>
      </c>
      <c r="M222" s="75"/>
      <c r="N222" s="69"/>
      <c r="O222" s="86" t="s">
        <v>675</v>
      </c>
      <c r="P222" s="86" t="s">
        <v>676</v>
      </c>
      <c r="Q222" s="86" t="s">
        <v>788</v>
      </c>
      <c r="R222" s="86" t="s">
        <v>817</v>
      </c>
      <c r="S222" s="86" t="s">
        <v>828</v>
      </c>
      <c r="T222" s="86" t="s">
        <v>938</v>
      </c>
      <c r="U222" s="86" t="s">
        <v>965</v>
      </c>
      <c r="V222" s="86">
        <v>2001</v>
      </c>
      <c r="W222" s="86">
        <v>151</v>
      </c>
      <c r="X222" s="86" t="s">
        <v>986</v>
      </c>
      <c r="Y222" s="86"/>
      <c r="Z222" s="90" t="s">
        <v>1208</v>
      </c>
      <c r="AA222" s="88">
        <v>1</v>
      </c>
      <c r="AB222" s="89" t="str">
        <f>REPLACE(INDEX(GroupVertices[Group],MATCH("~"&amp;Edges[[#This Row],[Vertex 1]],GroupVertices[Vertex],0)),1,1,"")</f>
        <v>45</v>
      </c>
      <c r="AC222" s="89" t="str">
        <f>REPLACE(INDEX(GroupVertices[Group],MATCH("~"&amp;Edges[[#This Row],[Vertex 2]],GroupVertices[Vertex],0)),1,1,"")</f>
        <v>45</v>
      </c>
      <c r="AD222" s="104"/>
      <c r="AE222" s="104"/>
      <c r="AF222" s="104"/>
      <c r="AG222" s="104"/>
      <c r="AH222" s="104"/>
      <c r="AI222" s="104"/>
      <c r="AJ222" s="104"/>
      <c r="AK222" s="104"/>
      <c r="AL222" s="104"/>
    </row>
    <row r="223" spans="1:38" ht="15">
      <c r="A223" s="61" t="s">
        <v>505</v>
      </c>
      <c r="B223" s="61" t="s">
        <v>649</v>
      </c>
      <c r="C223" s="62" t="s">
        <v>4489</v>
      </c>
      <c r="D223" s="63">
        <v>5</v>
      </c>
      <c r="E223" s="64"/>
      <c r="F223" s="65">
        <v>50</v>
      </c>
      <c r="G223" s="62"/>
      <c r="H223" s="66"/>
      <c r="I223" s="67"/>
      <c r="J223" s="67"/>
      <c r="K223" s="31" t="s">
        <v>65</v>
      </c>
      <c r="L223" s="75">
        <v>223</v>
      </c>
      <c r="M223" s="75"/>
      <c r="N223" s="69"/>
      <c r="O223" s="86" t="s">
        <v>675</v>
      </c>
      <c r="P223" s="86" t="s">
        <v>677</v>
      </c>
      <c r="Q223" s="86" t="s">
        <v>789</v>
      </c>
      <c r="R223" s="86" t="s">
        <v>817</v>
      </c>
      <c r="S223" s="86" t="s">
        <v>828</v>
      </c>
      <c r="T223" s="86" t="s">
        <v>939</v>
      </c>
      <c r="U223" s="86" t="s">
        <v>965</v>
      </c>
      <c r="V223" s="86">
        <v>2005</v>
      </c>
      <c r="W223" s="86">
        <v>158</v>
      </c>
      <c r="X223" s="86" t="s">
        <v>975</v>
      </c>
      <c r="Y223" s="86"/>
      <c r="Z223" s="90" t="s">
        <v>1209</v>
      </c>
      <c r="AA223" s="88">
        <v>1</v>
      </c>
      <c r="AB223" s="89" t="str">
        <f>REPLACE(INDEX(GroupVertices[Group],MATCH("~"&amp;Edges[[#This Row],[Vertex 1]],GroupVertices[Vertex],0)),1,1,"")</f>
        <v>25</v>
      </c>
      <c r="AC223" s="89" t="str">
        <f>REPLACE(INDEX(GroupVertices[Group],MATCH("~"&amp;Edges[[#This Row],[Vertex 2]],GroupVertices[Vertex],0)),1,1,"")</f>
        <v>25</v>
      </c>
      <c r="AD223" s="104"/>
      <c r="AE223" s="104"/>
      <c r="AF223" s="104"/>
      <c r="AG223" s="104"/>
      <c r="AH223" s="104"/>
      <c r="AI223" s="104"/>
      <c r="AJ223" s="104"/>
      <c r="AK223" s="104"/>
      <c r="AL223" s="104"/>
    </row>
    <row r="224" spans="1:38" ht="15">
      <c r="A224" s="61" t="s">
        <v>506</v>
      </c>
      <c r="B224" s="61" t="s">
        <v>649</v>
      </c>
      <c r="C224" s="62" t="s">
        <v>4489</v>
      </c>
      <c r="D224" s="63">
        <v>5</v>
      </c>
      <c r="E224" s="64"/>
      <c r="F224" s="65">
        <v>50</v>
      </c>
      <c r="G224" s="62"/>
      <c r="H224" s="66"/>
      <c r="I224" s="67"/>
      <c r="J224" s="67"/>
      <c r="K224" s="31" t="s">
        <v>65</v>
      </c>
      <c r="L224" s="75">
        <v>224</v>
      </c>
      <c r="M224" s="75"/>
      <c r="N224" s="69"/>
      <c r="O224" s="86" t="s">
        <v>675</v>
      </c>
      <c r="P224" s="86" t="s">
        <v>677</v>
      </c>
      <c r="Q224" s="86" t="s">
        <v>790</v>
      </c>
      <c r="R224" s="86" t="s">
        <v>817</v>
      </c>
      <c r="S224" s="86" t="s">
        <v>828</v>
      </c>
      <c r="T224" s="86" t="s">
        <v>939</v>
      </c>
      <c r="U224" s="86" t="s">
        <v>965</v>
      </c>
      <c r="V224" s="86">
        <v>2005</v>
      </c>
      <c r="W224" s="86">
        <v>158</v>
      </c>
      <c r="X224" s="86" t="s">
        <v>975</v>
      </c>
      <c r="Y224" s="86"/>
      <c r="Z224" s="90" t="s">
        <v>1210</v>
      </c>
      <c r="AA224" s="88">
        <v>1</v>
      </c>
      <c r="AB224" s="89" t="str">
        <f>REPLACE(INDEX(GroupVertices[Group],MATCH("~"&amp;Edges[[#This Row],[Vertex 1]],GroupVertices[Vertex],0)),1,1,"")</f>
        <v>25</v>
      </c>
      <c r="AC224" s="89" t="str">
        <f>REPLACE(INDEX(GroupVertices[Group],MATCH("~"&amp;Edges[[#This Row],[Vertex 2]],GroupVertices[Vertex],0)),1,1,"")</f>
        <v>25</v>
      </c>
      <c r="AD224" s="104"/>
      <c r="AE224" s="104"/>
      <c r="AF224" s="104"/>
      <c r="AG224" s="104"/>
      <c r="AH224" s="104"/>
      <c r="AI224" s="104"/>
      <c r="AJ224" s="104"/>
      <c r="AK224" s="104"/>
      <c r="AL224" s="104"/>
    </row>
    <row r="225" spans="1:38" ht="15">
      <c r="A225" s="61" t="s">
        <v>507</v>
      </c>
      <c r="B225" s="61" t="s">
        <v>650</v>
      </c>
      <c r="C225" s="62" t="s">
        <v>4489</v>
      </c>
      <c r="D225" s="63">
        <v>5</v>
      </c>
      <c r="E225" s="64"/>
      <c r="F225" s="65">
        <v>50</v>
      </c>
      <c r="G225" s="62"/>
      <c r="H225" s="66"/>
      <c r="I225" s="67"/>
      <c r="J225" s="67"/>
      <c r="K225" s="31" t="s">
        <v>65</v>
      </c>
      <c r="L225" s="75">
        <v>225</v>
      </c>
      <c r="M225" s="75"/>
      <c r="N225" s="69"/>
      <c r="O225" s="86" t="s">
        <v>675</v>
      </c>
      <c r="P225" s="86" t="s">
        <v>677</v>
      </c>
      <c r="Q225" s="86" t="s">
        <v>791</v>
      </c>
      <c r="R225" s="86" t="s">
        <v>817</v>
      </c>
      <c r="S225" s="86" t="s">
        <v>840</v>
      </c>
      <c r="T225" s="86" t="s">
        <v>940</v>
      </c>
      <c r="U225" s="86" t="s">
        <v>965</v>
      </c>
      <c r="V225" s="86">
        <v>2000</v>
      </c>
      <c r="W225" s="86">
        <v>160</v>
      </c>
      <c r="X225" s="86" t="s">
        <v>969</v>
      </c>
      <c r="Y225" s="86"/>
      <c r="Z225" s="90" t="s">
        <v>1211</v>
      </c>
      <c r="AA225" s="88">
        <v>1</v>
      </c>
      <c r="AB225" s="89" t="str">
        <f>REPLACE(INDEX(GroupVertices[Group],MATCH("~"&amp;Edges[[#This Row],[Vertex 1]],GroupVertices[Vertex],0)),1,1,"")</f>
        <v>44</v>
      </c>
      <c r="AC225" s="89" t="str">
        <f>REPLACE(INDEX(GroupVertices[Group],MATCH("~"&amp;Edges[[#This Row],[Vertex 2]],GroupVertices[Vertex],0)),1,1,"")</f>
        <v>44</v>
      </c>
      <c r="AD225" s="104"/>
      <c r="AE225" s="104"/>
      <c r="AF225" s="104"/>
      <c r="AG225" s="104"/>
      <c r="AH225" s="104"/>
      <c r="AI225" s="104"/>
      <c r="AJ225" s="104"/>
      <c r="AK225" s="104"/>
      <c r="AL225" s="104"/>
    </row>
    <row r="226" spans="1:38" ht="15">
      <c r="A226" s="61" t="s">
        <v>508</v>
      </c>
      <c r="B226" s="61" t="s">
        <v>651</v>
      </c>
      <c r="C226" s="62" t="s">
        <v>4489</v>
      </c>
      <c r="D226" s="63">
        <v>5</v>
      </c>
      <c r="E226" s="64"/>
      <c r="F226" s="65">
        <v>50</v>
      </c>
      <c r="G226" s="62"/>
      <c r="H226" s="66"/>
      <c r="I226" s="67"/>
      <c r="J226" s="67"/>
      <c r="K226" s="31" t="s">
        <v>65</v>
      </c>
      <c r="L226" s="75">
        <v>226</v>
      </c>
      <c r="M226" s="75"/>
      <c r="N226" s="69"/>
      <c r="O226" s="86" t="s">
        <v>675</v>
      </c>
      <c r="P226" s="86" t="s">
        <v>677</v>
      </c>
      <c r="Q226" s="86" t="s">
        <v>694</v>
      </c>
      <c r="R226" s="86" t="s">
        <v>817</v>
      </c>
      <c r="S226" s="86" t="s">
        <v>831</v>
      </c>
      <c r="T226" s="86" t="s">
        <v>941</v>
      </c>
      <c r="U226" s="86" t="s">
        <v>965</v>
      </c>
      <c r="V226" s="86">
        <v>2008</v>
      </c>
      <c r="W226" s="86">
        <v>160</v>
      </c>
      <c r="X226" s="86" t="s">
        <v>969</v>
      </c>
      <c r="Y226" s="86"/>
      <c r="Z226" s="90" t="s">
        <v>1212</v>
      </c>
      <c r="AA226" s="88">
        <v>1</v>
      </c>
      <c r="AB226" s="89" t="str">
        <f>REPLACE(INDEX(GroupVertices[Group],MATCH("~"&amp;Edges[[#This Row],[Vertex 1]],GroupVertices[Vertex],0)),1,1,"")</f>
        <v>43</v>
      </c>
      <c r="AC226" s="89" t="str">
        <f>REPLACE(INDEX(GroupVertices[Group],MATCH("~"&amp;Edges[[#This Row],[Vertex 2]],GroupVertices[Vertex],0)),1,1,"")</f>
        <v>43</v>
      </c>
      <c r="AD226" s="104"/>
      <c r="AE226" s="104"/>
      <c r="AF226" s="104"/>
      <c r="AG226" s="104"/>
      <c r="AH226" s="104"/>
      <c r="AI226" s="104"/>
      <c r="AJ226" s="104"/>
      <c r="AK226" s="104"/>
      <c r="AL226" s="104"/>
    </row>
    <row r="227" spans="1:38" ht="15">
      <c r="A227" s="61" t="s">
        <v>509</v>
      </c>
      <c r="B227" s="61" t="s">
        <v>652</v>
      </c>
      <c r="C227" s="62" t="s">
        <v>4489</v>
      </c>
      <c r="D227" s="63">
        <v>5</v>
      </c>
      <c r="E227" s="64"/>
      <c r="F227" s="65">
        <v>50</v>
      </c>
      <c r="G227" s="62"/>
      <c r="H227" s="66"/>
      <c r="I227" s="67"/>
      <c r="J227" s="67"/>
      <c r="K227" s="31" t="s">
        <v>65</v>
      </c>
      <c r="L227" s="75">
        <v>227</v>
      </c>
      <c r="M227" s="75"/>
      <c r="N227" s="69"/>
      <c r="O227" s="86" t="s">
        <v>675</v>
      </c>
      <c r="P227" s="86" t="s">
        <v>677</v>
      </c>
      <c r="Q227" s="86" t="s">
        <v>694</v>
      </c>
      <c r="R227" s="86" t="s">
        <v>817</v>
      </c>
      <c r="S227" s="86" t="s">
        <v>831</v>
      </c>
      <c r="T227" s="86" t="s">
        <v>942</v>
      </c>
      <c r="U227" s="86" t="s">
        <v>965</v>
      </c>
      <c r="V227" s="86">
        <v>2007</v>
      </c>
      <c r="W227" s="86">
        <v>166</v>
      </c>
      <c r="X227" s="86" t="s">
        <v>968</v>
      </c>
      <c r="Y227" s="86"/>
      <c r="Z227" s="90" t="s">
        <v>1213</v>
      </c>
      <c r="AA227" s="88">
        <v>1</v>
      </c>
      <c r="AB227" s="89" t="str">
        <f>REPLACE(INDEX(GroupVertices[Group],MATCH("~"&amp;Edges[[#This Row],[Vertex 1]],GroupVertices[Vertex],0)),1,1,"")</f>
        <v>42</v>
      </c>
      <c r="AC227" s="89" t="str">
        <f>REPLACE(INDEX(GroupVertices[Group],MATCH("~"&amp;Edges[[#This Row],[Vertex 2]],GroupVertices[Vertex],0)),1,1,"")</f>
        <v>42</v>
      </c>
      <c r="AD227" s="104"/>
      <c r="AE227" s="104"/>
      <c r="AF227" s="104"/>
      <c r="AG227" s="104"/>
      <c r="AH227" s="104"/>
      <c r="AI227" s="104"/>
      <c r="AJ227" s="104"/>
      <c r="AK227" s="104"/>
      <c r="AL227" s="104"/>
    </row>
    <row r="228" spans="1:38" ht="15">
      <c r="A228" s="61" t="s">
        <v>510</v>
      </c>
      <c r="B228" s="61" t="s">
        <v>653</v>
      </c>
      <c r="C228" s="62" t="s">
        <v>4489</v>
      </c>
      <c r="D228" s="63">
        <v>5</v>
      </c>
      <c r="E228" s="64"/>
      <c r="F228" s="65">
        <v>50</v>
      </c>
      <c r="G228" s="62"/>
      <c r="H228" s="66"/>
      <c r="I228" s="67"/>
      <c r="J228" s="67"/>
      <c r="K228" s="31" t="s">
        <v>65</v>
      </c>
      <c r="L228" s="75">
        <v>228</v>
      </c>
      <c r="M228" s="75"/>
      <c r="N228" s="69"/>
      <c r="O228" s="86" t="s">
        <v>675</v>
      </c>
      <c r="P228" s="86" t="s">
        <v>677</v>
      </c>
      <c r="Q228" s="86" t="s">
        <v>776</v>
      </c>
      <c r="R228" s="86" t="s">
        <v>817</v>
      </c>
      <c r="S228" s="86" t="s">
        <v>828</v>
      </c>
      <c r="T228" s="86" t="s">
        <v>943</v>
      </c>
      <c r="U228" s="86" t="s">
        <v>965</v>
      </c>
      <c r="V228" s="86">
        <v>2006</v>
      </c>
      <c r="W228" s="86">
        <v>170</v>
      </c>
      <c r="X228" s="86" t="s">
        <v>969</v>
      </c>
      <c r="Y228" s="86"/>
      <c r="Z228" s="90" t="s">
        <v>1214</v>
      </c>
      <c r="AA228" s="88">
        <v>1</v>
      </c>
      <c r="AB228" s="89" t="str">
        <f>REPLACE(INDEX(GroupVertices[Group],MATCH("~"&amp;Edges[[#This Row],[Vertex 1]],GroupVertices[Vertex],0)),1,1,"")</f>
        <v>41</v>
      </c>
      <c r="AC228" s="89" t="str">
        <f>REPLACE(INDEX(GroupVertices[Group],MATCH("~"&amp;Edges[[#This Row],[Vertex 2]],GroupVertices[Vertex],0)),1,1,"")</f>
        <v>41</v>
      </c>
      <c r="AD228" s="104"/>
      <c r="AE228" s="104"/>
      <c r="AF228" s="104"/>
      <c r="AG228" s="104"/>
      <c r="AH228" s="104"/>
      <c r="AI228" s="104"/>
      <c r="AJ228" s="104"/>
      <c r="AK228" s="104"/>
      <c r="AL228" s="104"/>
    </row>
    <row r="229" spans="1:38" ht="15">
      <c r="A229" s="61" t="s">
        <v>511</v>
      </c>
      <c r="B229" s="61" t="s">
        <v>654</v>
      </c>
      <c r="C229" s="62" t="s">
        <v>4489</v>
      </c>
      <c r="D229" s="63">
        <v>5</v>
      </c>
      <c r="E229" s="64"/>
      <c r="F229" s="65">
        <v>50</v>
      </c>
      <c r="G229" s="62"/>
      <c r="H229" s="66"/>
      <c r="I229" s="67"/>
      <c r="J229" s="67"/>
      <c r="K229" s="31" t="s">
        <v>65</v>
      </c>
      <c r="L229" s="75">
        <v>229</v>
      </c>
      <c r="M229" s="75"/>
      <c r="N229" s="69"/>
      <c r="O229" s="86" t="s">
        <v>675</v>
      </c>
      <c r="P229" s="86" t="s">
        <v>678</v>
      </c>
      <c r="Q229" s="86" t="s">
        <v>792</v>
      </c>
      <c r="R229" s="86" t="s">
        <v>817</v>
      </c>
      <c r="S229" s="86" t="s">
        <v>830</v>
      </c>
      <c r="T229" s="86" t="s">
        <v>944</v>
      </c>
      <c r="U229" s="86" t="s">
        <v>965</v>
      </c>
      <c r="V229" s="86">
        <v>2010</v>
      </c>
      <c r="W229" s="86">
        <v>182</v>
      </c>
      <c r="X229" s="86" t="s">
        <v>969</v>
      </c>
      <c r="Y229" s="86"/>
      <c r="Z229" s="90" t="s">
        <v>1215</v>
      </c>
      <c r="AA229" s="88">
        <v>1</v>
      </c>
      <c r="AB229" s="89" t="str">
        <f>REPLACE(INDEX(GroupVertices[Group],MATCH("~"&amp;Edges[[#This Row],[Vertex 1]],GroupVertices[Vertex],0)),1,1,"")</f>
        <v>24</v>
      </c>
      <c r="AC229" s="89" t="str">
        <f>REPLACE(INDEX(GroupVertices[Group],MATCH("~"&amp;Edges[[#This Row],[Vertex 2]],GroupVertices[Vertex],0)),1,1,"")</f>
        <v>24</v>
      </c>
      <c r="AD229" s="104"/>
      <c r="AE229" s="104"/>
      <c r="AF229" s="104"/>
      <c r="AG229" s="104"/>
      <c r="AH229" s="104"/>
      <c r="AI229" s="104"/>
      <c r="AJ229" s="104"/>
      <c r="AK229" s="104"/>
      <c r="AL229" s="104"/>
    </row>
    <row r="230" spans="1:38" ht="15">
      <c r="A230" s="61" t="s">
        <v>512</v>
      </c>
      <c r="B230" s="61" t="s">
        <v>654</v>
      </c>
      <c r="C230" s="62" t="s">
        <v>4489</v>
      </c>
      <c r="D230" s="63">
        <v>5</v>
      </c>
      <c r="E230" s="64"/>
      <c r="F230" s="65">
        <v>50</v>
      </c>
      <c r="G230" s="62"/>
      <c r="H230" s="66"/>
      <c r="I230" s="67"/>
      <c r="J230" s="67"/>
      <c r="K230" s="31" t="s">
        <v>65</v>
      </c>
      <c r="L230" s="75">
        <v>230</v>
      </c>
      <c r="M230" s="75"/>
      <c r="N230" s="69"/>
      <c r="O230" s="86" t="s">
        <v>675</v>
      </c>
      <c r="P230" s="86" t="s">
        <v>676</v>
      </c>
      <c r="Q230" s="86" t="s">
        <v>792</v>
      </c>
      <c r="R230" s="86" t="s">
        <v>817</v>
      </c>
      <c r="S230" s="86" t="s">
        <v>830</v>
      </c>
      <c r="T230" s="86" t="s">
        <v>944</v>
      </c>
      <c r="U230" s="86" t="s">
        <v>965</v>
      </c>
      <c r="V230" s="86">
        <v>2010</v>
      </c>
      <c r="W230" s="86">
        <v>182</v>
      </c>
      <c r="X230" s="86" t="s">
        <v>969</v>
      </c>
      <c r="Y230" s="86"/>
      <c r="Z230" s="90" t="s">
        <v>1216</v>
      </c>
      <c r="AA230" s="88">
        <v>1</v>
      </c>
      <c r="AB230" s="89" t="str">
        <f>REPLACE(INDEX(GroupVertices[Group],MATCH("~"&amp;Edges[[#This Row],[Vertex 1]],GroupVertices[Vertex],0)),1,1,"")</f>
        <v>24</v>
      </c>
      <c r="AC230" s="89" t="str">
        <f>REPLACE(INDEX(GroupVertices[Group],MATCH("~"&amp;Edges[[#This Row],[Vertex 2]],GroupVertices[Vertex],0)),1,1,"")</f>
        <v>24</v>
      </c>
      <c r="AD230" s="104"/>
      <c r="AE230" s="104"/>
      <c r="AF230" s="104"/>
      <c r="AG230" s="104"/>
      <c r="AH230" s="104"/>
      <c r="AI230" s="104"/>
      <c r="AJ230" s="104"/>
      <c r="AK230" s="104"/>
      <c r="AL230" s="104"/>
    </row>
    <row r="231" spans="1:38" ht="15">
      <c r="A231" s="61" t="s">
        <v>513</v>
      </c>
      <c r="B231" s="61" t="s">
        <v>655</v>
      </c>
      <c r="C231" s="62" t="s">
        <v>4489</v>
      </c>
      <c r="D231" s="63">
        <v>5</v>
      </c>
      <c r="E231" s="64"/>
      <c r="F231" s="65">
        <v>50</v>
      </c>
      <c r="G231" s="62"/>
      <c r="H231" s="66"/>
      <c r="I231" s="67"/>
      <c r="J231" s="67"/>
      <c r="K231" s="31" t="s">
        <v>65</v>
      </c>
      <c r="L231" s="75">
        <v>231</v>
      </c>
      <c r="M231" s="75"/>
      <c r="N231" s="69"/>
      <c r="O231" s="86" t="s">
        <v>675</v>
      </c>
      <c r="P231" s="86" t="s">
        <v>676</v>
      </c>
      <c r="Q231" s="86" t="s">
        <v>792</v>
      </c>
      <c r="R231" s="86" t="s">
        <v>817</v>
      </c>
      <c r="S231" s="86" t="s">
        <v>830</v>
      </c>
      <c r="T231" s="86" t="s">
        <v>945</v>
      </c>
      <c r="U231" s="86" t="s">
        <v>965</v>
      </c>
      <c r="V231" s="86">
        <v>2011</v>
      </c>
      <c r="W231" s="86">
        <v>183</v>
      </c>
      <c r="X231" s="86" t="s">
        <v>975</v>
      </c>
      <c r="Y231" s="86"/>
      <c r="Z231" s="90" t="s">
        <v>1217</v>
      </c>
      <c r="AA231" s="88">
        <v>1</v>
      </c>
      <c r="AB231" s="89" t="str">
        <f>REPLACE(INDEX(GroupVertices[Group],MATCH("~"&amp;Edges[[#This Row],[Vertex 1]],GroupVertices[Vertex],0)),1,1,"")</f>
        <v>8</v>
      </c>
      <c r="AC231" s="89" t="str">
        <f>REPLACE(INDEX(GroupVertices[Group],MATCH("~"&amp;Edges[[#This Row],[Vertex 2]],GroupVertices[Vertex],0)),1,1,"")</f>
        <v>8</v>
      </c>
      <c r="AD231" s="104"/>
      <c r="AE231" s="104"/>
      <c r="AF231" s="104"/>
      <c r="AG231" s="104"/>
      <c r="AH231" s="104"/>
      <c r="AI231" s="104"/>
      <c r="AJ231" s="104"/>
      <c r="AK231" s="104"/>
      <c r="AL231" s="104"/>
    </row>
    <row r="232" spans="1:38" ht="15">
      <c r="A232" s="61" t="s">
        <v>514</v>
      </c>
      <c r="B232" s="61" t="s">
        <v>655</v>
      </c>
      <c r="C232" s="62" t="s">
        <v>4489</v>
      </c>
      <c r="D232" s="63">
        <v>5</v>
      </c>
      <c r="E232" s="64"/>
      <c r="F232" s="65">
        <v>50</v>
      </c>
      <c r="G232" s="62"/>
      <c r="H232" s="66"/>
      <c r="I232" s="67"/>
      <c r="J232" s="67"/>
      <c r="K232" s="31" t="s">
        <v>65</v>
      </c>
      <c r="L232" s="75">
        <v>232</v>
      </c>
      <c r="M232" s="75"/>
      <c r="N232" s="69"/>
      <c r="O232" s="86" t="s">
        <v>675</v>
      </c>
      <c r="P232" s="86" t="s">
        <v>676</v>
      </c>
      <c r="Q232" s="86" t="s">
        <v>792</v>
      </c>
      <c r="R232" s="86" t="s">
        <v>817</v>
      </c>
      <c r="S232" s="86" t="s">
        <v>830</v>
      </c>
      <c r="T232" s="86" t="s">
        <v>945</v>
      </c>
      <c r="U232" s="86" t="s">
        <v>965</v>
      </c>
      <c r="V232" s="86">
        <v>2011</v>
      </c>
      <c r="W232" s="86">
        <v>183</v>
      </c>
      <c r="X232" s="86" t="s">
        <v>975</v>
      </c>
      <c r="Y232" s="86"/>
      <c r="Z232" s="90" t="s">
        <v>1218</v>
      </c>
      <c r="AA232" s="88">
        <v>1</v>
      </c>
      <c r="AB232" s="89" t="str">
        <f>REPLACE(INDEX(GroupVertices[Group],MATCH("~"&amp;Edges[[#This Row],[Vertex 1]],GroupVertices[Vertex],0)),1,1,"")</f>
        <v>8</v>
      </c>
      <c r="AC232" s="89" t="str">
        <f>REPLACE(INDEX(GroupVertices[Group],MATCH("~"&amp;Edges[[#This Row],[Vertex 2]],GroupVertices[Vertex],0)),1,1,"")</f>
        <v>8</v>
      </c>
      <c r="AD232" s="104"/>
      <c r="AE232" s="104"/>
      <c r="AF232" s="104"/>
      <c r="AG232" s="104"/>
      <c r="AH232" s="104"/>
      <c r="AI232" s="104"/>
      <c r="AJ232" s="104"/>
      <c r="AK232" s="104"/>
      <c r="AL232" s="104"/>
    </row>
    <row r="233" spans="1:38" ht="15">
      <c r="A233" s="61" t="s">
        <v>515</v>
      </c>
      <c r="B233" s="61" t="s">
        <v>655</v>
      </c>
      <c r="C233" s="62" t="s">
        <v>4489</v>
      </c>
      <c r="D233" s="63">
        <v>5</v>
      </c>
      <c r="E233" s="64"/>
      <c r="F233" s="65">
        <v>50</v>
      </c>
      <c r="G233" s="62"/>
      <c r="H233" s="66"/>
      <c r="I233" s="67"/>
      <c r="J233" s="67"/>
      <c r="K233" s="31" t="s">
        <v>65</v>
      </c>
      <c r="L233" s="75">
        <v>233</v>
      </c>
      <c r="M233" s="75"/>
      <c r="N233" s="69"/>
      <c r="O233" s="86" t="s">
        <v>675</v>
      </c>
      <c r="P233" s="86" t="s">
        <v>676</v>
      </c>
      <c r="Q233" s="86" t="s">
        <v>792</v>
      </c>
      <c r="R233" s="86" t="s">
        <v>817</v>
      </c>
      <c r="S233" s="86" t="s">
        <v>830</v>
      </c>
      <c r="T233" s="86" t="s">
        <v>945</v>
      </c>
      <c r="U233" s="86" t="s">
        <v>965</v>
      </c>
      <c r="V233" s="86">
        <v>2011</v>
      </c>
      <c r="W233" s="86">
        <v>183</v>
      </c>
      <c r="X233" s="86" t="s">
        <v>975</v>
      </c>
      <c r="Y233" s="86"/>
      <c r="Z233" s="90" t="s">
        <v>1219</v>
      </c>
      <c r="AA233" s="88">
        <v>1</v>
      </c>
      <c r="AB233" s="89" t="str">
        <f>REPLACE(INDEX(GroupVertices[Group],MATCH("~"&amp;Edges[[#This Row],[Vertex 1]],GroupVertices[Vertex],0)),1,1,"")</f>
        <v>8</v>
      </c>
      <c r="AC233" s="89" t="str">
        <f>REPLACE(INDEX(GroupVertices[Group],MATCH("~"&amp;Edges[[#This Row],[Vertex 2]],GroupVertices[Vertex],0)),1,1,"")</f>
        <v>8</v>
      </c>
      <c r="AD233" s="104"/>
      <c r="AE233" s="104"/>
      <c r="AF233" s="104"/>
      <c r="AG233" s="104"/>
      <c r="AH233" s="104"/>
      <c r="AI233" s="104"/>
      <c r="AJ233" s="104"/>
      <c r="AK233" s="104"/>
      <c r="AL233" s="104"/>
    </row>
    <row r="234" spans="1:38" ht="15">
      <c r="A234" s="61" t="s">
        <v>516</v>
      </c>
      <c r="B234" s="61" t="s">
        <v>655</v>
      </c>
      <c r="C234" s="62" t="s">
        <v>4489</v>
      </c>
      <c r="D234" s="63">
        <v>5</v>
      </c>
      <c r="E234" s="64"/>
      <c r="F234" s="65">
        <v>50</v>
      </c>
      <c r="G234" s="62"/>
      <c r="H234" s="66"/>
      <c r="I234" s="67"/>
      <c r="J234" s="67"/>
      <c r="K234" s="31" t="s">
        <v>65</v>
      </c>
      <c r="L234" s="75">
        <v>234</v>
      </c>
      <c r="M234" s="75"/>
      <c r="N234" s="69"/>
      <c r="O234" s="86" t="s">
        <v>675</v>
      </c>
      <c r="P234" s="86" t="s">
        <v>677</v>
      </c>
      <c r="Q234" s="86" t="s">
        <v>792</v>
      </c>
      <c r="R234" s="86" t="s">
        <v>817</v>
      </c>
      <c r="S234" s="86" t="s">
        <v>830</v>
      </c>
      <c r="T234" s="86" t="s">
        <v>945</v>
      </c>
      <c r="U234" s="86" t="s">
        <v>965</v>
      </c>
      <c r="V234" s="86">
        <v>2011</v>
      </c>
      <c r="W234" s="86">
        <v>183</v>
      </c>
      <c r="X234" s="86" t="s">
        <v>975</v>
      </c>
      <c r="Y234" s="86"/>
      <c r="Z234" s="90" t="s">
        <v>1220</v>
      </c>
      <c r="AA234" s="88">
        <v>1</v>
      </c>
      <c r="AB234" s="89" t="str">
        <f>REPLACE(INDEX(GroupVertices[Group],MATCH("~"&amp;Edges[[#This Row],[Vertex 1]],GroupVertices[Vertex],0)),1,1,"")</f>
        <v>8</v>
      </c>
      <c r="AC234" s="89" t="str">
        <f>REPLACE(INDEX(GroupVertices[Group],MATCH("~"&amp;Edges[[#This Row],[Vertex 2]],GroupVertices[Vertex],0)),1,1,"")</f>
        <v>8</v>
      </c>
      <c r="AD234" s="104"/>
      <c r="AE234" s="104"/>
      <c r="AF234" s="104"/>
      <c r="AG234" s="104"/>
      <c r="AH234" s="104"/>
      <c r="AI234" s="104"/>
      <c r="AJ234" s="104"/>
      <c r="AK234" s="104"/>
      <c r="AL234" s="104"/>
    </row>
    <row r="235" spans="1:38" ht="15">
      <c r="A235" s="61" t="s">
        <v>517</v>
      </c>
      <c r="B235" s="61" t="s">
        <v>655</v>
      </c>
      <c r="C235" s="62" t="s">
        <v>4489</v>
      </c>
      <c r="D235" s="63">
        <v>5</v>
      </c>
      <c r="E235" s="64"/>
      <c r="F235" s="65">
        <v>50</v>
      </c>
      <c r="G235" s="62"/>
      <c r="H235" s="66"/>
      <c r="I235" s="67"/>
      <c r="J235" s="67"/>
      <c r="K235" s="31" t="s">
        <v>65</v>
      </c>
      <c r="L235" s="75">
        <v>235</v>
      </c>
      <c r="M235" s="75"/>
      <c r="N235" s="69"/>
      <c r="O235" s="86" t="s">
        <v>675</v>
      </c>
      <c r="P235" s="86" t="s">
        <v>678</v>
      </c>
      <c r="Q235" s="86" t="s">
        <v>793</v>
      </c>
      <c r="R235" s="86" t="s">
        <v>817</v>
      </c>
      <c r="S235" s="86" t="s">
        <v>826</v>
      </c>
      <c r="T235" s="86" t="s">
        <v>945</v>
      </c>
      <c r="U235" s="86" t="s">
        <v>965</v>
      </c>
      <c r="V235" s="86">
        <v>2011</v>
      </c>
      <c r="W235" s="86">
        <v>183</v>
      </c>
      <c r="X235" s="86" t="s">
        <v>975</v>
      </c>
      <c r="Y235" s="86"/>
      <c r="Z235" s="90" t="s">
        <v>1221</v>
      </c>
      <c r="AA235" s="88">
        <v>1</v>
      </c>
      <c r="AB235" s="89" t="str">
        <f>REPLACE(INDEX(GroupVertices[Group],MATCH("~"&amp;Edges[[#This Row],[Vertex 1]],GroupVertices[Vertex],0)),1,1,"")</f>
        <v>8</v>
      </c>
      <c r="AC235" s="89" t="str">
        <f>REPLACE(INDEX(GroupVertices[Group],MATCH("~"&amp;Edges[[#This Row],[Vertex 2]],GroupVertices[Vertex],0)),1,1,"")</f>
        <v>8</v>
      </c>
      <c r="AD235" s="104"/>
      <c r="AE235" s="104"/>
      <c r="AF235" s="104"/>
      <c r="AG235" s="104"/>
      <c r="AH235" s="104"/>
      <c r="AI235" s="104"/>
      <c r="AJ235" s="104"/>
      <c r="AK235" s="104"/>
      <c r="AL235" s="104"/>
    </row>
    <row r="236" spans="1:38" ht="15">
      <c r="A236" s="61" t="s">
        <v>431</v>
      </c>
      <c r="B236" s="61" t="s">
        <v>655</v>
      </c>
      <c r="C236" s="62" t="s">
        <v>4489</v>
      </c>
      <c r="D236" s="63">
        <v>5</v>
      </c>
      <c r="E236" s="64"/>
      <c r="F236" s="65">
        <v>50</v>
      </c>
      <c r="G236" s="62"/>
      <c r="H236" s="66"/>
      <c r="I236" s="67"/>
      <c r="J236" s="67"/>
      <c r="K236" s="31" t="s">
        <v>65</v>
      </c>
      <c r="L236" s="75">
        <v>236</v>
      </c>
      <c r="M236" s="75"/>
      <c r="N236" s="69"/>
      <c r="O236" s="86" t="s">
        <v>675</v>
      </c>
      <c r="P236" s="86" t="s">
        <v>676</v>
      </c>
      <c r="Q236" s="86" t="s">
        <v>747</v>
      </c>
      <c r="R236" s="86" t="s">
        <v>817</v>
      </c>
      <c r="S236" s="86" t="s">
        <v>827</v>
      </c>
      <c r="T236" s="86" t="s">
        <v>945</v>
      </c>
      <c r="U236" s="86" t="s">
        <v>965</v>
      </c>
      <c r="V236" s="86">
        <v>2011</v>
      </c>
      <c r="W236" s="86">
        <v>183</v>
      </c>
      <c r="X236" s="86" t="s">
        <v>975</v>
      </c>
      <c r="Y236" s="86"/>
      <c r="Z236" s="90" t="s">
        <v>1222</v>
      </c>
      <c r="AA236" s="88">
        <v>1</v>
      </c>
      <c r="AB236" s="89" t="str">
        <f>REPLACE(INDEX(GroupVertices[Group],MATCH("~"&amp;Edges[[#This Row],[Vertex 1]],GroupVertices[Vertex],0)),1,1,"")</f>
        <v>8</v>
      </c>
      <c r="AC236" s="89" t="str">
        <f>REPLACE(INDEX(GroupVertices[Group],MATCH("~"&amp;Edges[[#This Row],[Vertex 2]],GroupVertices[Vertex],0)),1,1,"")</f>
        <v>8</v>
      </c>
      <c r="AD236" s="104"/>
      <c r="AE236" s="104"/>
      <c r="AF236" s="104"/>
      <c r="AG236" s="104"/>
      <c r="AH236" s="104"/>
      <c r="AI236" s="104"/>
      <c r="AJ236" s="104"/>
      <c r="AK236" s="104"/>
      <c r="AL236" s="104"/>
    </row>
    <row r="237" spans="1:38" ht="15">
      <c r="A237" s="61" t="s">
        <v>356</v>
      </c>
      <c r="B237" s="61" t="s">
        <v>656</v>
      </c>
      <c r="C237" s="62" t="s">
        <v>4489</v>
      </c>
      <c r="D237" s="63">
        <v>5</v>
      </c>
      <c r="E237" s="64"/>
      <c r="F237" s="65">
        <v>50</v>
      </c>
      <c r="G237" s="62"/>
      <c r="H237" s="66"/>
      <c r="I237" s="67"/>
      <c r="J237" s="67"/>
      <c r="K237" s="31" t="s">
        <v>65</v>
      </c>
      <c r="L237" s="75">
        <v>237</v>
      </c>
      <c r="M237" s="75"/>
      <c r="N237" s="69"/>
      <c r="O237" s="86" t="s">
        <v>675</v>
      </c>
      <c r="P237" s="86" t="s">
        <v>676</v>
      </c>
      <c r="Q237" s="86" t="s">
        <v>720</v>
      </c>
      <c r="R237" s="86" t="s">
        <v>817</v>
      </c>
      <c r="S237" s="86" t="s">
        <v>833</v>
      </c>
      <c r="T237" s="86" t="s">
        <v>946</v>
      </c>
      <c r="U237" s="86" t="s">
        <v>965</v>
      </c>
      <c r="V237" s="86">
        <v>2001</v>
      </c>
      <c r="W237" s="86">
        <v>191</v>
      </c>
      <c r="X237" s="86" t="s">
        <v>969</v>
      </c>
      <c r="Y237" s="86"/>
      <c r="Z237" s="90" t="s">
        <v>1223</v>
      </c>
      <c r="AA237" s="88">
        <v>1</v>
      </c>
      <c r="AB237" s="89" t="str">
        <f>REPLACE(INDEX(GroupVertices[Group],MATCH("~"&amp;Edges[[#This Row],[Vertex 1]],GroupVertices[Vertex],0)),1,1,"")</f>
        <v>1</v>
      </c>
      <c r="AC237" s="89" t="str">
        <f>REPLACE(INDEX(GroupVertices[Group],MATCH("~"&amp;Edges[[#This Row],[Vertex 2]],GroupVertices[Vertex],0)),1,1,"")</f>
        <v>1</v>
      </c>
      <c r="AD237" s="104"/>
      <c r="AE237" s="104"/>
      <c r="AF237" s="104"/>
      <c r="AG237" s="104"/>
      <c r="AH237" s="104"/>
      <c r="AI237" s="104"/>
      <c r="AJ237" s="104"/>
      <c r="AK237" s="104"/>
      <c r="AL237" s="104"/>
    </row>
    <row r="238" spans="1:38" ht="15">
      <c r="A238" s="61" t="s">
        <v>518</v>
      </c>
      <c r="B238" s="61" t="s">
        <v>656</v>
      </c>
      <c r="C238" s="62" t="s">
        <v>4489</v>
      </c>
      <c r="D238" s="63">
        <v>5</v>
      </c>
      <c r="E238" s="64"/>
      <c r="F238" s="65">
        <v>50</v>
      </c>
      <c r="G238" s="62"/>
      <c r="H238" s="66"/>
      <c r="I238" s="67"/>
      <c r="J238" s="67"/>
      <c r="K238" s="31" t="s">
        <v>65</v>
      </c>
      <c r="L238" s="75">
        <v>238</v>
      </c>
      <c r="M238" s="75"/>
      <c r="N238" s="69"/>
      <c r="O238" s="86" t="s">
        <v>675</v>
      </c>
      <c r="P238" s="86" t="s">
        <v>676</v>
      </c>
      <c r="Q238" s="86" t="s">
        <v>793</v>
      </c>
      <c r="R238" s="86" t="s">
        <v>817</v>
      </c>
      <c r="S238" s="86" t="s">
        <v>826</v>
      </c>
      <c r="T238" s="86" t="s">
        <v>946</v>
      </c>
      <c r="U238" s="86" t="s">
        <v>965</v>
      </c>
      <c r="V238" s="86">
        <v>2001</v>
      </c>
      <c r="W238" s="86">
        <v>191</v>
      </c>
      <c r="X238" s="86" t="s">
        <v>969</v>
      </c>
      <c r="Y238" s="86"/>
      <c r="Z238" s="90" t="s">
        <v>1224</v>
      </c>
      <c r="AA238" s="88">
        <v>1</v>
      </c>
      <c r="AB238" s="89" t="str">
        <f>REPLACE(INDEX(GroupVertices[Group],MATCH("~"&amp;Edges[[#This Row],[Vertex 1]],GroupVertices[Vertex],0)),1,1,"")</f>
        <v>1</v>
      </c>
      <c r="AC238" s="89" t="str">
        <f>REPLACE(INDEX(GroupVertices[Group],MATCH("~"&amp;Edges[[#This Row],[Vertex 2]],GroupVertices[Vertex],0)),1,1,"")</f>
        <v>1</v>
      </c>
      <c r="AD238" s="104"/>
      <c r="AE238" s="104"/>
      <c r="AF238" s="104"/>
      <c r="AG238" s="104"/>
      <c r="AH238" s="104"/>
      <c r="AI238" s="104"/>
      <c r="AJ238" s="104"/>
      <c r="AK238" s="104"/>
      <c r="AL238" s="104"/>
    </row>
    <row r="239" spans="1:38" ht="15">
      <c r="A239" s="61" t="s">
        <v>378</v>
      </c>
      <c r="B239" s="61" t="s">
        <v>656</v>
      </c>
      <c r="C239" s="62" t="s">
        <v>4489</v>
      </c>
      <c r="D239" s="63">
        <v>5</v>
      </c>
      <c r="E239" s="64"/>
      <c r="F239" s="65">
        <v>50</v>
      </c>
      <c r="G239" s="62"/>
      <c r="H239" s="66"/>
      <c r="I239" s="67"/>
      <c r="J239" s="67"/>
      <c r="K239" s="31" t="s">
        <v>65</v>
      </c>
      <c r="L239" s="75">
        <v>239</v>
      </c>
      <c r="M239" s="75"/>
      <c r="N239" s="69"/>
      <c r="O239" s="86" t="s">
        <v>675</v>
      </c>
      <c r="P239" s="86" t="s">
        <v>676</v>
      </c>
      <c r="Q239" s="86" t="s">
        <v>793</v>
      </c>
      <c r="R239" s="86" t="s">
        <v>817</v>
      </c>
      <c r="S239" s="86" t="s">
        <v>826</v>
      </c>
      <c r="T239" s="86" t="s">
        <v>946</v>
      </c>
      <c r="U239" s="86" t="s">
        <v>965</v>
      </c>
      <c r="V239" s="86">
        <v>2001</v>
      </c>
      <c r="W239" s="86">
        <v>191</v>
      </c>
      <c r="X239" s="86" t="s">
        <v>969</v>
      </c>
      <c r="Y239" s="86"/>
      <c r="Z239" s="90" t="s">
        <v>1225</v>
      </c>
      <c r="AA239" s="88">
        <v>1</v>
      </c>
      <c r="AB239" s="89" t="str">
        <f>REPLACE(INDEX(GroupVertices[Group],MATCH("~"&amp;Edges[[#This Row],[Vertex 1]],GroupVertices[Vertex],0)),1,1,"")</f>
        <v>7</v>
      </c>
      <c r="AC239" s="89" t="str">
        <f>REPLACE(INDEX(GroupVertices[Group],MATCH("~"&amp;Edges[[#This Row],[Vertex 2]],GroupVertices[Vertex],0)),1,1,"")</f>
        <v>1</v>
      </c>
      <c r="AD239" s="104"/>
      <c r="AE239" s="104"/>
      <c r="AF239" s="104"/>
      <c r="AG239" s="104"/>
      <c r="AH239" s="104"/>
      <c r="AI239" s="104"/>
      <c r="AJ239" s="104"/>
      <c r="AK239" s="104"/>
      <c r="AL239" s="104"/>
    </row>
    <row r="240" spans="1:38" ht="15">
      <c r="A240" s="61" t="s">
        <v>519</v>
      </c>
      <c r="B240" s="61" t="s">
        <v>656</v>
      </c>
      <c r="C240" s="62" t="s">
        <v>4489</v>
      </c>
      <c r="D240" s="63">
        <v>5</v>
      </c>
      <c r="E240" s="64"/>
      <c r="F240" s="65">
        <v>50</v>
      </c>
      <c r="G240" s="62"/>
      <c r="H240" s="66"/>
      <c r="I240" s="67"/>
      <c r="J240" s="67"/>
      <c r="K240" s="31" t="s">
        <v>65</v>
      </c>
      <c r="L240" s="75">
        <v>240</v>
      </c>
      <c r="M240" s="75"/>
      <c r="N240" s="69"/>
      <c r="O240" s="86" t="s">
        <v>675</v>
      </c>
      <c r="P240" s="86" t="s">
        <v>676</v>
      </c>
      <c r="Q240" s="86" t="s">
        <v>720</v>
      </c>
      <c r="R240" s="86" t="s">
        <v>817</v>
      </c>
      <c r="S240" s="86" t="s">
        <v>833</v>
      </c>
      <c r="T240" s="86" t="s">
        <v>946</v>
      </c>
      <c r="U240" s="86" t="s">
        <v>965</v>
      </c>
      <c r="V240" s="86">
        <v>2001</v>
      </c>
      <c r="W240" s="86">
        <v>191</v>
      </c>
      <c r="X240" s="86" t="s">
        <v>969</v>
      </c>
      <c r="Y240" s="86"/>
      <c r="Z240" s="90" t="s">
        <v>1226</v>
      </c>
      <c r="AA240" s="88">
        <v>1</v>
      </c>
      <c r="AB240" s="89" t="str">
        <f>REPLACE(INDEX(GroupVertices[Group],MATCH("~"&amp;Edges[[#This Row],[Vertex 1]],GroupVertices[Vertex],0)),1,1,"")</f>
        <v>1</v>
      </c>
      <c r="AC240" s="89" t="str">
        <f>REPLACE(INDEX(GroupVertices[Group],MATCH("~"&amp;Edges[[#This Row],[Vertex 2]],GroupVertices[Vertex],0)),1,1,"")</f>
        <v>1</v>
      </c>
      <c r="AD240" s="104"/>
      <c r="AE240" s="104"/>
      <c r="AF240" s="104"/>
      <c r="AG240" s="104"/>
      <c r="AH240" s="104"/>
      <c r="AI240" s="104"/>
      <c r="AJ240" s="104"/>
      <c r="AK240" s="104"/>
      <c r="AL240" s="104"/>
    </row>
    <row r="241" spans="1:38" ht="15">
      <c r="A241" s="61" t="s">
        <v>411</v>
      </c>
      <c r="B241" s="61" t="s">
        <v>656</v>
      </c>
      <c r="C241" s="62" t="s">
        <v>4489</v>
      </c>
      <c r="D241" s="63">
        <v>5</v>
      </c>
      <c r="E241" s="64"/>
      <c r="F241" s="65">
        <v>50</v>
      </c>
      <c r="G241" s="62"/>
      <c r="H241" s="66"/>
      <c r="I241" s="67"/>
      <c r="J241" s="67"/>
      <c r="K241" s="31" t="s">
        <v>65</v>
      </c>
      <c r="L241" s="75">
        <v>241</v>
      </c>
      <c r="M241" s="75"/>
      <c r="N241" s="69"/>
      <c r="O241" s="86" t="s">
        <v>675</v>
      </c>
      <c r="P241" s="86" t="s">
        <v>676</v>
      </c>
      <c r="Q241" s="86" t="s">
        <v>696</v>
      </c>
      <c r="R241" s="86" t="s">
        <v>817</v>
      </c>
      <c r="S241" s="86" t="s">
        <v>830</v>
      </c>
      <c r="T241" s="86" t="s">
        <v>946</v>
      </c>
      <c r="U241" s="86" t="s">
        <v>965</v>
      </c>
      <c r="V241" s="86">
        <v>2001</v>
      </c>
      <c r="W241" s="86">
        <v>191</v>
      </c>
      <c r="X241" s="86" t="s">
        <v>969</v>
      </c>
      <c r="Y241" s="86"/>
      <c r="Z241" s="90" t="s">
        <v>1227</v>
      </c>
      <c r="AA241" s="88">
        <v>1</v>
      </c>
      <c r="AB241" s="89" t="str">
        <f>REPLACE(INDEX(GroupVertices[Group],MATCH("~"&amp;Edges[[#This Row],[Vertex 1]],GroupVertices[Vertex],0)),1,1,"")</f>
        <v>1</v>
      </c>
      <c r="AC241" s="89" t="str">
        <f>REPLACE(INDEX(GroupVertices[Group],MATCH("~"&amp;Edges[[#This Row],[Vertex 2]],GroupVertices[Vertex],0)),1,1,"")</f>
        <v>1</v>
      </c>
      <c r="AD241" s="104"/>
      <c r="AE241" s="104"/>
      <c r="AF241" s="104"/>
      <c r="AG241" s="104"/>
      <c r="AH241" s="104"/>
      <c r="AI241" s="104"/>
      <c r="AJ241" s="104"/>
      <c r="AK241" s="104"/>
      <c r="AL241" s="104"/>
    </row>
    <row r="242" spans="1:38" ht="15">
      <c r="A242" s="61" t="s">
        <v>520</v>
      </c>
      <c r="B242" s="61" t="s">
        <v>656</v>
      </c>
      <c r="C242" s="62" t="s">
        <v>4489</v>
      </c>
      <c r="D242" s="63">
        <v>5</v>
      </c>
      <c r="E242" s="64"/>
      <c r="F242" s="65">
        <v>50</v>
      </c>
      <c r="G242" s="62"/>
      <c r="H242" s="66"/>
      <c r="I242" s="67"/>
      <c r="J242" s="67"/>
      <c r="K242" s="31" t="s">
        <v>65</v>
      </c>
      <c r="L242" s="75">
        <v>242</v>
      </c>
      <c r="M242" s="75"/>
      <c r="N242" s="69"/>
      <c r="O242" s="86" t="s">
        <v>675</v>
      </c>
      <c r="P242" s="86" t="s">
        <v>676</v>
      </c>
      <c r="Q242" s="86" t="s">
        <v>720</v>
      </c>
      <c r="R242" s="86" t="s">
        <v>817</v>
      </c>
      <c r="S242" s="86" t="s">
        <v>833</v>
      </c>
      <c r="T242" s="86" t="s">
        <v>946</v>
      </c>
      <c r="U242" s="86" t="s">
        <v>965</v>
      </c>
      <c r="V242" s="86">
        <v>2001</v>
      </c>
      <c r="W242" s="86">
        <v>191</v>
      </c>
      <c r="X242" s="86" t="s">
        <v>969</v>
      </c>
      <c r="Y242" s="86"/>
      <c r="Z242" s="90" t="s">
        <v>1228</v>
      </c>
      <c r="AA242" s="88">
        <v>1</v>
      </c>
      <c r="AB242" s="89" t="str">
        <f>REPLACE(INDEX(GroupVertices[Group],MATCH("~"&amp;Edges[[#This Row],[Vertex 1]],GroupVertices[Vertex],0)),1,1,"")</f>
        <v>1</v>
      </c>
      <c r="AC242" s="89" t="str">
        <f>REPLACE(INDEX(GroupVertices[Group],MATCH("~"&amp;Edges[[#This Row],[Vertex 2]],GroupVertices[Vertex],0)),1,1,"")</f>
        <v>1</v>
      </c>
      <c r="AD242" s="104"/>
      <c r="AE242" s="104"/>
      <c r="AF242" s="104"/>
      <c r="AG242" s="104"/>
      <c r="AH242" s="104"/>
      <c r="AI242" s="104"/>
      <c r="AJ242" s="104"/>
      <c r="AK242" s="104"/>
      <c r="AL242" s="104"/>
    </row>
    <row r="243" spans="1:38" ht="15">
      <c r="A243" s="61" t="s">
        <v>435</v>
      </c>
      <c r="B243" s="61" t="s">
        <v>656</v>
      </c>
      <c r="C243" s="62" t="s">
        <v>4489</v>
      </c>
      <c r="D243" s="63">
        <v>5</v>
      </c>
      <c r="E243" s="64"/>
      <c r="F243" s="65">
        <v>50</v>
      </c>
      <c r="G243" s="62"/>
      <c r="H243" s="66"/>
      <c r="I243" s="67"/>
      <c r="J243" s="67"/>
      <c r="K243" s="31" t="s">
        <v>65</v>
      </c>
      <c r="L243" s="75">
        <v>243</v>
      </c>
      <c r="M243" s="75"/>
      <c r="N243" s="69"/>
      <c r="O243" s="86" t="s">
        <v>675</v>
      </c>
      <c r="P243" s="86" t="s">
        <v>676</v>
      </c>
      <c r="Q243" s="86" t="s">
        <v>794</v>
      </c>
      <c r="R243" s="86" t="s">
        <v>818</v>
      </c>
      <c r="S243" s="86" t="s">
        <v>826</v>
      </c>
      <c r="T243" s="86" t="s">
        <v>946</v>
      </c>
      <c r="U243" s="86" t="s">
        <v>965</v>
      </c>
      <c r="V243" s="86">
        <v>2001</v>
      </c>
      <c r="W243" s="86">
        <v>191</v>
      </c>
      <c r="X243" s="86" t="s">
        <v>969</v>
      </c>
      <c r="Y243" s="86"/>
      <c r="Z243" s="90" t="s">
        <v>1229</v>
      </c>
      <c r="AA243" s="88">
        <v>1</v>
      </c>
      <c r="AB243" s="89" t="str">
        <f>REPLACE(INDEX(GroupVertices[Group],MATCH("~"&amp;Edges[[#This Row],[Vertex 1]],GroupVertices[Vertex],0)),1,1,"")</f>
        <v>1</v>
      </c>
      <c r="AC243" s="89" t="str">
        <f>REPLACE(INDEX(GroupVertices[Group],MATCH("~"&amp;Edges[[#This Row],[Vertex 2]],GroupVertices[Vertex],0)),1,1,"")</f>
        <v>1</v>
      </c>
      <c r="AD243" s="104"/>
      <c r="AE243" s="104"/>
      <c r="AF243" s="104"/>
      <c r="AG243" s="104"/>
      <c r="AH243" s="104"/>
      <c r="AI243" s="104"/>
      <c r="AJ243" s="104"/>
      <c r="AK243" s="104"/>
      <c r="AL243" s="104"/>
    </row>
    <row r="244" spans="1:38" ht="15">
      <c r="A244" s="61" t="s">
        <v>521</v>
      </c>
      <c r="B244" s="61" t="s">
        <v>656</v>
      </c>
      <c r="C244" s="62" t="s">
        <v>4489</v>
      </c>
      <c r="D244" s="63">
        <v>5</v>
      </c>
      <c r="E244" s="64"/>
      <c r="F244" s="65">
        <v>50</v>
      </c>
      <c r="G244" s="62"/>
      <c r="H244" s="66"/>
      <c r="I244" s="67"/>
      <c r="J244" s="67"/>
      <c r="K244" s="31" t="s">
        <v>65</v>
      </c>
      <c r="L244" s="75">
        <v>244</v>
      </c>
      <c r="M244" s="75"/>
      <c r="N244" s="69"/>
      <c r="O244" s="86" t="s">
        <v>675</v>
      </c>
      <c r="P244" s="86" t="s">
        <v>677</v>
      </c>
      <c r="Q244" s="86" t="s">
        <v>795</v>
      </c>
      <c r="R244" s="86" t="s">
        <v>821</v>
      </c>
      <c r="S244" s="86" t="s">
        <v>827</v>
      </c>
      <c r="T244" s="86" t="s">
        <v>946</v>
      </c>
      <c r="U244" s="86" t="s">
        <v>965</v>
      </c>
      <c r="V244" s="86">
        <v>2001</v>
      </c>
      <c r="W244" s="86">
        <v>191</v>
      </c>
      <c r="X244" s="86" t="s">
        <v>969</v>
      </c>
      <c r="Y244" s="86"/>
      <c r="Z244" s="90" t="s">
        <v>1230</v>
      </c>
      <c r="AA244" s="88">
        <v>1</v>
      </c>
      <c r="AB244" s="89" t="str">
        <f>REPLACE(INDEX(GroupVertices[Group],MATCH("~"&amp;Edges[[#This Row],[Vertex 1]],GroupVertices[Vertex],0)),1,1,"")</f>
        <v>1</v>
      </c>
      <c r="AC244" s="89" t="str">
        <f>REPLACE(INDEX(GroupVertices[Group],MATCH("~"&amp;Edges[[#This Row],[Vertex 2]],GroupVertices[Vertex],0)),1,1,"")</f>
        <v>1</v>
      </c>
      <c r="AD244" s="104"/>
      <c r="AE244" s="104"/>
      <c r="AF244" s="104"/>
      <c r="AG244" s="104"/>
      <c r="AH244" s="104"/>
      <c r="AI244" s="104"/>
      <c r="AJ244" s="104"/>
      <c r="AK244" s="104"/>
      <c r="AL244" s="104"/>
    </row>
    <row r="245" spans="1:38" ht="15">
      <c r="A245" s="61" t="s">
        <v>355</v>
      </c>
      <c r="B245" s="61" t="s">
        <v>656</v>
      </c>
      <c r="C245" s="62" t="s">
        <v>4489</v>
      </c>
      <c r="D245" s="63">
        <v>5</v>
      </c>
      <c r="E245" s="64"/>
      <c r="F245" s="65">
        <v>50</v>
      </c>
      <c r="G245" s="62"/>
      <c r="H245" s="66"/>
      <c r="I245" s="67"/>
      <c r="J245" s="67"/>
      <c r="K245" s="31" t="s">
        <v>65</v>
      </c>
      <c r="L245" s="75">
        <v>245</v>
      </c>
      <c r="M245" s="75"/>
      <c r="N245" s="69"/>
      <c r="O245" s="86" t="s">
        <v>675</v>
      </c>
      <c r="P245" s="86" t="s">
        <v>676</v>
      </c>
      <c r="Q245" s="86" t="s">
        <v>696</v>
      </c>
      <c r="R245" s="86" t="s">
        <v>817</v>
      </c>
      <c r="S245" s="86" t="s">
        <v>830</v>
      </c>
      <c r="T245" s="86" t="s">
        <v>946</v>
      </c>
      <c r="U245" s="86" t="s">
        <v>965</v>
      </c>
      <c r="V245" s="86">
        <v>2001</v>
      </c>
      <c r="W245" s="86">
        <v>191</v>
      </c>
      <c r="X245" s="86" t="s">
        <v>969</v>
      </c>
      <c r="Y245" s="86"/>
      <c r="Z245" s="90" t="s">
        <v>1231</v>
      </c>
      <c r="AA245" s="88">
        <v>1</v>
      </c>
      <c r="AB245" s="89" t="str">
        <f>REPLACE(INDEX(GroupVertices[Group],MATCH("~"&amp;Edges[[#This Row],[Vertex 1]],GroupVertices[Vertex],0)),1,1,"")</f>
        <v>1</v>
      </c>
      <c r="AC245" s="89" t="str">
        <f>REPLACE(INDEX(GroupVertices[Group],MATCH("~"&amp;Edges[[#This Row],[Vertex 2]],GroupVertices[Vertex],0)),1,1,"")</f>
        <v>1</v>
      </c>
      <c r="AD245" s="104"/>
      <c r="AE245" s="104"/>
      <c r="AF245" s="104"/>
      <c r="AG245" s="104"/>
      <c r="AH245" s="104"/>
      <c r="AI245" s="104"/>
      <c r="AJ245" s="104"/>
      <c r="AK245" s="104"/>
      <c r="AL245" s="104"/>
    </row>
    <row r="246" spans="1:38" ht="15">
      <c r="A246" s="61" t="s">
        <v>357</v>
      </c>
      <c r="B246" s="61" t="s">
        <v>656</v>
      </c>
      <c r="C246" s="62" t="s">
        <v>4489</v>
      </c>
      <c r="D246" s="63">
        <v>5</v>
      </c>
      <c r="E246" s="64"/>
      <c r="F246" s="65">
        <v>50</v>
      </c>
      <c r="G246" s="62"/>
      <c r="H246" s="66"/>
      <c r="I246" s="67"/>
      <c r="J246" s="67"/>
      <c r="K246" s="31" t="s">
        <v>65</v>
      </c>
      <c r="L246" s="75">
        <v>246</v>
      </c>
      <c r="M246" s="75"/>
      <c r="N246" s="69"/>
      <c r="O246" s="86" t="s">
        <v>675</v>
      </c>
      <c r="P246" s="86" t="s">
        <v>677</v>
      </c>
      <c r="Q246" s="86" t="s">
        <v>720</v>
      </c>
      <c r="R246" s="86" t="s">
        <v>817</v>
      </c>
      <c r="S246" s="86" t="s">
        <v>833</v>
      </c>
      <c r="T246" s="86" t="s">
        <v>946</v>
      </c>
      <c r="U246" s="86" t="s">
        <v>965</v>
      </c>
      <c r="V246" s="86">
        <v>2001</v>
      </c>
      <c r="W246" s="86">
        <v>191</v>
      </c>
      <c r="X246" s="86" t="s">
        <v>969</v>
      </c>
      <c r="Y246" s="86"/>
      <c r="Z246" s="90" t="s">
        <v>1232</v>
      </c>
      <c r="AA246" s="88">
        <v>1</v>
      </c>
      <c r="AB246" s="89" t="str">
        <f>REPLACE(INDEX(GroupVertices[Group],MATCH("~"&amp;Edges[[#This Row],[Vertex 1]],GroupVertices[Vertex],0)),1,1,"")</f>
        <v>1</v>
      </c>
      <c r="AC246" s="89" t="str">
        <f>REPLACE(INDEX(GroupVertices[Group],MATCH("~"&amp;Edges[[#This Row],[Vertex 2]],GroupVertices[Vertex],0)),1,1,"")</f>
        <v>1</v>
      </c>
      <c r="AD246" s="104"/>
      <c r="AE246" s="104"/>
      <c r="AF246" s="104"/>
      <c r="AG246" s="104"/>
      <c r="AH246" s="104"/>
      <c r="AI246" s="104"/>
      <c r="AJ246" s="104"/>
      <c r="AK246" s="104"/>
      <c r="AL246" s="104"/>
    </row>
    <row r="247" spans="1:38" ht="15">
      <c r="A247" s="61" t="s">
        <v>522</v>
      </c>
      <c r="B247" s="61" t="s">
        <v>656</v>
      </c>
      <c r="C247" s="62" t="s">
        <v>4489</v>
      </c>
      <c r="D247" s="63">
        <v>5</v>
      </c>
      <c r="E247" s="64"/>
      <c r="F247" s="65">
        <v>50</v>
      </c>
      <c r="G247" s="62"/>
      <c r="H247" s="66"/>
      <c r="I247" s="67"/>
      <c r="J247" s="67"/>
      <c r="K247" s="31" t="s">
        <v>65</v>
      </c>
      <c r="L247" s="75">
        <v>247</v>
      </c>
      <c r="M247" s="75"/>
      <c r="N247" s="69"/>
      <c r="O247" s="86" t="s">
        <v>675</v>
      </c>
      <c r="P247" s="86" t="s">
        <v>677</v>
      </c>
      <c r="Q247" s="86" t="s">
        <v>707</v>
      </c>
      <c r="R247" s="86" t="s">
        <v>817</v>
      </c>
      <c r="S247" s="86" t="s">
        <v>832</v>
      </c>
      <c r="T247" s="86" t="s">
        <v>946</v>
      </c>
      <c r="U247" s="86" t="s">
        <v>965</v>
      </c>
      <c r="V247" s="86">
        <v>2001</v>
      </c>
      <c r="W247" s="86">
        <v>191</v>
      </c>
      <c r="X247" s="86" t="s">
        <v>969</v>
      </c>
      <c r="Y247" s="86"/>
      <c r="Z247" s="90" t="s">
        <v>1233</v>
      </c>
      <c r="AA247" s="88">
        <v>1</v>
      </c>
      <c r="AB247" s="89" t="str">
        <f>REPLACE(INDEX(GroupVertices[Group],MATCH("~"&amp;Edges[[#This Row],[Vertex 1]],GroupVertices[Vertex],0)),1,1,"")</f>
        <v>1</v>
      </c>
      <c r="AC247" s="89" t="str">
        <f>REPLACE(INDEX(GroupVertices[Group],MATCH("~"&amp;Edges[[#This Row],[Vertex 2]],GroupVertices[Vertex],0)),1,1,"")</f>
        <v>1</v>
      </c>
      <c r="AD247" s="104"/>
      <c r="AE247" s="104"/>
      <c r="AF247" s="104"/>
      <c r="AG247" s="104"/>
      <c r="AH247" s="104"/>
      <c r="AI247" s="104"/>
      <c r="AJ247" s="104"/>
      <c r="AK247" s="104"/>
      <c r="AL247" s="104"/>
    </row>
    <row r="248" spans="1:38" ht="15">
      <c r="A248" s="61" t="s">
        <v>523</v>
      </c>
      <c r="B248" s="61" t="s">
        <v>657</v>
      </c>
      <c r="C248" s="62" t="s">
        <v>4489</v>
      </c>
      <c r="D248" s="63">
        <v>5</v>
      </c>
      <c r="E248" s="64"/>
      <c r="F248" s="65">
        <v>50</v>
      </c>
      <c r="G248" s="62"/>
      <c r="H248" s="66"/>
      <c r="I248" s="67"/>
      <c r="J248" s="67"/>
      <c r="K248" s="31" t="s">
        <v>65</v>
      </c>
      <c r="L248" s="75">
        <v>248</v>
      </c>
      <c r="M248" s="75"/>
      <c r="N248" s="69"/>
      <c r="O248" s="86" t="s">
        <v>675</v>
      </c>
      <c r="P248" s="86" t="s">
        <v>678</v>
      </c>
      <c r="Q248" s="86" t="s">
        <v>694</v>
      </c>
      <c r="R248" s="86" t="s">
        <v>817</v>
      </c>
      <c r="S248" s="86" t="s">
        <v>831</v>
      </c>
      <c r="T248" s="86" t="s">
        <v>947</v>
      </c>
      <c r="U248" s="86" t="s">
        <v>965</v>
      </c>
      <c r="V248" s="86">
        <v>2004</v>
      </c>
      <c r="W248" s="86">
        <v>215</v>
      </c>
      <c r="X248" s="86" t="s">
        <v>972</v>
      </c>
      <c r="Y248" s="86"/>
      <c r="Z248" s="90" t="s">
        <v>1234</v>
      </c>
      <c r="AA248" s="88">
        <v>1</v>
      </c>
      <c r="AB248" s="89" t="str">
        <f>REPLACE(INDEX(GroupVertices[Group],MATCH("~"&amp;Edges[[#This Row],[Vertex 1]],GroupVertices[Vertex],0)),1,1,"")</f>
        <v>40</v>
      </c>
      <c r="AC248" s="89" t="str">
        <f>REPLACE(INDEX(GroupVertices[Group],MATCH("~"&amp;Edges[[#This Row],[Vertex 2]],GroupVertices[Vertex],0)),1,1,"")</f>
        <v>40</v>
      </c>
      <c r="AD248" s="104"/>
      <c r="AE248" s="104"/>
      <c r="AF248" s="104"/>
      <c r="AG248" s="104"/>
      <c r="AH248" s="104"/>
      <c r="AI248" s="104"/>
      <c r="AJ248" s="104"/>
      <c r="AK248" s="104"/>
      <c r="AL248" s="104"/>
    </row>
    <row r="249" spans="1:38" ht="15">
      <c r="A249" s="61" t="s">
        <v>524</v>
      </c>
      <c r="B249" s="61" t="s">
        <v>658</v>
      </c>
      <c r="C249" s="62" t="s">
        <v>4489</v>
      </c>
      <c r="D249" s="63">
        <v>5</v>
      </c>
      <c r="E249" s="64"/>
      <c r="F249" s="65">
        <v>50</v>
      </c>
      <c r="G249" s="62"/>
      <c r="H249" s="66"/>
      <c r="I249" s="67"/>
      <c r="J249" s="67"/>
      <c r="K249" s="31" t="s">
        <v>65</v>
      </c>
      <c r="L249" s="75">
        <v>249</v>
      </c>
      <c r="M249" s="75"/>
      <c r="N249" s="69"/>
      <c r="O249" s="86" t="s">
        <v>675</v>
      </c>
      <c r="P249" s="86" t="s">
        <v>678</v>
      </c>
      <c r="Q249" s="86" t="s">
        <v>796</v>
      </c>
      <c r="R249" s="86" t="s">
        <v>817</v>
      </c>
      <c r="S249" s="86" t="s">
        <v>841</v>
      </c>
      <c r="T249" s="86" t="s">
        <v>948</v>
      </c>
      <c r="U249" s="86" t="s">
        <v>965</v>
      </c>
      <c r="V249" s="86">
        <v>2003</v>
      </c>
      <c r="W249" s="86">
        <v>248</v>
      </c>
      <c r="X249" s="86" t="s">
        <v>972</v>
      </c>
      <c r="Y249" s="86"/>
      <c r="Z249" s="90" t="s">
        <v>1235</v>
      </c>
      <c r="AA249" s="88">
        <v>1</v>
      </c>
      <c r="AB249" s="89" t="str">
        <f>REPLACE(INDEX(GroupVertices[Group],MATCH("~"&amp;Edges[[#This Row],[Vertex 1]],GroupVertices[Vertex],0)),1,1,"")</f>
        <v>39</v>
      </c>
      <c r="AC249" s="89" t="str">
        <f>REPLACE(INDEX(GroupVertices[Group],MATCH("~"&amp;Edges[[#This Row],[Vertex 2]],GroupVertices[Vertex],0)),1,1,"")</f>
        <v>39</v>
      </c>
      <c r="AD249" s="104"/>
      <c r="AE249" s="104"/>
      <c r="AF249" s="104"/>
      <c r="AG249" s="104"/>
      <c r="AH249" s="104"/>
      <c r="AI249" s="104"/>
      <c r="AJ249" s="104"/>
      <c r="AK249" s="104"/>
      <c r="AL249" s="104"/>
    </row>
    <row r="250" spans="1:38" ht="15">
      <c r="A250" s="61" t="s">
        <v>525</v>
      </c>
      <c r="B250" s="61" t="s">
        <v>659</v>
      </c>
      <c r="C250" s="62" t="s">
        <v>4489</v>
      </c>
      <c r="D250" s="63">
        <v>5</v>
      </c>
      <c r="E250" s="64"/>
      <c r="F250" s="65">
        <v>50</v>
      </c>
      <c r="G250" s="62"/>
      <c r="H250" s="66"/>
      <c r="I250" s="67"/>
      <c r="J250" s="67"/>
      <c r="K250" s="31" t="s">
        <v>65</v>
      </c>
      <c r="L250" s="75">
        <v>250</v>
      </c>
      <c r="M250" s="75"/>
      <c r="N250" s="69"/>
      <c r="O250" s="86" t="s">
        <v>675</v>
      </c>
      <c r="P250" s="86" t="s">
        <v>676</v>
      </c>
      <c r="Q250" s="86" t="s">
        <v>720</v>
      </c>
      <c r="R250" s="86" t="s">
        <v>817</v>
      </c>
      <c r="S250" s="86" t="s">
        <v>833</v>
      </c>
      <c r="T250" s="86" t="s">
        <v>949</v>
      </c>
      <c r="U250" s="86" t="s">
        <v>965</v>
      </c>
      <c r="V250" s="86">
        <v>2000</v>
      </c>
      <c r="W250" s="86">
        <v>252</v>
      </c>
      <c r="X250" s="86" t="s">
        <v>969</v>
      </c>
      <c r="Y250" s="86"/>
      <c r="Z250" s="90" t="s">
        <v>1236</v>
      </c>
      <c r="AA250" s="88">
        <v>1</v>
      </c>
      <c r="AB250" s="89" t="str">
        <f>REPLACE(INDEX(GroupVertices[Group],MATCH("~"&amp;Edges[[#This Row],[Vertex 1]],GroupVertices[Vertex],0)),1,1,"")</f>
        <v>18</v>
      </c>
      <c r="AC250" s="89" t="str">
        <f>REPLACE(INDEX(GroupVertices[Group],MATCH("~"&amp;Edges[[#This Row],[Vertex 2]],GroupVertices[Vertex],0)),1,1,"")</f>
        <v>18</v>
      </c>
      <c r="AD250" s="104"/>
      <c r="AE250" s="104"/>
      <c r="AF250" s="104"/>
      <c r="AG250" s="104"/>
      <c r="AH250" s="104"/>
      <c r="AI250" s="104"/>
      <c r="AJ250" s="104"/>
      <c r="AK250" s="104"/>
      <c r="AL250" s="104"/>
    </row>
    <row r="251" spans="1:38" ht="15">
      <c r="A251" s="61" t="s">
        <v>526</v>
      </c>
      <c r="B251" s="61" t="s">
        <v>659</v>
      </c>
      <c r="C251" s="62" t="s">
        <v>4489</v>
      </c>
      <c r="D251" s="63">
        <v>5</v>
      </c>
      <c r="E251" s="64"/>
      <c r="F251" s="65">
        <v>50</v>
      </c>
      <c r="G251" s="62"/>
      <c r="H251" s="66"/>
      <c r="I251" s="67"/>
      <c r="J251" s="67"/>
      <c r="K251" s="31" t="s">
        <v>65</v>
      </c>
      <c r="L251" s="75">
        <v>251</v>
      </c>
      <c r="M251" s="75"/>
      <c r="N251" s="69"/>
      <c r="O251" s="86" t="s">
        <v>675</v>
      </c>
      <c r="P251" s="86" t="s">
        <v>676</v>
      </c>
      <c r="Q251" s="86" t="s">
        <v>696</v>
      </c>
      <c r="R251" s="86" t="s">
        <v>817</v>
      </c>
      <c r="S251" s="86" t="s">
        <v>830</v>
      </c>
      <c r="T251" s="86" t="s">
        <v>949</v>
      </c>
      <c r="U251" s="86" t="s">
        <v>965</v>
      </c>
      <c r="V251" s="86">
        <v>2000</v>
      </c>
      <c r="W251" s="86">
        <v>252</v>
      </c>
      <c r="X251" s="86" t="s">
        <v>969</v>
      </c>
      <c r="Y251" s="86"/>
      <c r="Z251" s="90" t="s">
        <v>1237</v>
      </c>
      <c r="AA251" s="88">
        <v>1</v>
      </c>
      <c r="AB251" s="89" t="str">
        <f>REPLACE(INDEX(GroupVertices[Group],MATCH("~"&amp;Edges[[#This Row],[Vertex 1]],GroupVertices[Vertex],0)),1,1,"")</f>
        <v>18</v>
      </c>
      <c r="AC251" s="89" t="str">
        <f>REPLACE(INDEX(GroupVertices[Group],MATCH("~"&amp;Edges[[#This Row],[Vertex 2]],GroupVertices[Vertex],0)),1,1,"")</f>
        <v>18</v>
      </c>
      <c r="AD251" s="104"/>
      <c r="AE251" s="104"/>
      <c r="AF251" s="104"/>
      <c r="AG251" s="104"/>
      <c r="AH251" s="104"/>
      <c r="AI251" s="104"/>
      <c r="AJ251" s="104"/>
      <c r="AK251" s="104"/>
      <c r="AL251" s="104"/>
    </row>
    <row r="252" spans="1:38" ht="15">
      <c r="A252" s="61" t="s">
        <v>357</v>
      </c>
      <c r="B252" s="61" t="s">
        <v>659</v>
      </c>
      <c r="C252" s="62" t="s">
        <v>4489</v>
      </c>
      <c r="D252" s="63">
        <v>5</v>
      </c>
      <c r="E252" s="64"/>
      <c r="F252" s="65">
        <v>50</v>
      </c>
      <c r="G252" s="62"/>
      <c r="H252" s="66"/>
      <c r="I252" s="67"/>
      <c r="J252" s="67"/>
      <c r="K252" s="31" t="s">
        <v>65</v>
      </c>
      <c r="L252" s="75">
        <v>252</v>
      </c>
      <c r="M252" s="75"/>
      <c r="N252" s="69"/>
      <c r="O252" s="86" t="s">
        <v>675</v>
      </c>
      <c r="P252" s="86" t="s">
        <v>677</v>
      </c>
      <c r="Q252" s="86" t="s">
        <v>720</v>
      </c>
      <c r="R252" s="86" t="s">
        <v>817</v>
      </c>
      <c r="S252" s="86" t="s">
        <v>833</v>
      </c>
      <c r="T252" s="86" t="s">
        <v>949</v>
      </c>
      <c r="U252" s="86" t="s">
        <v>965</v>
      </c>
      <c r="V252" s="86">
        <v>2000</v>
      </c>
      <c r="W252" s="86">
        <v>252</v>
      </c>
      <c r="X252" s="86" t="s">
        <v>969</v>
      </c>
      <c r="Y252" s="86"/>
      <c r="Z252" s="90" t="s">
        <v>1238</v>
      </c>
      <c r="AA252" s="88">
        <v>1</v>
      </c>
      <c r="AB252" s="89" t="str">
        <f>REPLACE(INDEX(GroupVertices[Group],MATCH("~"&amp;Edges[[#This Row],[Vertex 1]],GroupVertices[Vertex],0)),1,1,"")</f>
        <v>1</v>
      </c>
      <c r="AC252" s="89" t="str">
        <f>REPLACE(INDEX(GroupVertices[Group],MATCH("~"&amp;Edges[[#This Row],[Vertex 2]],GroupVertices[Vertex],0)),1,1,"")</f>
        <v>18</v>
      </c>
      <c r="AD252" s="104"/>
      <c r="AE252" s="104"/>
      <c r="AF252" s="104"/>
      <c r="AG252" s="104"/>
      <c r="AH252" s="104"/>
      <c r="AI252" s="104"/>
      <c r="AJ252" s="104"/>
      <c r="AK252" s="104"/>
      <c r="AL252" s="104"/>
    </row>
    <row r="253" spans="1:38" ht="15">
      <c r="A253" s="61" t="s">
        <v>527</v>
      </c>
      <c r="B253" s="61" t="s">
        <v>659</v>
      </c>
      <c r="C253" s="62" t="s">
        <v>4489</v>
      </c>
      <c r="D253" s="63">
        <v>5</v>
      </c>
      <c r="E253" s="64"/>
      <c r="F253" s="65">
        <v>50</v>
      </c>
      <c r="G253" s="62"/>
      <c r="H253" s="66"/>
      <c r="I253" s="67"/>
      <c r="J253" s="67"/>
      <c r="K253" s="31" t="s">
        <v>65</v>
      </c>
      <c r="L253" s="75">
        <v>253</v>
      </c>
      <c r="M253" s="75"/>
      <c r="N253" s="69"/>
      <c r="O253" s="86" t="s">
        <v>675</v>
      </c>
      <c r="P253" s="86" t="s">
        <v>678</v>
      </c>
      <c r="Q253" s="86" t="s">
        <v>694</v>
      </c>
      <c r="R253" s="86" t="s">
        <v>817</v>
      </c>
      <c r="S253" s="86" t="s">
        <v>831</v>
      </c>
      <c r="T253" s="86" t="s">
        <v>949</v>
      </c>
      <c r="U253" s="86" t="s">
        <v>965</v>
      </c>
      <c r="V253" s="86">
        <v>2000</v>
      </c>
      <c r="W253" s="86">
        <v>252</v>
      </c>
      <c r="X253" s="86" t="s">
        <v>969</v>
      </c>
      <c r="Y253" s="86"/>
      <c r="Z253" s="90" t="s">
        <v>1239</v>
      </c>
      <c r="AA253" s="88">
        <v>1</v>
      </c>
      <c r="AB253" s="89" t="str">
        <f>REPLACE(INDEX(GroupVertices[Group],MATCH("~"&amp;Edges[[#This Row],[Vertex 1]],GroupVertices[Vertex],0)),1,1,"")</f>
        <v>18</v>
      </c>
      <c r="AC253" s="89" t="str">
        <f>REPLACE(INDEX(GroupVertices[Group],MATCH("~"&amp;Edges[[#This Row],[Vertex 2]],GroupVertices[Vertex],0)),1,1,"")</f>
        <v>18</v>
      </c>
      <c r="AD253" s="104"/>
      <c r="AE253" s="104"/>
      <c r="AF253" s="104"/>
      <c r="AG253" s="104"/>
      <c r="AH253" s="104"/>
      <c r="AI253" s="104"/>
      <c r="AJ253" s="104"/>
      <c r="AK253" s="104"/>
      <c r="AL253" s="104"/>
    </row>
    <row r="254" spans="1:38" ht="15">
      <c r="A254" s="61" t="s">
        <v>528</v>
      </c>
      <c r="B254" s="61" t="s">
        <v>660</v>
      </c>
      <c r="C254" s="62" t="s">
        <v>4489</v>
      </c>
      <c r="D254" s="63">
        <v>5</v>
      </c>
      <c r="E254" s="64"/>
      <c r="F254" s="65">
        <v>50</v>
      </c>
      <c r="G254" s="62"/>
      <c r="H254" s="66"/>
      <c r="I254" s="67"/>
      <c r="J254" s="67"/>
      <c r="K254" s="31" t="s">
        <v>65</v>
      </c>
      <c r="L254" s="75">
        <v>254</v>
      </c>
      <c r="M254" s="75"/>
      <c r="N254" s="69"/>
      <c r="O254" s="86" t="s">
        <v>675</v>
      </c>
      <c r="P254" s="86" t="s">
        <v>677</v>
      </c>
      <c r="Q254" s="86" t="s">
        <v>744</v>
      </c>
      <c r="R254" s="86" t="s">
        <v>817</v>
      </c>
      <c r="S254" s="86" t="s">
        <v>828</v>
      </c>
      <c r="T254" s="86" t="s">
        <v>950</v>
      </c>
      <c r="U254" s="86" t="s">
        <v>965</v>
      </c>
      <c r="V254" s="86">
        <v>2001</v>
      </c>
      <c r="W254" s="86">
        <v>253</v>
      </c>
      <c r="X254" s="86" t="s">
        <v>969</v>
      </c>
      <c r="Y254" s="86"/>
      <c r="Z254" s="90" t="s">
        <v>1240</v>
      </c>
      <c r="AA254" s="88">
        <v>1</v>
      </c>
      <c r="AB254" s="89" t="str">
        <f>REPLACE(INDEX(GroupVertices[Group],MATCH("~"&amp;Edges[[#This Row],[Vertex 1]],GroupVertices[Vertex],0)),1,1,"")</f>
        <v>12</v>
      </c>
      <c r="AC254" s="89" t="str">
        <f>REPLACE(INDEX(GroupVertices[Group],MATCH("~"&amp;Edges[[#This Row],[Vertex 2]],GroupVertices[Vertex],0)),1,1,"")</f>
        <v>12</v>
      </c>
      <c r="AD254" s="104"/>
      <c r="AE254" s="104"/>
      <c r="AF254" s="104"/>
      <c r="AG254" s="104"/>
      <c r="AH254" s="104"/>
      <c r="AI254" s="104"/>
      <c r="AJ254" s="104"/>
      <c r="AK254" s="104"/>
      <c r="AL254" s="104"/>
    </row>
    <row r="255" spans="1:38" ht="15">
      <c r="A255" s="61" t="s">
        <v>416</v>
      </c>
      <c r="B255" s="61" t="s">
        <v>660</v>
      </c>
      <c r="C255" s="62" t="s">
        <v>4489</v>
      </c>
      <c r="D255" s="63">
        <v>5</v>
      </c>
      <c r="E255" s="64"/>
      <c r="F255" s="65">
        <v>50</v>
      </c>
      <c r="G255" s="62"/>
      <c r="H255" s="66"/>
      <c r="I255" s="67"/>
      <c r="J255" s="67"/>
      <c r="K255" s="31" t="s">
        <v>65</v>
      </c>
      <c r="L255" s="75">
        <v>255</v>
      </c>
      <c r="M255" s="75"/>
      <c r="N255" s="69"/>
      <c r="O255" s="86" t="s">
        <v>675</v>
      </c>
      <c r="P255" s="86" t="s">
        <v>678</v>
      </c>
      <c r="Q255" s="86" t="s">
        <v>797</v>
      </c>
      <c r="R255" s="86" t="s">
        <v>817</v>
      </c>
      <c r="S255" s="86" t="s">
        <v>828</v>
      </c>
      <c r="T255" s="86" t="s">
        <v>950</v>
      </c>
      <c r="U255" s="86" t="s">
        <v>965</v>
      </c>
      <c r="V255" s="86">
        <v>2001</v>
      </c>
      <c r="W255" s="86">
        <v>253</v>
      </c>
      <c r="X255" s="86" t="s">
        <v>969</v>
      </c>
      <c r="Y255" s="86"/>
      <c r="Z255" s="90" t="s">
        <v>1241</v>
      </c>
      <c r="AA255" s="88">
        <v>1</v>
      </c>
      <c r="AB255" s="89" t="str">
        <f>REPLACE(INDEX(GroupVertices[Group],MATCH("~"&amp;Edges[[#This Row],[Vertex 1]],GroupVertices[Vertex],0)),1,1,"")</f>
        <v>12</v>
      </c>
      <c r="AC255" s="89" t="str">
        <f>REPLACE(INDEX(GroupVertices[Group],MATCH("~"&amp;Edges[[#This Row],[Vertex 2]],GroupVertices[Vertex],0)),1,1,"")</f>
        <v>12</v>
      </c>
      <c r="AD255" s="104"/>
      <c r="AE255" s="104"/>
      <c r="AF255" s="104"/>
      <c r="AG255" s="104"/>
      <c r="AH255" s="104"/>
      <c r="AI255" s="104"/>
      <c r="AJ255" s="104"/>
      <c r="AK255" s="104"/>
      <c r="AL255" s="104"/>
    </row>
    <row r="256" spans="1:38" ht="15">
      <c r="A256" s="61" t="s">
        <v>529</v>
      </c>
      <c r="B256" s="61" t="s">
        <v>661</v>
      </c>
      <c r="C256" s="62" t="s">
        <v>4489</v>
      </c>
      <c r="D256" s="63">
        <v>5</v>
      </c>
      <c r="E256" s="64"/>
      <c r="F256" s="65">
        <v>50</v>
      </c>
      <c r="G256" s="62"/>
      <c r="H256" s="66"/>
      <c r="I256" s="67"/>
      <c r="J256" s="67"/>
      <c r="K256" s="31" t="s">
        <v>65</v>
      </c>
      <c r="L256" s="75">
        <v>256</v>
      </c>
      <c r="M256" s="75"/>
      <c r="N256" s="69"/>
      <c r="O256" s="86" t="s">
        <v>675</v>
      </c>
      <c r="P256" s="86" t="s">
        <v>678</v>
      </c>
      <c r="Q256" s="86" t="s">
        <v>798</v>
      </c>
      <c r="R256" s="86" t="s">
        <v>817</v>
      </c>
      <c r="S256" s="86" t="s">
        <v>823</v>
      </c>
      <c r="T256" s="86" t="s">
        <v>951</v>
      </c>
      <c r="U256" s="86" t="s">
        <v>965</v>
      </c>
      <c r="V256" s="86">
        <v>2013</v>
      </c>
      <c r="W256" s="86">
        <v>305</v>
      </c>
      <c r="X256" s="86" t="s">
        <v>968</v>
      </c>
      <c r="Y256" s="86"/>
      <c r="Z256" s="90" t="s">
        <v>1242</v>
      </c>
      <c r="AA256" s="88">
        <v>1</v>
      </c>
      <c r="AB256" s="89" t="str">
        <f>REPLACE(INDEX(GroupVertices[Group],MATCH("~"&amp;Edges[[#This Row],[Vertex 1]],GroupVertices[Vertex],0)),1,1,"")</f>
        <v>38</v>
      </c>
      <c r="AC256" s="89" t="str">
        <f>REPLACE(INDEX(GroupVertices[Group],MATCH("~"&amp;Edges[[#This Row],[Vertex 2]],GroupVertices[Vertex],0)),1,1,"")</f>
        <v>38</v>
      </c>
      <c r="AD256" s="104"/>
      <c r="AE256" s="104"/>
      <c r="AF256" s="104"/>
      <c r="AG256" s="104"/>
      <c r="AH256" s="104"/>
      <c r="AI256" s="104"/>
      <c r="AJ256" s="104"/>
      <c r="AK256" s="104"/>
      <c r="AL256" s="104"/>
    </row>
    <row r="257" spans="1:38" ht="15">
      <c r="A257" s="61" t="s">
        <v>530</v>
      </c>
      <c r="B257" s="61" t="s">
        <v>662</v>
      </c>
      <c r="C257" s="62" t="s">
        <v>4489</v>
      </c>
      <c r="D257" s="63">
        <v>5</v>
      </c>
      <c r="E257" s="64"/>
      <c r="F257" s="65">
        <v>50</v>
      </c>
      <c r="G257" s="62"/>
      <c r="H257" s="66"/>
      <c r="I257" s="67"/>
      <c r="J257" s="67"/>
      <c r="K257" s="31" t="s">
        <v>65</v>
      </c>
      <c r="L257" s="75">
        <v>257</v>
      </c>
      <c r="M257" s="75"/>
      <c r="N257" s="69"/>
      <c r="O257" s="86" t="s">
        <v>675</v>
      </c>
      <c r="P257" s="86" t="s">
        <v>678</v>
      </c>
      <c r="Q257" s="86" t="s">
        <v>696</v>
      </c>
      <c r="R257" s="86" t="s">
        <v>817</v>
      </c>
      <c r="S257" s="86" t="s">
        <v>830</v>
      </c>
      <c r="T257" s="86" t="s">
        <v>952</v>
      </c>
      <c r="U257" s="86" t="s">
        <v>965</v>
      </c>
      <c r="V257" s="86">
        <v>2002</v>
      </c>
      <c r="W257" s="86">
        <v>338</v>
      </c>
      <c r="X257" s="86" t="s">
        <v>969</v>
      </c>
      <c r="Y257" s="86"/>
      <c r="Z257" s="90" t="s">
        <v>1243</v>
      </c>
      <c r="AA257" s="88">
        <v>1</v>
      </c>
      <c r="AB257" s="89" t="str">
        <f>REPLACE(INDEX(GroupVertices[Group],MATCH("~"&amp;Edges[[#This Row],[Vertex 1]],GroupVertices[Vertex],0)),1,1,"")</f>
        <v>1</v>
      </c>
      <c r="AC257" s="89" t="str">
        <f>REPLACE(INDEX(GroupVertices[Group],MATCH("~"&amp;Edges[[#This Row],[Vertex 2]],GroupVertices[Vertex],0)),1,1,"")</f>
        <v>1</v>
      </c>
      <c r="AD257" s="104"/>
      <c r="AE257" s="104"/>
      <c r="AF257" s="104"/>
      <c r="AG257" s="104"/>
      <c r="AH257" s="104"/>
      <c r="AI257" s="104"/>
      <c r="AJ257" s="104"/>
      <c r="AK257" s="104"/>
      <c r="AL257" s="104"/>
    </row>
    <row r="258" spans="1:38" ht="15">
      <c r="A258" s="61" t="s">
        <v>531</v>
      </c>
      <c r="B258" s="61" t="s">
        <v>662</v>
      </c>
      <c r="C258" s="62" t="s">
        <v>4489</v>
      </c>
      <c r="D258" s="63">
        <v>5</v>
      </c>
      <c r="E258" s="64"/>
      <c r="F258" s="65">
        <v>50</v>
      </c>
      <c r="G258" s="62"/>
      <c r="H258" s="66"/>
      <c r="I258" s="67"/>
      <c r="J258" s="67"/>
      <c r="K258" s="31" t="s">
        <v>65</v>
      </c>
      <c r="L258" s="75">
        <v>258</v>
      </c>
      <c r="M258" s="75"/>
      <c r="N258" s="69"/>
      <c r="O258" s="86" t="s">
        <v>675</v>
      </c>
      <c r="P258" s="86" t="s">
        <v>676</v>
      </c>
      <c r="Q258" s="86" t="s">
        <v>796</v>
      </c>
      <c r="R258" s="86" t="s">
        <v>817</v>
      </c>
      <c r="S258" s="86" t="s">
        <v>841</v>
      </c>
      <c r="T258" s="86" t="s">
        <v>952</v>
      </c>
      <c r="U258" s="86" t="s">
        <v>965</v>
      </c>
      <c r="V258" s="86">
        <v>2002</v>
      </c>
      <c r="W258" s="86">
        <v>338</v>
      </c>
      <c r="X258" s="86" t="s">
        <v>969</v>
      </c>
      <c r="Y258" s="86"/>
      <c r="Z258" s="90" t="s">
        <v>1244</v>
      </c>
      <c r="AA258" s="88">
        <v>1</v>
      </c>
      <c r="AB258" s="89" t="str">
        <f>REPLACE(INDEX(GroupVertices[Group],MATCH("~"&amp;Edges[[#This Row],[Vertex 1]],GroupVertices[Vertex],0)),1,1,"")</f>
        <v>1</v>
      </c>
      <c r="AC258" s="89" t="str">
        <f>REPLACE(INDEX(GroupVertices[Group],MATCH("~"&amp;Edges[[#This Row],[Vertex 2]],GroupVertices[Vertex],0)),1,1,"")</f>
        <v>1</v>
      </c>
      <c r="AD258" s="104"/>
      <c r="AE258" s="104"/>
      <c r="AF258" s="104"/>
      <c r="AG258" s="104"/>
      <c r="AH258" s="104"/>
      <c r="AI258" s="104"/>
      <c r="AJ258" s="104"/>
      <c r="AK258" s="104"/>
      <c r="AL258" s="104"/>
    </row>
    <row r="259" spans="1:38" ht="15">
      <c r="A259" s="61" t="s">
        <v>355</v>
      </c>
      <c r="B259" s="61" t="s">
        <v>662</v>
      </c>
      <c r="C259" s="62" t="s">
        <v>4489</v>
      </c>
      <c r="D259" s="63">
        <v>5</v>
      </c>
      <c r="E259" s="64"/>
      <c r="F259" s="65">
        <v>50</v>
      </c>
      <c r="G259" s="62"/>
      <c r="H259" s="66"/>
      <c r="I259" s="67"/>
      <c r="J259" s="67"/>
      <c r="K259" s="31" t="s">
        <v>65</v>
      </c>
      <c r="L259" s="75">
        <v>259</v>
      </c>
      <c r="M259" s="75"/>
      <c r="N259" s="69"/>
      <c r="O259" s="86" t="s">
        <v>675</v>
      </c>
      <c r="P259" s="86" t="s">
        <v>677</v>
      </c>
      <c r="Q259" s="86" t="s">
        <v>696</v>
      </c>
      <c r="R259" s="86" t="s">
        <v>817</v>
      </c>
      <c r="S259" s="86" t="s">
        <v>830</v>
      </c>
      <c r="T259" s="86" t="s">
        <v>952</v>
      </c>
      <c r="U259" s="86" t="s">
        <v>965</v>
      </c>
      <c r="V259" s="86">
        <v>2002</v>
      </c>
      <c r="W259" s="86">
        <v>338</v>
      </c>
      <c r="X259" s="86" t="s">
        <v>969</v>
      </c>
      <c r="Y259" s="86"/>
      <c r="Z259" s="90" t="s">
        <v>1245</v>
      </c>
      <c r="AA259" s="88">
        <v>1</v>
      </c>
      <c r="AB259" s="89" t="str">
        <f>REPLACE(INDEX(GroupVertices[Group],MATCH("~"&amp;Edges[[#This Row],[Vertex 1]],GroupVertices[Vertex],0)),1,1,"")</f>
        <v>1</v>
      </c>
      <c r="AC259" s="89" t="str">
        <f>REPLACE(INDEX(GroupVertices[Group],MATCH("~"&amp;Edges[[#This Row],[Vertex 2]],GroupVertices[Vertex],0)),1,1,"")</f>
        <v>1</v>
      </c>
      <c r="AD259" s="104"/>
      <c r="AE259" s="104"/>
      <c r="AF259" s="104"/>
      <c r="AG259" s="104"/>
      <c r="AH259" s="104"/>
      <c r="AI259" s="104"/>
      <c r="AJ259" s="104"/>
      <c r="AK259" s="104"/>
      <c r="AL259" s="104"/>
    </row>
    <row r="260" spans="1:38" ht="15">
      <c r="A260" s="61" t="s">
        <v>532</v>
      </c>
      <c r="B260" s="61" t="s">
        <v>663</v>
      </c>
      <c r="C260" s="62" t="s">
        <v>4489</v>
      </c>
      <c r="D260" s="63">
        <v>5</v>
      </c>
      <c r="E260" s="64"/>
      <c r="F260" s="65">
        <v>50</v>
      </c>
      <c r="G260" s="62"/>
      <c r="H260" s="66"/>
      <c r="I260" s="67"/>
      <c r="J260" s="67"/>
      <c r="K260" s="31" t="s">
        <v>65</v>
      </c>
      <c r="L260" s="75">
        <v>260</v>
      </c>
      <c r="M260" s="75"/>
      <c r="N260" s="69"/>
      <c r="O260" s="86" t="s">
        <v>675</v>
      </c>
      <c r="P260" s="86" t="s">
        <v>677</v>
      </c>
      <c r="Q260" s="86" t="s">
        <v>799</v>
      </c>
      <c r="R260" s="86" t="s">
        <v>817</v>
      </c>
      <c r="S260" s="86" t="s">
        <v>830</v>
      </c>
      <c r="T260" s="86" t="s">
        <v>953</v>
      </c>
      <c r="U260" s="86" t="s">
        <v>965</v>
      </c>
      <c r="V260" s="86">
        <v>1994</v>
      </c>
      <c r="W260" s="86">
        <v>369</v>
      </c>
      <c r="X260" s="86" t="s">
        <v>969</v>
      </c>
      <c r="Y260" s="86"/>
      <c r="Z260" s="90" t="s">
        <v>1246</v>
      </c>
      <c r="AA260" s="88">
        <v>1</v>
      </c>
      <c r="AB260" s="89" t="str">
        <f>REPLACE(INDEX(GroupVertices[Group],MATCH("~"&amp;Edges[[#This Row],[Vertex 1]],GroupVertices[Vertex],0)),1,1,"")</f>
        <v>37</v>
      </c>
      <c r="AC260" s="89" t="str">
        <f>REPLACE(INDEX(GroupVertices[Group],MATCH("~"&amp;Edges[[#This Row],[Vertex 2]],GroupVertices[Vertex],0)),1,1,"")</f>
        <v>37</v>
      </c>
      <c r="AD260" s="104"/>
      <c r="AE260" s="104"/>
      <c r="AF260" s="104"/>
      <c r="AG260" s="104"/>
      <c r="AH260" s="104"/>
      <c r="AI260" s="104"/>
      <c r="AJ260" s="104"/>
      <c r="AK260" s="104"/>
      <c r="AL260" s="104"/>
    </row>
    <row r="261" spans="1:38" ht="15">
      <c r="A261" s="61" t="s">
        <v>533</v>
      </c>
      <c r="B261" s="61" t="s">
        <v>664</v>
      </c>
      <c r="C261" s="62" t="s">
        <v>4489</v>
      </c>
      <c r="D261" s="63">
        <v>5</v>
      </c>
      <c r="E261" s="64"/>
      <c r="F261" s="65">
        <v>50</v>
      </c>
      <c r="G261" s="62"/>
      <c r="H261" s="66"/>
      <c r="I261" s="67"/>
      <c r="J261" s="67"/>
      <c r="K261" s="31" t="s">
        <v>65</v>
      </c>
      <c r="L261" s="75">
        <v>261</v>
      </c>
      <c r="M261" s="75"/>
      <c r="N261" s="69"/>
      <c r="O261" s="86" t="s">
        <v>675</v>
      </c>
      <c r="P261" s="86" t="s">
        <v>678</v>
      </c>
      <c r="Q261" s="86" t="s">
        <v>800</v>
      </c>
      <c r="R261" s="86" t="s">
        <v>817</v>
      </c>
      <c r="S261" s="86" t="s">
        <v>828</v>
      </c>
      <c r="T261" s="86" t="s">
        <v>954</v>
      </c>
      <c r="U261" s="86" t="s">
        <v>965</v>
      </c>
      <c r="V261" s="86">
        <v>2007</v>
      </c>
      <c r="W261" s="86">
        <v>396</v>
      </c>
      <c r="X261" s="86" t="s">
        <v>969</v>
      </c>
      <c r="Y261" s="86"/>
      <c r="Z261" s="90" t="s">
        <v>1247</v>
      </c>
      <c r="AA261" s="88">
        <v>1</v>
      </c>
      <c r="AB261" s="89" t="str">
        <f>REPLACE(INDEX(GroupVertices[Group],MATCH("~"&amp;Edges[[#This Row],[Vertex 1]],GroupVertices[Vertex],0)),1,1,"")</f>
        <v>17</v>
      </c>
      <c r="AC261" s="89" t="str">
        <f>REPLACE(INDEX(GroupVertices[Group],MATCH("~"&amp;Edges[[#This Row],[Vertex 2]],GroupVertices[Vertex],0)),1,1,"")</f>
        <v>17</v>
      </c>
      <c r="AD261" s="104"/>
      <c r="AE261" s="104"/>
      <c r="AF261" s="104"/>
      <c r="AG261" s="104"/>
      <c r="AH261" s="104"/>
      <c r="AI261" s="104"/>
      <c r="AJ261" s="104"/>
      <c r="AK261" s="104"/>
      <c r="AL261" s="104"/>
    </row>
    <row r="262" spans="1:38" ht="15">
      <c r="A262" s="61" t="s">
        <v>534</v>
      </c>
      <c r="B262" s="61" t="s">
        <v>664</v>
      </c>
      <c r="C262" s="62" t="s">
        <v>4489</v>
      </c>
      <c r="D262" s="63">
        <v>5</v>
      </c>
      <c r="E262" s="64"/>
      <c r="F262" s="65">
        <v>50</v>
      </c>
      <c r="G262" s="62"/>
      <c r="H262" s="66"/>
      <c r="I262" s="67"/>
      <c r="J262" s="67"/>
      <c r="K262" s="31" t="s">
        <v>65</v>
      </c>
      <c r="L262" s="75">
        <v>262</v>
      </c>
      <c r="M262" s="75"/>
      <c r="N262" s="69"/>
      <c r="O262" s="86" t="s">
        <v>675</v>
      </c>
      <c r="P262" s="86" t="s">
        <v>676</v>
      </c>
      <c r="Q262" s="86" t="s">
        <v>800</v>
      </c>
      <c r="R262" s="86" t="s">
        <v>817</v>
      </c>
      <c r="S262" s="86" t="s">
        <v>828</v>
      </c>
      <c r="T262" s="86" t="s">
        <v>954</v>
      </c>
      <c r="U262" s="86" t="s">
        <v>965</v>
      </c>
      <c r="V262" s="86">
        <v>2007</v>
      </c>
      <c r="W262" s="86">
        <v>396</v>
      </c>
      <c r="X262" s="86" t="s">
        <v>969</v>
      </c>
      <c r="Y262" s="86"/>
      <c r="Z262" s="90" t="s">
        <v>1248</v>
      </c>
      <c r="AA262" s="88">
        <v>1</v>
      </c>
      <c r="AB262" s="89" t="str">
        <f>REPLACE(INDEX(GroupVertices[Group],MATCH("~"&amp;Edges[[#This Row],[Vertex 1]],GroupVertices[Vertex],0)),1,1,"")</f>
        <v>17</v>
      </c>
      <c r="AC262" s="89" t="str">
        <f>REPLACE(INDEX(GroupVertices[Group],MATCH("~"&amp;Edges[[#This Row],[Vertex 2]],GroupVertices[Vertex],0)),1,1,"")</f>
        <v>17</v>
      </c>
      <c r="AD262" s="104"/>
      <c r="AE262" s="104"/>
      <c r="AF262" s="104"/>
      <c r="AG262" s="104"/>
      <c r="AH262" s="104"/>
      <c r="AI262" s="104"/>
      <c r="AJ262" s="104"/>
      <c r="AK262" s="104"/>
      <c r="AL262" s="104"/>
    </row>
    <row r="263" spans="1:38" ht="15">
      <c r="A263" s="61" t="s">
        <v>535</v>
      </c>
      <c r="B263" s="61" t="s">
        <v>664</v>
      </c>
      <c r="C263" s="62" t="s">
        <v>4489</v>
      </c>
      <c r="D263" s="63">
        <v>5</v>
      </c>
      <c r="E263" s="64"/>
      <c r="F263" s="65">
        <v>50</v>
      </c>
      <c r="G263" s="62"/>
      <c r="H263" s="66"/>
      <c r="I263" s="67"/>
      <c r="J263" s="67"/>
      <c r="K263" s="31" t="s">
        <v>65</v>
      </c>
      <c r="L263" s="75">
        <v>263</v>
      </c>
      <c r="M263" s="75"/>
      <c r="N263" s="69"/>
      <c r="O263" s="86" t="s">
        <v>675</v>
      </c>
      <c r="P263" s="86" t="s">
        <v>677</v>
      </c>
      <c r="Q263" s="86" t="s">
        <v>684</v>
      </c>
      <c r="R263" s="86" t="s">
        <v>817</v>
      </c>
      <c r="S263" s="86" t="s">
        <v>828</v>
      </c>
      <c r="T263" s="86" t="s">
        <v>954</v>
      </c>
      <c r="U263" s="86" t="s">
        <v>965</v>
      </c>
      <c r="V263" s="86">
        <v>2007</v>
      </c>
      <c r="W263" s="86">
        <v>396</v>
      </c>
      <c r="X263" s="86" t="s">
        <v>969</v>
      </c>
      <c r="Y263" s="86"/>
      <c r="Z263" s="90" t="s">
        <v>1249</v>
      </c>
      <c r="AA263" s="88">
        <v>1</v>
      </c>
      <c r="AB263" s="89" t="str">
        <f>REPLACE(INDEX(GroupVertices[Group],MATCH("~"&amp;Edges[[#This Row],[Vertex 1]],GroupVertices[Vertex],0)),1,1,"")</f>
        <v>17</v>
      </c>
      <c r="AC263" s="89" t="str">
        <f>REPLACE(INDEX(GroupVertices[Group],MATCH("~"&amp;Edges[[#This Row],[Vertex 2]],GroupVertices[Vertex],0)),1,1,"")</f>
        <v>17</v>
      </c>
      <c r="AD263" s="104"/>
      <c r="AE263" s="104"/>
      <c r="AF263" s="104"/>
      <c r="AG263" s="104"/>
      <c r="AH263" s="104"/>
      <c r="AI263" s="104"/>
      <c r="AJ263" s="104"/>
      <c r="AK263" s="104"/>
      <c r="AL263" s="104"/>
    </row>
    <row r="264" spans="1:38" ht="15">
      <c r="A264" s="61" t="s">
        <v>536</v>
      </c>
      <c r="B264" s="61" t="s">
        <v>665</v>
      </c>
      <c r="C264" s="62" t="s">
        <v>4489</v>
      </c>
      <c r="D264" s="63">
        <v>5</v>
      </c>
      <c r="E264" s="64"/>
      <c r="F264" s="65">
        <v>50</v>
      </c>
      <c r="G264" s="62"/>
      <c r="H264" s="66"/>
      <c r="I264" s="67"/>
      <c r="J264" s="67"/>
      <c r="K264" s="31" t="s">
        <v>65</v>
      </c>
      <c r="L264" s="75">
        <v>264</v>
      </c>
      <c r="M264" s="75"/>
      <c r="N264" s="69"/>
      <c r="O264" s="86" t="s">
        <v>675</v>
      </c>
      <c r="P264" s="86" t="s">
        <v>678</v>
      </c>
      <c r="Q264" s="86" t="s">
        <v>801</v>
      </c>
      <c r="R264" s="86" t="s">
        <v>817</v>
      </c>
      <c r="S264" s="86" t="s">
        <v>842</v>
      </c>
      <c r="T264" s="86" t="s">
        <v>955</v>
      </c>
      <c r="U264" s="86" t="s">
        <v>965</v>
      </c>
      <c r="V264" s="86">
        <v>2010</v>
      </c>
      <c r="W264" s="86">
        <v>404</v>
      </c>
      <c r="X264" s="86" t="s">
        <v>968</v>
      </c>
      <c r="Y264" s="86"/>
      <c r="Z264" s="90" t="s">
        <v>1250</v>
      </c>
      <c r="AA264" s="88">
        <v>1</v>
      </c>
      <c r="AB264" s="89" t="str">
        <f>REPLACE(INDEX(GroupVertices[Group],MATCH("~"&amp;Edges[[#This Row],[Vertex 1]],GroupVertices[Vertex],0)),1,1,"")</f>
        <v>6</v>
      </c>
      <c r="AC264" s="89" t="str">
        <f>REPLACE(INDEX(GroupVertices[Group],MATCH("~"&amp;Edges[[#This Row],[Vertex 2]],GroupVertices[Vertex],0)),1,1,"")</f>
        <v>6</v>
      </c>
      <c r="AD264" s="104"/>
      <c r="AE264" s="104"/>
      <c r="AF264" s="104"/>
      <c r="AG264" s="104"/>
      <c r="AH264" s="104"/>
      <c r="AI264" s="104"/>
      <c r="AJ264" s="104"/>
      <c r="AK264" s="104"/>
      <c r="AL264" s="104"/>
    </row>
    <row r="265" spans="1:38" ht="15">
      <c r="A265" s="61" t="s">
        <v>537</v>
      </c>
      <c r="B265" s="61" t="s">
        <v>665</v>
      </c>
      <c r="C265" s="62" t="s">
        <v>4489</v>
      </c>
      <c r="D265" s="63">
        <v>5</v>
      </c>
      <c r="E265" s="64"/>
      <c r="F265" s="65">
        <v>50</v>
      </c>
      <c r="G265" s="62"/>
      <c r="H265" s="66"/>
      <c r="I265" s="67"/>
      <c r="J265" s="67"/>
      <c r="K265" s="31" t="s">
        <v>65</v>
      </c>
      <c r="L265" s="75">
        <v>265</v>
      </c>
      <c r="M265" s="75"/>
      <c r="N265" s="69"/>
      <c r="O265" s="86" t="s">
        <v>675</v>
      </c>
      <c r="P265" s="86" t="s">
        <v>676</v>
      </c>
      <c r="Q265" s="86" t="s">
        <v>802</v>
      </c>
      <c r="R265" s="86" t="s">
        <v>817</v>
      </c>
      <c r="S265" s="86" t="s">
        <v>828</v>
      </c>
      <c r="T265" s="86" t="s">
        <v>955</v>
      </c>
      <c r="U265" s="86" t="s">
        <v>965</v>
      </c>
      <c r="V265" s="86">
        <v>2010</v>
      </c>
      <c r="W265" s="86">
        <v>404</v>
      </c>
      <c r="X265" s="86" t="s">
        <v>968</v>
      </c>
      <c r="Y265" s="86"/>
      <c r="Z265" s="90" t="s">
        <v>1251</v>
      </c>
      <c r="AA265" s="88">
        <v>1</v>
      </c>
      <c r="AB265" s="89" t="str">
        <f>REPLACE(INDEX(GroupVertices[Group],MATCH("~"&amp;Edges[[#This Row],[Vertex 1]],GroupVertices[Vertex],0)),1,1,"")</f>
        <v>6</v>
      </c>
      <c r="AC265" s="89" t="str">
        <f>REPLACE(INDEX(GroupVertices[Group],MATCH("~"&amp;Edges[[#This Row],[Vertex 2]],GroupVertices[Vertex],0)),1,1,"")</f>
        <v>6</v>
      </c>
      <c r="AD265" s="104"/>
      <c r="AE265" s="104"/>
      <c r="AF265" s="104"/>
      <c r="AG265" s="104"/>
      <c r="AH265" s="104"/>
      <c r="AI265" s="104"/>
      <c r="AJ265" s="104"/>
      <c r="AK265" s="104"/>
      <c r="AL265" s="104"/>
    </row>
    <row r="266" spans="1:38" ht="15">
      <c r="A266" s="61" t="s">
        <v>538</v>
      </c>
      <c r="B266" s="61" t="s">
        <v>665</v>
      </c>
      <c r="C266" s="62" t="s">
        <v>4489</v>
      </c>
      <c r="D266" s="63">
        <v>5</v>
      </c>
      <c r="E266" s="64"/>
      <c r="F266" s="65">
        <v>50</v>
      </c>
      <c r="G266" s="62"/>
      <c r="H266" s="66"/>
      <c r="I266" s="67"/>
      <c r="J266" s="67"/>
      <c r="K266" s="31" t="s">
        <v>65</v>
      </c>
      <c r="L266" s="75">
        <v>266</v>
      </c>
      <c r="M266" s="75"/>
      <c r="N266" s="69"/>
      <c r="O266" s="86" t="s">
        <v>675</v>
      </c>
      <c r="P266" s="86" t="s">
        <v>676</v>
      </c>
      <c r="Q266" s="86" t="s">
        <v>803</v>
      </c>
      <c r="R266" s="86" t="s">
        <v>817</v>
      </c>
      <c r="S266" s="86" t="s">
        <v>843</v>
      </c>
      <c r="T266" s="86" t="s">
        <v>955</v>
      </c>
      <c r="U266" s="86" t="s">
        <v>965</v>
      </c>
      <c r="V266" s="86">
        <v>2010</v>
      </c>
      <c r="W266" s="86">
        <v>404</v>
      </c>
      <c r="X266" s="86" t="s">
        <v>968</v>
      </c>
      <c r="Y266" s="86"/>
      <c r="Z266" s="90" t="s">
        <v>1252</v>
      </c>
      <c r="AA266" s="88">
        <v>1</v>
      </c>
      <c r="AB266" s="89" t="str">
        <f>REPLACE(INDEX(GroupVertices[Group],MATCH("~"&amp;Edges[[#This Row],[Vertex 1]],GroupVertices[Vertex],0)),1,1,"")</f>
        <v>6</v>
      </c>
      <c r="AC266" s="89" t="str">
        <f>REPLACE(INDEX(GroupVertices[Group],MATCH("~"&amp;Edges[[#This Row],[Vertex 2]],GroupVertices[Vertex],0)),1,1,"")</f>
        <v>6</v>
      </c>
      <c r="AD266" s="104"/>
      <c r="AE266" s="104"/>
      <c r="AF266" s="104"/>
      <c r="AG266" s="104"/>
      <c r="AH266" s="104"/>
      <c r="AI266" s="104"/>
      <c r="AJ266" s="104"/>
      <c r="AK266" s="104"/>
      <c r="AL266" s="104"/>
    </row>
    <row r="267" spans="1:38" ht="15">
      <c r="A267" s="61" t="s">
        <v>539</v>
      </c>
      <c r="B267" s="61" t="s">
        <v>665</v>
      </c>
      <c r="C267" s="62" t="s">
        <v>4489</v>
      </c>
      <c r="D267" s="63">
        <v>5</v>
      </c>
      <c r="E267" s="64"/>
      <c r="F267" s="65">
        <v>50</v>
      </c>
      <c r="G267" s="62"/>
      <c r="H267" s="66"/>
      <c r="I267" s="67"/>
      <c r="J267" s="67"/>
      <c r="K267" s="31" t="s">
        <v>65</v>
      </c>
      <c r="L267" s="75">
        <v>267</v>
      </c>
      <c r="M267" s="75"/>
      <c r="N267" s="69"/>
      <c r="O267" s="86" t="s">
        <v>675</v>
      </c>
      <c r="P267" s="86" t="s">
        <v>676</v>
      </c>
      <c r="Q267" s="86" t="s">
        <v>804</v>
      </c>
      <c r="R267" s="86" t="s">
        <v>817</v>
      </c>
      <c r="S267" s="86" t="s">
        <v>828</v>
      </c>
      <c r="T267" s="86" t="s">
        <v>955</v>
      </c>
      <c r="U267" s="86" t="s">
        <v>965</v>
      </c>
      <c r="V267" s="86">
        <v>2010</v>
      </c>
      <c r="W267" s="86">
        <v>404</v>
      </c>
      <c r="X267" s="86" t="s">
        <v>968</v>
      </c>
      <c r="Y267" s="86"/>
      <c r="Z267" s="90" t="s">
        <v>1253</v>
      </c>
      <c r="AA267" s="88">
        <v>1</v>
      </c>
      <c r="AB267" s="89" t="str">
        <f>REPLACE(INDEX(GroupVertices[Group],MATCH("~"&amp;Edges[[#This Row],[Vertex 1]],GroupVertices[Vertex],0)),1,1,"")</f>
        <v>6</v>
      </c>
      <c r="AC267" s="89" t="str">
        <f>REPLACE(INDEX(GroupVertices[Group],MATCH("~"&amp;Edges[[#This Row],[Vertex 2]],GroupVertices[Vertex],0)),1,1,"")</f>
        <v>6</v>
      </c>
      <c r="AD267" s="104"/>
      <c r="AE267" s="104"/>
      <c r="AF267" s="104"/>
      <c r="AG267" s="104"/>
      <c r="AH267" s="104"/>
      <c r="AI267" s="104"/>
      <c r="AJ267" s="104"/>
      <c r="AK267" s="104"/>
      <c r="AL267" s="104"/>
    </row>
    <row r="268" spans="1:38" ht="15">
      <c r="A268" s="61" t="s">
        <v>540</v>
      </c>
      <c r="B268" s="61" t="s">
        <v>665</v>
      </c>
      <c r="C268" s="62" t="s">
        <v>4489</v>
      </c>
      <c r="D268" s="63">
        <v>5</v>
      </c>
      <c r="E268" s="64"/>
      <c r="F268" s="65">
        <v>50</v>
      </c>
      <c r="G268" s="62"/>
      <c r="H268" s="66"/>
      <c r="I268" s="67"/>
      <c r="J268" s="67"/>
      <c r="K268" s="31" t="s">
        <v>65</v>
      </c>
      <c r="L268" s="75">
        <v>268</v>
      </c>
      <c r="M268" s="75"/>
      <c r="N268" s="69"/>
      <c r="O268" s="86" t="s">
        <v>675</v>
      </c>
      <c r="P268" s="86" t="s">
        <v>676</v>
      </c>
      <c r="Q268" s="86" t="s">
        <v>805</v>
      </c>
      <c r="R268" s="86" t="s">
        <v>817</v>
      </c>
      <c r="S268" s="86" t="s">
        <v>844</v>
      </c>
      <c r="T268" s="86" t="s">
        <v>955</v>
      </c>
      <c r="U268" s="86" t="s">
        <v>965</v>
      </c>
      <c r="V268" s="86">
        <v>2010</v>
      </c>
      <c r="W268" s="86">
        <v>404</v>
      </c>
      <c r="X268" s="86" t="s">
        <v>968</v>
      </c>
      <c r="Y268" s="86"/>
      <c r="Z268" s="90" t="s">
        <v>1254</v>
      </c>
      <c r="AA268" s="88">
        <v>1</v>
      </c>
      <c r="AB268" s="89" t="str">
        <f>REPLACE(INDEX(GroupVertices[Group],MATCH("~"&amp;Edges[[#This Row],[Vertex 1]],GroupVertices[Vertex],0)),1,1,"")</f>
        <v>6</v>
      </c>
      <c r="AC268" s="89" t="str">
        <f>REPLACE(INDEX(GroupVertices[Group],MATCH("~"&amp;Edges[[#This Row],[Vertex 2]],GroupVertices[Vertex],0)),1,1,"")</f>
        <v>6</v>
      </c>
      <c r="AD268" s="104"/>
      <c r="AE268" s="104"/>
      <c r="AF268" s="104"/>
      <c r="AG268" s="104"/>
      <c r="AH268" s="104"/>
      <c r="AI268" s="104"/>
      <c r="AJ268" s="104"/>
      <c r="AK268" s="104"/>
      <c r="AL268" s="104"/>
    </row>
    <row r="269" spans="1:38" ht="15">
      <c r="A269" s="61" t="s">
        <v>541</v>
      </c>
      <c r="B269" s="61" t="s">
        <v>665</v>
      </c>
      <c r="C269" s="62" t="s">
        <v>4489</v>
      </c>
      <c r="D269" s="63">
        <v>5</v>
      </c>
      <c r="E269" s="64"/>
      <c r="F269" s="65">
        <v>50</v>
      </c>
      <c r="G269" s="62"/>
      <c r="H269" s="66"/>
      <c r="I269" s="67"/>
      <c r="J269" s="67"/>
      <c r="K269" s="31" t="s">
        <v>65</v>
      </c>
      <c r="L269" s="75">
        <v>269</v>
      </c>
      <c r="M269" s="75"/>
      <c r="N269" s="69"/>
      <c r="O269" s="86" t="s">
        <v>675</v>
      </c>
      <c r="P269" s="86" t="s">
        <v>676</v>
      </c>
      <c r="Q269" s="86" t="s">
        <v>802</v>
      </c>
      <c r="R269" s="86" t="s">
        <v>817</v>
      </c>
      <c r="S269" s="86" t="s">
        <v>828</v>
      </c>
      <c r="T269" s="86" t="s">
        <v>955</v>
      </c>
      <c r="U269" s="86" t="s">
        <v>965</v>
      </c>
      <c r="V269" s="86">
        <v>2010</v>
      </c>
      <c r="W269" s="86">
        <v>404</v>
      </c>
      <c r="X269" s="86" t="s">
        <v>968</v>
      </c>
      <c r="Y269" s="86"/>
      <c r="Z269" s="90" t="s">
        <v>1255</v>
      </c>
      <c r="AA269" s="88">
        <v>1</v>
      </c>
      <c r="AB269" s="89" t="str">
        <f>REPLACE(INDEX(GroupVertices[Group],MATCH("~"&amp;Edges[[#This Row],[Vertex 1]],GroupVertices[Vertex],0)),1,1,"")</f>
        <v>6</v>
      </c>
      <c r="AC269" s="89" t="str">
        <f>REPLACE(INDEX(GroupVertices[Group],MATCH("~"&amp;Edges[[#This Row],[Vertex 2]],GroupVertices[Vertex],0)),1,1,"")</f>
        <v>6</v>
      </c>
      <c r="AD269" s="104"/>
      <c r="AE269" s="104"/>
      <c r="AF269" s="104"/>
      <c r="AG269" s="104"/>
      <c r="AH269" s="104"/>
      <c r="AI269" s="104"/>
      <c r="AJ269" s="104"/>
      <c r="AK269" s="104"/>
      <c r="AL269" s="104"/>
    </row>
    <row r="270" spans="1:38" ht="15">
      <c r="A270" s="61" t="s">
        <v>542</v>
      </c>
      <c r="B270" s="61" t="s">
        <v>665</v>
      </c>
      <c r="C270" s="62" t="s">
        <v>4489</v>
      </c>
      <c r="D270" s="63">
        <v>5</v>
      </c>
      <c r="E270" s="64"/>
      <c r="F270" s="65">
        <v>50</v>
      </c>
      <c r="G270" s="62"/>
      <c r="H270" s="66"/>
      <c r="I270" s="67"/>
      <c r="J270" s="67"/>
      <c r="K270" s="31" t="s">
        <v>65</v>
      </c>
      <c r="L270" s="75">
        <v>270</v>
      </c>
      <c r="M270" s="75"/>
      <c r="N270" s="69"/>
      <c r="O270" s="86" t="s">
        <v>675</v>
      </c>
      <c r="P270" s="86" t="s">
        <v>676</v>
      </c>
      <c r="Q270" s="86" t="s">
        <v>806</v>
      </c>
      <c r="R270" s="86" t="s">
        <v>817</v>
      </c>
      <c r="S270" s="86" t="s">
        <v>845</v>
      </c>
      <c r="T270" s="86" t="s">
        <v>955</v>
      </c>
      <c r="U270" s="86" t="s">
        <v>965</v>
      </c>
      <c r="V270" s="86">
        <v>2010</v>
      </c>
      <c r="W270" s="86">
        <v>404</v>
      </c>
      <c r="X270" s="86" t="s">
        <v>968</v>
      </c>
      <c r="Y270" s="86"/>
      <c r="Z270" s="90" t="s">
        <v>1256</v>
      </c>
      <c r="AA270" s="88">
        <v>1</v>
      </c>
      <c r="AB270" s="89" t="str">
        <f>REPLACE(INDEX(GroupVertices[Group],MATCH("~"&amp;Edges[[#This Row],[Vertex 1]],GroupVertices[Vertex],0)),1,1,"")</f>
        <v>6</v>
      </c>
      <c r="AC270" s="89" t="str">
        <f>REPLACE(INDEX(GroupVertices[Group],MATCH("~"&amp;Edges[[#This Row],[Vertex 2]],GroupVertices[Vertex],0)),1,1,"")</f>
        <v>6</v>
      </c>
      <c r="AD270" s="104"/>
      <c r="AE270" s="104"/>
      <c r="AF270" s="104"/>
      <c r="AG270" s="104"/>
      <c r="AH270" s="104"/>
      <c r="AI270" s="104"/>
      <c r="AJ270" s="104"/>
      <c r="AK270" s="104"/>
      <c r="AL270" s="104"/>
    </row>
    <row r="271" spans="1:38" ht="15">
      <c r="A271" s="61" t="s">
        <v>543</v>
      </c>
      <c r="B271" s="61" t="s">
        <v>665</v>
      </c>
      <c r="C271" s="62" t="s">
        <v>4489</v>
      </c>
      <c r="D271" s="63">
        <v>5</v>
      </c>
      <c r="E271" s="64"/>
      <c r="F271" s="65">
        <v>50</v>
      </c>
      <c r="G271" s="62"/>
      <c r="H271" s="66"/>
      <c r="I271" s="67"/>
      <c r="J271" s="67"/>
      <c r="K271" s="31" t="s">
        <v>65</v>
      </c>
      <c r="L271" s="75">
        <v>271</v>
      </c>
      <c r="M271" s="75"/>
      <c r="N271" s="69"/>
      <c r="O271" s="86" t="s">
        <v>675</v>
      </c>
      <c r="P271" s="86" t="s">
        <v>676</v>
      </c>
      <c r="Q271" s="86" t="s">
        <v>806</v>
      </c>
      <c r="R271" s="86" t="s">
        <v>817</v>
      </c>
      <c r="S271" s="86" t="s">
        <v>845</v>
      </c>
      <c r="T271" s="86" t="s">
        <v>955</v>
      </c>
      <c r="U271" s="86" t="s">
        <v>965</v>
      </c>
      <c r="V271" s="86">
        <v>2010</v>
      </c>
      <c r="W271" s="86">
        <v>404</v>
      </c>
      <c r="X271" s="86" t="s">
        <v>968</v>
      </c>
      <c r="Y271" s="86"/>
      <c r="Z271" s="90" t="s">
        <v>1257</v>
      </c>
      <c r="AA271" s="88">
        <v>1</v>
      </c>
      <c r="AB271" s="89" t="str">
        <f>REPLACE(INDEX(GroupVertices[Group],MATCH("~"&amp;Edges[[#This Row],[Vertex 1]],GroupVertices[Vertex],0)),1,1,"")</f>
        <v>6</v>
      </c>
      <c r="AC271" s="89" t="str">
        <f>REPLACE(INDEX(GroupVertices[Group],MATCH("~"&amp;Edges[[#This Row],[Vertex 2]],GroupVertices[Vertex],0)),1,1,"")</f>
        <v>6</v>
      </c>
      <c r="AD271" s="104"/>
      <c r="AE271" s="104"/>
      <c r="AF271" s="104"/>
      <c r="AG271" s="104"/>
      <c r="AH271" s="104"/>
      <c r="AI271" s="104"/>
      <c r="AJ271" s="104"/>
      <c r="AK271" s="104"/>
      <c r="AL271" s="104"/>
    </row>
    <row r="272" spans="1:38" ht="15">
      <c r="A272" s="61" t="s">
        <v>544</v>
      </c>
      <c r="B272" s="61" t="s">
        <v>665</v>
      </c>
      <c r="C272" s="62" t="s">
        <v>4489</v>
      </c>
      <c r="D272" s="63">
        <v>5</v>
      </c>
      <c r="E272" s="64"/>
      <c r="F272" s="65">
        <v>50</v>
      </c>
      <c r="G272" s="62"/>
      <c r="H272" s="66"/>
      <c r="I272" s="67"/>
      <c r="J272" s="67"/>
      <c r="K272" s="31" t="s">
        <v>65</v>
      </c>
      <c r="L272" s="75">
        <v>272</v>
      </c>
      <c r="M272" s="75"/>
      <c r="N272" s="69"/>
      <c r="O272" s="86" t="s">
        <v>675</v>
      </c>
      <c r="P272" s="86" t="s">
        <v>676</v>
      </c>
      <c r="Q272" s="86" t="s">
        <v>807</v>
      </c>
      <c r="R272" s="86" t="s">
        <v>817</v>
      </c>
      <c r="S272" s="86" t="s">
        <v>846</v>
      </c>
      <c r="T272" s="86" t="s">
        <v>955</v>
      </c>
      <c r="U272" s="86" t="s">
        <v>965</v>
      </c>
      <c r="V272" s="86">
        <v>2010</v>
      </c>
      <c r="W272" s="86">
        <v>404</v>
      </c>
      <c r="X272" s="86" t="s">
        <v>968</v>
      </c>
      <c r="Y272" s="86"/>
      <c r="Z272" s="90" t="s">
        <v>1258</v>
      </c>
      <c r="AA272" s="88">
        <v>1</v>
      </c>
      <c r="AB272" s="89" t="str">
        <f>REPLACE(INDEX(GroupVertices[Group],MATCH("~"&amp;Edges[[#This Row],[Vertex 1]],GroupVertices[Vertex],0)),1,1,"")</f>
        <v>6</v>
      </c>
      <c r="AC272" s="89" t="str">
        <f>REPLACE(INDEX(GroupVertices[Group],MATCH("~"&amp;Edges[[#This Row],[Vertex 2]],GroupVertices[Vertex],0)),1,1,"")</f>
        <v>6</v>
      </c>
      <c r="AD272" s="104"/>
      <c r="AE272" s="104"/>
      <c r="AF272" s="104"/>
      <c r="AG272" s="104"/>
      <c r="AH272" s="104"/>
      <c r="AI272" s="104"/>
      <c r="AJ272" s="104"/>
      <c r="AK272" s="104"/>
      <c r="AL272" s="104"/>
    </row>
    <row r="273" spans="1:38" ht="15">
      <c r="A273" s="61" t="s">
        <v>545</v>
      </c>
      <c r="B273" s="61" t="s">
        <v>665</v>
      </c>
      <c r="C273" s="62" t="s">
        <v>4489</v>
      </c>
      <c r="D273" s="63">
        <v>5</v>
      </c>
      <c r="E273" s="64"/>
      <c r="F273" s="65">
        <v>50</v>
      </c>
      <c r="G273" s="62"/>
      <c r="H273" s="66"/>
      <c r="I273" s="67"/>
      <c r="J273" s="67"/>
      <c r="K273" s="31" t="s">
        <v>65</v>
      </c>
      <c r="L273" s="75">
        <v>273</v>
      </c>
      <c r="M273" s="75"/>
      <c r="N273" s="69"/>
      <c r="O273" s="86" t="s">
        <v>675</v>
      </c>
      <c r="P273" s="86" t="s">
        <v>677</v>
      </c>
      <c r="Q273" s="86" t="s">
        <v>707</v>
      </c>
      <c r="R273" s="86" t="s">
        <v>817</v>
      </c>
      <c r="S273" s="86" t="s">
        <v>832</v>
      </c>
      <c r="T273" s="86" t="s">
        <v>955</v>
      </c>
      <c r="U273" s="86" t="s">
        <v>965</v>
      </c>
      <c r="V273" s="86">
        <v>2010</v>
      </c>
      <c r="W273" s="86">
        <v>404</v>
      </c>
      <c r="X273" s="86" t="s">
        <v>968</v>
      </c>
      <c r="Y273" s="86"/>
      <c r="Z273" s="90" t="s">
        <v>1259</v>
      </c>
      <c r="AA273" s="88">
        <v>1</v>
      </c>
      <c r="AB273" s="89" t="str">
        <f>REPLACE(INDEX(GroupVertices[Group],MATCH("~"&amp;Edges[[#This Row],[Vertex 1]],GroupVertices[Vertex],0)),1,1,"")</f>
        <v>6</v>
      </c>
      <c r="AC273" s="89" t="str">
        <f>REPLACE(INDEX(GroupVertices[Group],MATCH("~"&amp;Edges[[#This Row],[Vertex 2]],GroupVertices[Vertex],0)),1,1,"")</f>
        <v>6</v>
      </c>
      <c r="AD273" s="104"/>
      <c r="AE273" s="104"/>
      <c r="AF273" s="104"/>
      <c r="AG273" s="104"/>
      <c r="AH273" s="104"/>
      <c r="AI273" s="104"/>
      <c r="AJ273" s="104"/>
      <c r="AK273" s="104"/>
      <c r="AL273" s="104"/>
    </row>
    <row r="274" spans="1:38" ht="15">
      <c r="A274" s="61" t="s">
        <v>546</v>
      </c>
      <c r="B274" s="61" t="s">
        <v>666</v>
      </c>
      <c r="C274" s="62" t="s">
        <v>4489</v>
      </c>
      <c r="D274" s="63">
        <v>5</v>
      </c>
      <c r="E274" s="64"/>
      <c r="F274" s="65">
        <v>50</v>
      </c>
      <c r="G274" s="62"/>
      <c r="H274" s="66"/>
      <c r="I274" s="67"/>
      <c r="J274" s="67"/>
      <c r="K274" s="31" t="s">
        <v>65</v>
      </c>
      <c r="L274" s="75">
        <v>274</v>
      </c>
      <c r="M274" s="75"/>
      <c r="N274" s="69"/>
      <c r="O274" s="86" t="s">
        <v>675</v>
      </c>
      <c r="P274" s="86" t="s">
        <v>676</v>
      </c>
      <c r="Q274" s="86" t="s">
        <v>808</v>
      </c>
      <c r="R274" s="86" t="s">
        <v>817</v>
      </c>
      <c r="S274" s="86" t="s">
        <v>830</v>
      </c>
      <c r="T274" s="86" t="s">
        <v>956</v>
      </c>
      <c r="U274" s="86" t="s">
        <v>965</v>
      </c>
      <c r="V274" s="86">
        <v>2000</v>
      </c>
      <c r="W274" s="86">
        <v>410</v>
      </c>
      <c r="X274" s="86" t="s">
        <v>987</v>
      </c>
      <c r="Y274" s="86"/>
      <c r="Z274" s="90" t="s">
        <v>1260</v>
      </c>
      <c r="AA274" s="88">
        <v>1</v>
      </c>
      <c r="AB274" s="89" t="str">
        <f>REPLACE(INDEX(GroupVertices[Group],MATCH("~"&amp;Edges[[#This Row],[Vertex 1]],GroupVertices[Vertex],0)),1,1,"")</f>
        <v>5</v>
      </c>
      <c r="AC274" s="89" t="str">
        <f>REPLACE(INDEX(GroupVertices[Group],MATCH("~"&amp;Edges[[#This Row],[Vertex 2]],GroupVertices[Vertex],0)),1,1,"")</f>
        <v>5</v>
      </c>
      <c r="AD274" s="104"/>
      <c r="AE274" s="104"/>
      <c r="AF274" s="104"/>
      <c r="AG274" s="104"/>
      <c r="AH274" s="104"/>
      <c r="AI274" s="104"/>
      <c r="AJ274" s="104"/>
      <c r="AK274" s="104"/>
      <c r="AL274" s="104"/>
    </row>
    <row r="275" spans="1:38" ht="15">
      <c r="A275" s="61" t="s">
        <v>355</v>
      </c>
      <c r="B275" s="61" t="s">
        <v>666</v>
      </c>
      <c r="C275" s="62" t="s">
        <v>4489</v>
      </c>
      <c r="D275" s="63">
        <v>5</v>
      </c>
      <c r="E275" s="64"/>
      <c r="F275" s="65">
        <v>50</v>
      </c>
      <c r="G275" s="62"/>
      <c r="H275" s="66"/>
      <c r="I275" s="67"/>
      <c r="J275" s="67"/>
      <c r="K275" s="31" t="s">
        <v>65</v>
      </c>
      <c r="L275" s="75">
        <v>275</v>
      </c>
      <c r="M275" s="75"/>
      <c r="N275" s="69"/>
      <c r="O275" s="86" t="s">
        <v>675</v>
      </c>
      <c r="P275" s="86" t="s">
        <v>678</v>
      </c>
      <c r="Q275" s="86" t="s">
        <v>696</v>
      </c>
      <c r="R275" s="86" t="s">
        <v>817</v>
      </c>
      <c r="S275" s="86" t="s">
        <v>830</v>
      </c>
      <c r="T275" s="86" t="s">
        <v>956</v>
      </c>
      <c r="U275" s="86" t="s">
        <v>965</v>
      </c>
      <c r="V275" s="86">
        <v>2000</v>
      </c>
      <c r="W275" s="86">
        <v>410</v>
      </c>
      <c r="X275" s="86" t="s">
        <v>987</v>
      </c>
      <c r="Y275" s="86"/>
      <c r="Z275" s="90" t="s">
        <v>1261</v>
      </c>
      <c r="AA275" s="88">
        <v>1</v>
      </c>
      <c r="AB275" s="89" t="str">
        <f>REPLACE(INDEX(GroupVertices[Group],MATCH("~"&amp;Edges[[#This Row],[Vertex 1]],GroupVertices[Vertex],0)),1,1,"")</f>
        <v>1</v>
      </c>
      <c r="AC275" s="89" t="str">
        <f>REPLACE(INDEX(GroupVertices[Group],MATCH("~"&amp;Edges[[#This Row],[Vertex 2]],GroupVertices[Vertex],0)),1,1,"")</f>
        <v>5</v>
      </c>
      <c r="AD275" s="104"/>
      <c r="AE275" s="104"/>
      <c r="AF275" s="104"/>
      <c r="AG275" s="104"/>
      <c r="AH275" s="104"/>
      <c r="AI275" s="104"/>
      <c r="AJ275" s="104"/>
      <c r="AK275" s="104"/>
      <c r="AL275" s="104"/>
    </row>
    <row r="276" spans="1:38" ht="15">
      <c r="A276" s="61" t="s">
        <v>448</v>
      </c>
      <c r="B276" s="61" t="s">
        <v>666</v>
      </c>
      <c r="C276" s="62" t="s">
        <v>4489</v>
      </c>
      <c r="D276" s="63">
        <v>5</v>
      </c>
      <c r="E276" s="64"/>
      <c r="F276" s="65">
        <v>50</v>
      </c>
      <c r="G276" s="62"/>
      <c r="H276" s="66"/>
      <c r="I276" s="67"/>
      <c r="J276" s="67"/>
      <c r="K276" s="31" t="s">
        <v>65</v>
      </c>
      <c r="L276" s="75">
        <v>276</v>
      </c>
      <c r="M276" s="75"/>
      <c r="N276" s="69"/>
      <c r="O276" s="86" t="s">
        <v>675</v>
      </c>
      <c r="P276" s="86" t="s">
        <v>677</v>
      </c>
      <c r="Q276" s="86" t="s">
        <v>696</v>
      </c>
      <c r="R276" s="86" t="s">
        <v>817</v>
      </c>
      <c r="S276" s="86" t="s">
        <v>830</v>
      </c>
      <c r="T276" s="86" t="s">
        <v>956</v>
      </c>
      <c r="U276" s="86" t="s">
        <v>965</v>
      </c>
      <c r="V276" s="86">
        <v>2000</v>
      </c>
      <c r="W276" s="86">
        <v>410</v>
      </c>
      <c r="X276" s="86" t="s">
        <v>987</v>
      </c>
      <c r="Y276" s="86"/>
      <c r="Z276" s="90" t="s">
        <v>1262</v>
      </c>
      <c r="AA276" s="88">
        <v>1</v>
      </c>
      <c r="AB276" s="89" t="str">
        <f>REPLACE(INDEX(GroupVertices[Group],MATCH("~"&amp;Edges[[#This Row],[Vertex 1]],GroupVertices[Vertex],0)),1,1,"")</f>
        <v>5</v>
      </c>
      <c r="AC276" s="89" t="str">
        <f>REPLACE(INDEX(GroupVertices[Group],MATCH("~"&amp;Edges[[#This Row],[Vertex 2]],GroupVertices[Vertex],0)),1,1,"")</f>
        <v>5</v>
      </c>
      <c r="AD276" s="104"/>
      <c r="AE276" s="104"/>
      <c r="AF276" s="104"/>
      <c r="AG276" s="104"/>
      <c r="AH276" s="104"/>
      <c r="AI276" s="104"/>
      <c r="AJ276" s="104"/>
      <c r="AK276" s="104"/>
      <c r="AL276" s="104"/>
    </row>
    <row r="277" spans="1:38" ht="15">
      <c r="A277" s="61" t="s">
        <v>448</v>
      </c>
      <c r="B277" s="61" t="s">
        <v>667</v>
      </c>
      <c r="C277" s="62" t="s">
        <v>4489</v>
      </c>
      <c r="D277" s="63">
        <v>5</v>
      </c>
      <c r="E277" s="64"/>
      <c r="F277" s="65">
        <v>50</v>
      </c>
      <c r="G277" s="62"/>
      <c r="H277" s="66"/>
      <c r="I277" s="67"/>
      <c r="J277" s="67"/>
      <c r="K277" s="31" t="s">
        <v>65</v>
      </c>
      <c r="L277" s="75">
        <v>277</v>
      </c>
      <c r="M277" s="75"/>
      <c r="N277" s="69"/>
      <c r="O277" s="86" t="s">
        <v>675</v>
      </c>
      <c r="P277" s="86" t="s">
        <v>677</v>
      </c>
      <c r="Q277" s="86" t="s">
        <v>696</v>
      </c>
      <c r="R277" s="86" t="s">
        <v>817</v>
      </c>
      <c r="S277" s="86" t="s">
        <v>830</v>
      </c>
      <c r="T277" s="86" t="s">
        <v>957</v>
      </c>
      <c r="U277" s="86" t="s">
        <v>965</v>
      </c>
      <c r="V277" s="86">
        <v>2002</v>
      </c>
      <c r="W277" s="86">
        <v>412</v>
      </c>
      <c r="X277" s="86" t="s">
        <v>968</v>
      </c>
      <c r="Y277" s="86"/>
      <c r="Z277" s="90" t="s">
        <v>1263</v>
      </c>
      <c r="AA277" s="88">
        <v>1</v>
      </c>
      <c r="AB277" s="89" t="str">
        <f>REPLACE(INDEX(GroupVertices[Group],MATCH("~"&amp;Edges[[#This Row],[Vertex 1]],GroupVertices[Vertex],0)),1,1,"")</f>
        <v>5</v>
      </c>
      <c r="AC277" s="89" t="str">
        <f>REPLACE(INDEX(GroupVertices[Group],MATCH("~"&amp;Edges[[#This Row],[Vertex 2]],GroupVertices[Vertex],0)),1,1,"")</f>
        <v>5</v>
      </c>
      <c r="AD277" s="104"/>
      <c r="AE277" s="104"/>
      <c r="AF277" s="104"/>
      <c r="AG277" s="104"/>
      <c r="AH277" s="104"/>
      <c r="AI277" s="104"/>
      <c r="AJ277" s="104"/>
      <c r="AK277" s="104"/>
      <c r="AL277" s="104"/>
    </row>
    <row r="278" spans="1:38" ht="15">
      <c r="A278" s="61" t="s">
        <v>547</v>
      </c>
      <c r="B278" s="61" t="s">
        <v>668</v>
      </c>
      <c r="C278" s="62" t="s">
        <v>4489</v>
      </c>
      <c r="D278" s="63">
        <v>5</v>
      </c>
      <c r="E278" s="64"/>
      <c r="F278" s="65">
        <v>50</v>
      </c>
      <c r="G278" s="62"/>
      <c r="H278" s="66"/>
      <c r="I278" s="67"/>
      <c r="J278" s="67"/>
      <c r="K278" s="31" t="s">
        <v>65</v>
      </c>
      <c r="L278" s="75">
        <v>278</v>
      </c>
      <c r="M278" s="75"/>
      <c r="N278" s="69"/>
      <c r="O278" s="86" t="s">
        <v>675</v>
      </c>
      <c r="P278" s="86" t="s">
        <v>677</v>
      </c>
      <c r="Q278" s="86" t="s">
        <v>809</v>
      </c>
      <c r="R278" s="86" t="s">
        <v>817</v>
      </c>
      <c r="S278" s="86" t="s">
        <v>828</v>
      </c>
      <c r="T278" s="86" t="s">
        <v>958</v>
      </c>
      <c r="U278" s="86" t="s">
        <v>965</v>
      </c>
      <c r="V278" s="86">
        <v>2003</v>
      </c>
      <c r="W278" s="86">
        <v>491</v>
      </c>
      <c r="X278" s="86" t="s">
        <v>975</v>
      </c>
      <c r="Y278" s="86"/>
      <c r="Z278" s="90" t="s">
        <v>1264</v>
      </c>
      <c r="AA278" s="88">
        <v>1</v>
      </c>
      <c r="AB278" s="89" t="str">
        <f>REPLACE(INDEX(GroupVertices[Group],MATCH("~"&amp;Edges[[#This Row],[Vertex 1]],GroupVertices[Vertex],0)),1,1,"")</f>
        <v>36</v>
      </c>
      <c r="AC278" s="89" t="str">
        <f>REPLACE(INDEX(GroupVertices[Group],MATCH("~"&amp;Edges[[#This Row],[Vertex 2]],GroupVertices[Vertex],0)),1,1,"")</f>
        <v>36</v>
      </c>
      <c r="AD278" s="104"/>
      <c r="AE278" s="104"/>
      <c r="AF278" s="104"/>
      <c r="AG278" s="104"/>
      <c r="AH278" s="104"/>
      <c r="AI278" s="104"/>
      <c r="AJ278" s="104"/>
      <c r="AK278" s="104"/>
      <c r="AL278" s="104"/>
    </row>
    <row r="279" spans="1:38" ht="15">
      <c r="A279" s="61" t="s">
        <v>355</v>
      </c>
      <c r="B279" s="61" t="s">
        <v>669</v>
      </c>
      <c r="C279" s="62" t="s">
        <v>4489</v>
      </c>
      <c r="D279" s="63">
        <v>5</v>
      </c>
      <c r="E279" s="64"/>
      <c r="F279" s="65">
        <v>50</v>
      </c>
      <c r="G279" s="62"/>
      <c r="H279" s="66"/>
      <c r="I279" s="67"/>
      <c r="J279" s="67"/>
      <c r="K279" s="31" t="s">
        <v>65</v>
      </c>
      <c r="L279" s="75">
        <v>279</v>
      </c>
      <c r="M279" s="75"/>
      <c r="N279" s="69"/>
      <c r="O279" s="86" t="s">
        <v>675</v>
      </c>
      <c r="P279" s="86" t="s">
        <v>677</v>
      </c>
      <c r="Q279" s="86" t="s">
        <v>696</v>
      </c>
      <c r="R279" s="86" t="s">
        <v>817</v>
      </c>
      <c r="S279" s="86" t="s">
        <v>830</v>
      </c>
      <c r="T279" s="86" t="s">
        <v>959</v>
      </c>
      <c r="U279" s="86" t="s">
        <v>965</v>
      </c>
      <c r="V279" s="86">
        <v>2001</v>
      </c>
      <c r="W279" s="86">
        <v>502</v>
      </c>
      <c r="X279" s="86" t="s">
        <v>975</v>
      </c>
      <c r="Y279" s="86"/>
      <c r="Z279" s="90" t="s">
        <v>1265</v>
      </c>
      <c r="AA279" s="88">
        <v>1</v>
      </c>
      <c r="AB279" s="89" t="str">
        <f>REPLACE(INDEX(GroupVertices[Group],MATCH("~"&amp;Edges[[#This Row],[Vertex 1]],GroupVertices[Vertex],0)),1,1,"")</f>
        <v>1</v>
      </c>
      <c r="AC279" s="89" t="str">
        <f>REPLACE(INDEX(GroupVertices[Group],MATCH("~"&amp;Edges[[#This Row],[Vertex 2]],GroupVertices[Vertex],0)),1,1,"")</f>
        <v>1</v>
      </c>
      <c r="AD279" s="104"/>
      <c r="AE279" s="104"/>
      <c r="AF279" s="104"/>
      <c r="AG279" s="104"/>
      <c r="AH279" s="104"/>
      <c r="AI279" s="104"/>
      <c r="AJ279" s="104"/>
      <c r="AK279" s="104"/>
      <c r="AL279" s="104"/>
    </row>
    <row r="280" spans="1:38" ht="15">
      <c r="A280" s="61" t="s">
        <v>548</v>
      </c>
      <c r="B280" s="61" t="s">
        <v>670</v>
      </c>
      <c r="C280" s="62" t="s">
        <v>4489</v>
      </c>
      <c r="D280" s="63">
        <v>5</v>
      </c>
      <c r="E280" s="64"/>
      <c r="F280" s="65">
        <v>50</v>
      </c>
      <c r="G280" s="62"/>
      <c r="H280" s="66"/>
      <c r="I280" s="67"/>
      <c r="J280" s="67"/>
      <c r="K280" s="31" t="s">
        <v>65</v>
      </c>
      <c r="L280" s="75">
        <v>280</v>
      </c>
      <c r="M280" s="75"/>
      <c r="N280" s="69"/>
      <c r="O280" s="86" t="s">
        <v>675</v>
      </c>
      <c r="P280" s="86" t="s">
        <v>678</v>
      </c>
      <c r="Q280" s="86" t="s">
        <v>810</v>
      </c>
      <c r="R280" s="86" t="s">
        <v>817</v>
      </c>
      <c r="S280" s="86" t="s">
        <v>828</v>
      </c>
      <c r="T280" s="86" t="s">
        <v>960</v>
      </c>
      <c r="U280" s="86" t="s">
        <v>965</v>
      </c>
      <c r="V280" s="86">
        <v>2006</v>
      </c>
      <c r="W280" s="86">
        <v>518</v>
      </c>
      <c r="X280" s="86" t="s">
        <v>968</v>
      </c>
      <c r="Y280" s="86"/>
      <c r="Z280" s="90" t="s">
        <v>1266</v>
      </c>
      <c r="AA280" s="88">
        <v>1</v>
      </c>
      <c r="AB280" s="89" t="str">
        <f>REPLACE(INDEX(GroupVertices[Group],MATCH("~"&amp;Edges[[#This Row],[Vertex 1]],GroupVertices[Vertex],0)),1,1,"")</f>
        <v>11</v>
      </c>
      <c r="AC280" s="89" t="str">
        <f>REPLACE(INDEX(GroupVertices[Group],MATCH("~"&amp;Edges[[#This Row],[Vertex 2]],GroupVertices[Vertex],0)),1,1,"")</f>
        <v>11</v>
      </c>
      <c r="AD280" s="104"/>
      <c r="AE280" s="104"/>
      <c r="AF280" s="104"/>
      <c r="AG280" s="104"/>
      <c r="AH280" s="104"/>
      <c r="AI280" s="104"/>
      <c r="AJ280" s="104"/>
      <c r="AK280" s="104"/>
      <c r="AL280" s="104"/>
    </row>
    <row r="281" spans="1:38" ht="15">
      <c r="A281" s="61" t="s">
        <v>549</v>
      </c>
      <c r="B281" s="61" t="s">
        <v>670</v>
      </c>
      <c r="C281" s="62" t="s">
        <v>4489</v>
      </c>
      <c r="D281" s="63">
        <v>5</v>
      </c>
      <c r="E281" s="64"/>
      <c r="F281" s="65">
        <v>50</v>
      </c>
      <c r="G281" s="62"/>
      <c r="H281" s="66"/>
      <c r="I281" s="67"/>
      <c r="J281" s="67"/>
      <c r="K281" s="31" t="s">
        <v>65</v>
      </c>
      <c r="L281" s="75">
        <v>281</v>
      </c>
      <c r="M281" s="75"/>
      <c r="N281" s="69"/>
      <c r="O281" s="86" t="s">
        <v>675</v>
      </c>
      <c r="P281" s="86" t="s">
        <v>676</v>
      </c>
      <c r="Q281" s="86" t="s">
        <v>811</v>
      </c>
      <c r="R281" s="86" t="s">
        <v>820</v>
      </c>
      <c r="S281" s="86" t="s">
        <v>826</v>
      </c>
      <c r="T281" s="86" t="s">
        <v>960</v>
      </c>
      <c r="U281" s="86" t="s">
        <v>965</v>
      </c>
      <c r="V281" s="86">
        <v>2006</v>
      </c>
      <c r="W281" s="86">
        <v>518</v>
      </c>
      <c r="X281" s="86" t="s">
        <v>968</v>
      </c>
      <c r="Y281" s="86"/>
      <c r="Z281" s="90" t="s">
        <v>1267</v>
      </c>
      <c r="AA281" s="88">
        <v>1</v>
      </c>
      <c r="AB281" s="89" t="str">
        <f>REPLACE(INDEX(GroupVertices[Group],MATCH("~"&amp;Edges[[#This Row],[Vertex 1]],GroupVertices[Vertex],0)),1,1,"")</f>
        <v>11</v>
      </c>
      <c r="AC281" s="89" t="str">
        <f>REPLACE(INDEX(GroupVertices[Group],MATCH("~"&amp;Edges[[#This Row],[Vertex 2]],GroupVertices[Vertex],0)),1,1,"")</f>
        <v>11</v>
      </c>
      <c r="AD281" s="104"/>
      <c r="AE281" s="104"/>
      <c r="AF281" s="104"/>
      <c r="AG281" s="104"/>
      <c r="AH281" s="104"/>
      <c r="AI281" s="104"/>
      <c r="AJ281" s="104"/>
      <c r="AK281" s="104"/>
      <c r="AL281" s="104"/>
    </row>
    <row r="282" spans="1:38" ht="15">
      <c r="A282" s="61" t="s">
        <v>550</v>
      </c>
      <c r="B282" s="61" t="s">
        <v>670</v>
      </c>
      <c r="C282" s="62" t="s">
        <v>4489</v>
      </c>
      <c r="D282" s="63">
        <v>5</v>
      </c>
      <c r="E282" s="64"/>
      <c r="F282" s="65">
        <v>50</v>
      </c>
      <c r="G282" s="62"/>
      <c r="H282" s="66"/>
      <c r="I282" s="67"/>
      <c r="J282" s="67"/>
      <c r="K282" s="31" t="s">
        <v>65</v>
      </c>
      <c r="L282" s="75">
        <v>282</v>
      </c>
      <c r="M282" s="75"/>
      <c r="N282" s="69"/>
      <c r="O282" s="86" t="s">
        <v>675</v>
      </c>
      <c r="P282" s="86" t="s">
        <v>676</v>
      </c>
      <c r="Q282" s="86" t="s">
        <v>812</v>
      </c>
      <c r="R282" s="86" t="s">
        <v>818</v>
      </c>
      <c r="S282" s="86" t="s">
        <v>825</v>
      </c>
      <c r="T282" s="86" t="s">
        <v>960</v>
      </c>
      <c r="U282" s="86" t="s">
        <v>965</v>
      </c>
      <c r="V282" s="86">
        <v>2006</v>
      </c>
      <c r="W282" s="86">
        <v>518</v>
      </c>
      <c r="X282" s="86" t="s">
        <v>968</v>
      </c>
      <c r="Y282" s="86"/>
      <c r="Z282" s="90" t="s">
        <v>1268</v>
      </c>
      <c r="AA282" s="88">
        <v>1</v>
      </c>
      <c r="AB282" s="89" t="str">
        <f>REPLACE(INDEX(GroupVertices[Group],MATCH("~"&amp;Edges[[#This Row],[Vertex 1]],GroupVertices[Vertex],0)),1,1,"")</f>
        <v>11</v>
      </c>
      <c r="AC282" s="89" t="str">
        <f>REPLACE(INDEX(GroupVertices[Group],MATCH("~"&amp;Edges[[#This Row],[Vertex 2]],GroupVertices[Vertex],0)),1,1,"")</f>
        <v>11</v>
      </c>
      <c r="AD282" s="104"/>
      <c r="AE282" s="104"/>
      <c r="AF282" s="104"/>
      <c r="AG282" s="104"/>
      <c r="AH282" s="104"/>
      <c r="AI282" s="104"/>
      <c r="AJ282" s="104"/>
      <c r="AK282" s="104"/>
      <c r="AL282" s="104"/>
    </row>
    <row r="283" spans="1:38" ht="15">
      <c r="A283" s="61" t="s">
        <v>551</v>
      </c>
      <c r="B283" s="61" t="s">
        <v>670</v>
      </c>
      <c r="C283" s="62" t="s">
        <v>4489</v>
      </c>
      <c r="D283" s="63">
        <v>5</v>
      </c>
      <c r="E283" s="64"/>
      <c r="F283" s="65">
        <v>50</v>
      </c>
      <c r="G283" s="62"/>
      <c r="H283" s="66"/>
      <c r="I283" s="67"/>
      <c r="J283" s="67"/>
      <c r="K283" s="31" t="s">
        <v>65</v>
      </c>
      <c r="L283" s="75">
        <v>283</v>
      </c>
      <c r="M283" s="75"/>
      <c r="N283" s="69"/>
      <c r="O283" s="86" t="s">
        <v>675</v>
      </c>
      <c r="P283" s="86" t="s">
        <v>676</v>
      </c>
      <c r="Q283" s="86" t="s">
        <v>813</v>
      </c>
      <c r="R283" s="86" t="s">
        <v>820</v>
      </c>
      <c r="S283" s="86" t="s">
        <v>828</v>
      </c>
      <c r="T283" s="86" t="s">
        <v>960</v>
      </c>
      <c r="U283" s="86" t="s">
        <v>965</v>
      </c>
      <c r="V283" s="86">
        <v>2006</v>
      </c>
      <c r="W283" s="86">
        <v>518</v>
      </c>
      <c r="X283" s="86" t="s">
        <v>968</v>
      </c>
      <c r="Y283" s="86"/>
      <c r="Z283" s="90" t="s">
        <v>1269</v>
      </c>
      <c r="AA283" s="88">
        <v>1</v>
      </c>
      <c r="AB283" s="89" t="str">
        <f>REPLACE(INDEX(GroupVertices[Group],MATCH("~"&amp;Edges[[#This Row],[Vertex 1]],GroupVertices[Vertex],0)),1,1,"")</f>
        <v>11</v>
      </c>
      <c r="AC283" s="89" t="str">
        <f>REPLACE(INDEX(GroupVertices[Group],MATCH("~"&amp;Edges[[#This Row],[Vertex 2]],GroupVertices[Vertex],0)),1,1,"")</f>
        <v>11</v>
      </c>
      <c r="AD283" s="104"/>
      <c r="AE283" s="104"/>
      <c r="AF283" s="104"/>
      <c r="AG283" s="104"/>
      <c r="AH283" s="104"/>
      <c r="AI283" s="104"/>
      <c r="AJ283" s="104"/>
      <c r="AK283" s="104"/>
      <c r="AL283" s="104"/>
    </row>
    <row r="284" spans="1:38" ht="15">
      <c r="A284" s="61" t="s">
        <v>552</v>
      </c>
      <c r="B284" s="61" t="s">
        <v>670</v>
      </c>
      <c r="C284" s="62" t="s">
        <v>4489</v>
      </c>
      <c r="D284" s="63">
        <v>5</v>
      </c>
      <c r="E284" s="64"/>
      <c r="F284" s="65">
        <v>50</v>
      </c>
      <c r="G284" s="62"/>
      <c r="H284" s="66"/>
      <c r="I284" s="67"/>
      <c r="J284" s="67"/>
      <c r="K284" s="31" t="s">
        <v>65</v>
      </c>
      <c r="L284" s="75">
        <v>284</v>
      </c>
      <c r="M284" s="75"/>
      <c r="N284" s="69"/>
      <c r="O284" s="86" t="s">
        <v>675</v>
      </c>
      <c r="P284" s="86" t="s">
        <v>676</v>
      </c>
      <c r="Q284" s="86" t="s">
        <v>814</v>
      </c>
      <c r="R284" s="86" t="s">
        <v>817</v>
      </c>
      <c r="S284" s="86" t="s">
        <v>828</v>
      </c>
      <c r="T284" s="86" t="s">
        <v>960</v>
      </c>
      <c r="U284" s="86" t="s">
        <v>965</v>
      </c>
      <c r="V284" s="86">
        <v>2006</v>
      </c>
      <c r="W284" s="86">
        <v>518</v>
      </c>
      <c r="X284" s="86" t="s">
        <v>968</v>
      </c>
      <c r="Y284" s="86"/>
      <c r="Z284" s="90" t="s">
        <v>1270</v>
      </c>
      <c r="AA284" s="88">
        <v>1</v>
      </c>
      <c r="AB284" s="89" t="str">
        <f>REPLACE(INDEX(GroupVertices[Group],MATCH("~"&amp;Edges[[#This Row],[Vertex 1]],GroupVertices[Vertex],0)),1,1,"")</f>
        <v>11</v>
      </c>
      <c r="AC284" s="89" t="str">
        <f>REPLACE(INDEX(GroupVertices[Group],MATCH("~"&amp;Edges[[#This Row],[Vertex 2]],GroupVertices[Vertex],0)),1,1,"")</f>
        <v>11</v>
      </c>
      <c r="AD284" s="104"/>
      <c r="AE284" s="104"/>
      <c r="AF284" s="104"/>
      <c r="AG284" s="104"/>
      <c r="AH284" s="104"/>
      <c r="AI284" s="104"/>
      <c r="AJ284" s="104"/>
      <c r="AK284" s="104"/>
      <c r="AL284" s="104"/>
    </row>
    <row r="285" spans="1:38" ht="15">
      <c r="A285" s="61" t="s">
        <v>553</v>
      </c>
      <c r="B285" s="61" t="s">
        <v>670</v>
      </c>
      <c r="C285" s="62" t="s">
        <v>4489</v>
      </c>
      <c r="D285" s="63">
        <v>5</v>
      </c>
      <c r="E285" s="64"/>
      <c r="F285" s="65">
        <v>50</v>
      </c>
      <c r="G285" s="62"/>
      <c r="H285" s="66"/>
      <c r="I285" s="67"/>
      <c r="J285" s="67"/>
      <c r="K285" s="31" t="s">
        <v>65</v>
      </c>
      <c r="L285" s="75">
        <v>285</v>
      </c>
      <c r="M285" s="75"/>
      <c r="N285" s="69"/>
      <c r="O285" s="86" t="s">
        <v>675</v>
      </c>
      <c r="P285" s="86" t="s">
        <v>677</v>
      </c>
      <c r="Q285" s="86" t="s">
        <v>814</v>
      </c>
      <c r="R285" s="86" t="s">
        <v>817</v>
      </c>
      <c r="S285" s="86" t="s">
        <v>828</v>
      </c>
      <c r="T285" s="86" t="s">
        <v>960</v>
      </c>
      <c r="U285" s="86" t="s">
        <v>965</v>
      </c>
      <c r="V285" s="86">
        <v>2006</v>
      </c>
      <c r="W285" s="86">
        <v>518</v>
      </c>
      <c r="X285" s="86" t="s">
        <v>968</v>
      </c>
      <c r="Y285" s="86"/>
      <c r="Z285" s="90" t="s">
        <v>1271</v>
      </c>
      <c r="AA285" s="88">
        <v>1</v>
      </c>
      <c r="AB285" s="89" t="str">
        <f>REPLACE(INDEX(GroupVertices[Group],MATCH("~"&amp;Edges[[#This Row],[Vertex 1]],GroupVertices[Vertex],0)),1,1,"")</f>
        <v>11</v>
      </c>
      <c r="AC285" s="89" t="str">
        <f>REPLACE(INDEX(GroupVertices[Group],MATCH("~"&amp;Edges[[#This Row],[Vertex 2]],GroupVertices[Vertex],0)),1,1,"")</f>
        <v>11</v>
      </c>
      <c r="AD285" s="104"/>
      <c r="AE285" s="104"/>
      <c r="AF285" s="104"/>
      <c r="AG285" s="104"/>
      <c r="AH285" s="104"/>
      <c r="AI285" s="104"/>
      <c r="AJ285" s="104"/>
      <c r="AK285" s="104"/>
      <c r="AL285" s="104"/>
    </row>
    <row r="286" spans="1:38" ht="15">
      <c r="A286" s="61" t="s">
        <v>536</v>
      </c>
      <c r="B286" s="61" t="s">
        <v>671</v>
      </c>
      <c r="C286" s="62" t="s">
        <v>4489</v>
      </c>
      <c r="D286" s="63">
        <v>5</v>
      </c>
      <c r="E286" s="64"/>
      <c r="F286" s="65">
        <v>50</v>
      </c>
      <c r="G286" s="62"/>
      <c r="H286" s="66"/>
      <c r="I286" s="67"/>
      <c r="J286" s="67"/>
      <c r="K286" s="31" t="s">
        <v>65</v>
      </c>
      <c r="L286" s="75">
        <v>286</v>
      </c>
      <c r="M286" s="75"/>
      <c r="N286" s="69"/>
      <c r="O286" s="86" t="s">
        <v>675</v>
      </c>
      <c r="P286" s="86" t="s">
        <v>678</v>
      </c>
      <c r="Q286" s="86" t="s">
        <v>707</v>
      </c>
      <c r="R286" s="86" t="s">
        <v>817</v>
      </c>
      <c r="S286" s="86" t="s">
        <v>832</v>
      </c>
      <c r="T286" s="86" t="s">
        <v>961</v>
      </c>
      <c r="U286" s="86" t="s">
        <v>965</v>
      </c>
      <c r="V286" s="86">
        <v>2009</v>
      </c>
      <c r="W286" s="86">
        <v>612</v>
      </c>
      <c r="X286" s="86" t="s">
        <v>988</v>
      </c>
      <c r="Y286" s="86"/>
      <c r="Z286" s="90" t="s">
        <v>1272</v>
      </c>
      <c r="AA286" s="88">
        <v>1</v>
      </c>
      <c r="AB286" s="89" t="str">
        <f>REPLACE(INDEX(GroupVertices[Group],MATCH("~"&amp;Edges[[#This Row],[Vertex 1]],GroupVertices[Vertex],0)),1,1,"")</f>
        <v>6</v>
      </c>
      <c r="AC286" s="89" t="str">
        <f>REPLACE(INDEX(GroupVertices[Group],MATCH("~"&amp;Edges[[#This Row],[Vertex 2]],GroupVertices[Vertex],0)),1,1,"")</f>
        <v>6</v>
      </c>
      <c r="AD286" s="104"/>
      <c r="AE286" s="104"/>
      <c r="AF286" s="104"/>
      <c r="AG286" s="104"/>
      <c r="AH286" s="104"/>
      <c r="AI286" s="104"/>
      <c r="AJ286" s="104"/>
      <c r="AK286" s="104"/>
      <c r="AL286" s="104"/>
    </row>
    <row r="287" spans="1:38" ht="15">
      <c r="A287" s="61" t="s">
        <v>537</v>
      </c>
      <c r="B287" s="61" t="s">
        <v>671</v>
      </c>
      <c r="C287" s="62" t="s">
        <v>4489</v>
      </c>
      <c r="D287" s="63">
        <v>5</v>
      </c>
      <c r="E287" s="64"/>
      <c r="F287" s="65">
        <v>50</v>
      </c>
      <c r="G287" s="62"/>
      <c r="H287" s="66"/>
      <c r="I287" s="67"/>
      <c r="J287" s="67"/>
      <c r="K287" s="31" t="s">
        <v>65</v>
      </c>
      <c r="L287" s="75">
        <v>287</v>
      </c>
      <c r="M287" s="75"/>
      <c r="N287" s="69"/>
      <c r="O287" s="86" t="s">
        <v>675</v>
      </c>
      <c r="P287" s="86" t="s">
        <v>676</v>
      </c>
      <c r="Q287" s="86" t="s">
        <v>707</v>
      </c>
      <c r="R287" s="86" t="s">
        <v>817</v>
      </c>
      <c r="S287" s="86" t="s">
        <v>832</v>
      </c>
      <c r="T287" s="86" t="s">
        <v>961</v>
      </c>
      <c r="U287" s="86" t="s">
        <v>965</v>
      </c>
      <c r="V287" s="86">
        <v>2009</v>
      </c>
      <c r="W287" s="86">
        <v>612</v>
      </c>
      <c r="X287" s="86" t="s">
        <v>988</v>
      </c>
      <c r="Y287" s="86"/>
      <c r="Z287" s="90" t="s">
        <v>1273</v>
      </c>
      <c r="AA287" s="88">
        <v>1</v>
      </c>
      <c r="AB287" s="89" t="str">
        <f>REPLACE(INDEX(GroupVertices[Group],MATCH("~"&amp;Edges[[#This Row],[Vertex 1]],GroupVertices[Vertex],0)),1,1,"")</f>
        <v>6</v>
      </c>
      <c r="AC287" s="89" t="str">
        <f>REPLACE(INDEX(GroupVertices[Group],MATCH("~"&amp;Edges[[#This Row],[Vertex 2]],GroupVertices[Vertex],0)),1,1,"")</f>
        <v>6</v>
      </c>
      <c r="AD287" s="104"/>
      <c r="AE287" s="104"/>
      <c r="AF287" s="104"/>
      <c r="AG287" s="104"/>
      <c r="AH287" s="104"/>
      <c r="AI287" s="104"/>
      <c r="AJ287" s="104"/>
      <c r="AK287" s="104"/>
      <c r="AL287" s="104"/>
    </row>
    <row r="288" spans="1:38" ht="15">
      <c r="A288" s="61" t="s">
        <v>538</v>
      </c>
      <c r="B288" s="61" t="s">
        <v>671</v>
      </c>
      <c r="C288" s="62" t="s">
        <v>4489</v>
      </c>
      <c r="D288" s="63">
        <v>5</v>
      </c>
      <c r="E288" s="64"/>
      <c r="F288" s="65">
        <v>50</v>
      </c>
      <c r="G288" s="62"/>
      <c r="H288" s="66"/>
      <c r="I288" s="67"/>
      <c r="J288" s="67"/>
      <c r="K288" s="31" t="s">
        <v>65</v>
      </c>
      <c r="L288" s="75">
        <v>288</v>
      </c>
      <c r="M288" s="75"/>
      <c r="N288" s="69"/>
      <c r="O288" s="86" t="s">
        <v>675</v>
      </c>
      <c r="P288" s="86" t="s">
        <v>676</v>
      </c>
      <c r="Q288" s="86" t="s">
        <v>707</v>
      </c>
      <c r="R288" s="86" t="s">
        <v>817</v>
      </c>
      <c r="S288" s="86" t="s">
        <v>832</v>
      </c>
      <c r="T288" s="86" t="s">
        <v>961</v>
      </c>
      <c r="U288" s="86" t="s">
        <v>965</v>
      </c>
      <c r="V288" s="86">
        <v>2009</v>
      </c>
      <c r="W288" s="86">
        <v>612</v>
      </c>
      <c r="X288" s="86" t="s">
        <v>988</v>
      </c>
      <c r="Y288" s="86"/>
      <c r="Z288" s="90" t="s">
        <v>1274</v>
      </c>
      <c r="AA288" s="88">
        <v>1</v>
      </c>
      <c r="AB288" s="89" t="str">
        <f>REPLACE(INDEX(GroupVertices[Group],MATCH("~"&amp;Edges[[#This Row],[Vertex 1]],GroupVertices[Vertex],0)),1,1,"")</f>
        <v>6</v>
      </c>
      <c r="AC288" s="89" t="str">
        <f>REPLACE(INDEX(GroupVertices[Group],MATCH("~"&amp;Edges[[#This Row],[Vertex 2]],GroupVertices[Vertex],0)),1,1,"")</f>
        <v>6</v>
      </c>
      <c r="AD288" s="104"/>
      <c r="AE288" s="104"/>
      <c r="AF288" s="104"/>
      <c r="AG288" s="104"/>
      <c r="AH288" s="104"/>
      <c r="AI288" s="104"/>
      <c r="AJ288" s="104"/>
      <c r="AK288" s="104"/>
      <c r="AL288" s="104"/>
    </row>
    <row r="289" spans="1:38" ht="15">
      <c r="A289" s="61" t="s">
        <v>539</v>
      </c>
      <c r="B289" s="61" t="s">
        <v>671</v>
      </c>
      <c r="C289" s="62" t="s">
        <v>4489</v>
      </c>
      <c r="D289" s="63">
        <v>5</v>
      </c>
      <c r="E289" s="64"/>
      <c r="F289" s="65">
        <v>50</v>
      </c>
      <c r="G289" s="62"/>
      <c r="H289" s="66"/>
      <c r="I289" s="67"/>
      <c r="J289" s="67"/>
      <c r="K289" s="31" t="s">
        <v>65</v>
      </c>
      <c r="L289" s="75">
        <v>289</v>
      </c>
      <c r="M289" s="75"/>
      <c r="N289" s="69"/>
      <c r="O289" s="86" t="s">
        <v>675</v>
      </c>
      <c r="P289" s="86" t="s">
        <v>676</v>
      </c>
      <c r="Q289" s="86" t="s">
        <v>707</v>
      </c>
      <c r="R289" s="86" t="s">
        <v>817</v>
      </c>
      <c r="S289" s="86" t="s">
        <v>832</v>
      </c>
      <c r="T289" s="86" t="s">
        <v>961</v>
      </c>
      <c r="U289" s="86" t="s">
        <v>965</v>
      </c>
      <c r="V289" s="86">
        <v>2009</v>
      </c>
      <c r="W289" s="86">
        <v>612</v>
      </c>
      <c r="X289" s="86" t="s">
        <v>988</v>
      </c>
      <c r="Y289" s="86"/>
      <c r="Z289" s="90" t="s">
        <v>1275</v>
      </c>
      <c r="AA289" s="88">
        <v>1</v>
      </c>
      <c r="AB289" s="89" t="str">
        <f>REPLACE(INDEX(GroupVertices[Group],MATCH("~"&amp;Edges[[#This Row],[Vertex 1]],GroupVertices[Vertex],0)),1,1,"")</f>
        <v>6</v>
      </c>
      <c r="AC289" s="89" t="str">
        <f>REPLACE(INDEX(GroupVertices[Group],MATCH("~"&amp;Edges[[#This Row],[Vertex 2]],GroupVertices[Vertex],0)),1,1,"")</f>
        <v>6</v>
      </c>
      <c r="AD289" s="104"/>
      <c r="AE289" s="104"/>
      <c r="AF289" s="104"/>
      <c r="AG289" s="104"/>
      <c r="AH289" s="104"/>
      <c r="AI289" s="104"/>
      <c r="AJ289" s="104"/>
      <c r="AK289" s="104"/>
      <c r="AL289" s="104"/>
    </row>
    <row r="290" spans="1:38" ht="15">
      <c r="A290" s="61" t="s">
        <v>540</v>
      </c>
      <c r="B290" s="61" t="s">
        <v>671</v>
      </c>
      <c r="C290" s="62" t="s">
        <v>4489</v>
      </c>
      <c r="D290" s="63">
        <v>5</v>
      </c>
      <c r="E290" s="64"/>
      <c r="F290" s="65">
        <v>50</v>
      </c>
      <c r="G290" s="62"/>
      <c r="H290" s="66"/>
      <c r="I290" s="67"/>
      <c r="J290" s="67"/>
      <c r="K290" s="31" t="s">
        <v>65</v>
      </c>
      <c r="L290" s="75">
        <v>290</v>
      </c>
      <c r="M290" s="75"/>
      <c r="N290" s="69"/>
      <c r="O290" s="86" t="s">
        <v>675</v>
      </c>
      <c r="P290" s="86" t="s">
        <v>676</v>
      </c>
      <c r="Q290" s="86" t="s">
        <v>707</v>
      </c>
      <c r="R290" s="86" t="s">
        <v>817</v>
      </c>
      <c r="S290" s="86" t="s">
        <v>832</v>
      </c>
      <c r="T290" s="86" t="s">
        <v>961</v>
      </c>
      <c r="U290" s="86" t="s">
        <v>965</v>
      </c>
      <c r="V290" s="86">
        <v>2009</v>
      </c>
      <c r="W290" s="86">
        <v>612</v>
      </c>
      <c r="X290" s="86" t="s">
        <v>988</v>
      </c>
      <c r="Y290" s="86"/>
      <c r="Z290" s="90" t="s">
        <v>1276</v>
      </c>
      <c r="AA290" s="88">
        <v>1</v>
      </c>
      <c r="AB290" s="89" t="str">
        <f>REPLACE(INDEX(GroupVertices[Group],MATCH("~"&amp;Edges[[#This Row],[Vertex 1]],GroupVertices[Vertex],0)),1,1,"")</f>
        <v>6</v>
      </c>
      <c r="AC290" s="89" t="str">
        <f>REPLACE(INDEX(GroupVertices[Group],MATCH("~"&amp;Edges[[#This Row],[Vertex 2]],GroupVertices[Vertex],0)),1,1,"")</f>
        <v>6</v>
      </c>
      <c r="AD290" s="104"/>
      <c r="AE290" s="104"/>
      <c r="AF290" s="104"/>
      <c r="AG290" s="104"/>
      <c r="AH290" s="104"/>
      <c r="AI290" s="104"/>
      <c r="AJ290" s="104"/>
      <c r="AK290" s="104"/>
      <c r="AL290" s="104"/>
    </row>
    <row r="291" spans="1:38" ht="15">
      <c r="A291" s="61" t="s">
        <v>541</v>
      </c>
      <c r="B291" s="61" t="s">
        <v>671</v>
      </c>
      <c r="C291" s="62" t="s">
        <v>4489</v>
      </c>
      <c r="D291" s="63">
        <v>5</v>
      </c>
      <c r="E291" s="64"/>
      <c r="F291" s="65">
        <v>50</v>
      </c>
      <c r="G291" s="62"/>
      <c r="H291" s="66"/>
      <c r="I291" s="67"/>
      <c r="J291" s="67"/>
      <c r="K291" s="31" t="s">
        <v>65</v>
      </c>
      <c r="L291" s="75">
        <v>291</v>
      </c>
      <c r="M291" s="75"/>
      <c r="N291" s="69"/>
      <c r="O291" s="86" t="s">
        <v>675</v>
      </c>
      <c r="P291" s="86" t="s">
        <v>676</v>
      </c>
      <c r="Q291" s="86" t="s">
        <v>707</v>
      </c>
      <c r="R291" s="86" t="s">
        <v>817</v>
      </c>
      <c r="S291" s="86" t="s">
        <v>832</v>
      </c>
      <c r="T291" s="86" t="s">
        <v>961</v>
      </c>
      <c r="U291" s="86" t="s">
        <v>965</v>
      </c>
      <c r="V291" s="86">
        <v>2009</v>
      </c>
      <c r="W291" s="86">
        <v>612</v>
      </c>
      <c r="X291" s="86" t="s">
        <v>988</v>
      </c>
      <c r="Y291" s="86"/>
      <c r="Z291" s="90" t="s">
        <v>1277</v>
      </c>
      <c r="AA291" s="88">
        <v>1</v>
      </c>
      <c r="AB291" s="89" t="str">
        <f>REPLACE(INDEX(GroupVertices[Group],MATCH("~"&amp;Edges[[#This Row],[Vertex 1]],GroupVertices[Vertex],0)),1,1,"")</f>
        <v>6</v>
      </c>
      <c r="AC291" s="89" t="str">
        <f>REPLACE(INDEX(GroupVertices[Group],MATCH("~"&amp;Edges[[#This Row],[Vertex 2]],GroupVertices[Vertex],0)),1,1,"")</f>
        <v>6</v>
      </c>
      <c r="AD291" s="104"/>
      <c r="AE291" s="104"/>
      <c r="AF291" s="104"/>
      <c r="AG291" s="104"/>
      <c r="AH291" s="104"/>
      <c r="AI291" s="104"/>
      <c r="AJ291" s="104"/>
      <c r="AK291" s="104"/>
      <c r="AL291" s="104"/>
    </row>
    <row r="292" spans="1:38" ht="15">
      <c r="A292" s="61" t="s">
        <v>542</v>
      </c>
      <c r="B292" s="61" t="s">
        <v>671</v>
      </c>
      <c r="C292" s="62" t="s">
        <v>4489</v>
      </c>
      <c r="D292" s="63">
        <v>5</v>
      </c>
      <c r="E292" s="64"/>
      <c r="F292" s="65">
        <v>50</v>
      </c>
      <c r="G292" s="62"/>
      <c r="H292" s="66"/>
      <c r="I292" s="67"/>
      <c r="J292" s="67"/>
      <c r="K292" s="31" t="s">
        <v>65</v>
      </c>
      <c r="L292" s="75">
        <v>292</v>
      </c>
      <c r="M292" s="75"/>
      <c r="N292" s="69"/>
      <c r="O292" s="86" t="s">
        <v>675</v>
      </c>
      <c r="P292" s="86" t="s">
        <v>676</v>
      </c>
      <c r="Q292" s="86" t="s">
        <v>707</v>
      </c>
      <c r="R292" s="86" t="s">
        <v>817</v>
      </c>
      <c r="S292" s="86" t="s">
        <v>832</v>
      </c>
      <c r="T292" s="86" t="s">
        <v>961</v>
      </c>
      <c r="U292" s="86" t="s">
        <v>965</v>
      </c>
      <c r="V292" s="86">
        <v>2009</v>
      </c>
      <c r="W292" s="86">
        <v>612</v>
      </c>
      <c r="X292" s="86" t="s">
        <v>988</v>
      </c>
      <c r="Y292" s="86"/>
      <c r="Z292" s="90" t="s">
        <v>1278</v>
      </c>
      <c r="AA292" s="88">
        <v>1</v>
      </c>
      <c r="AB292" s="89" t="str">
        <f>REPLACE(INDEX(GroupVertices[Group],MATCH("~"&amp;Edges[[#This Row],[Vertex 1]],GroupVertices[Vertex],0)),1,1,"")</f>
        <v>6</v>
      </c>
      <c r="AC292" s="89" t="str">
        <f>REPLACE(INDEX(GroupVertices[Group],MATCH("~"&amp;Edges[[#This Row],[Vertex 2]],GroupVertices[Vertex],0)),1,1,"")</f>
        <v>6</v>
      </c>
      <c r="AD292" s="104"/>
      <c r="AE292" s="104"/>
      <c r="AF292" s="104"/>
      <c r="AG292" s="104"/>
      <c r="AH292" s="104"/>
      <c r="AI292" s="104"/>
      <c r="AJ292" s="104"/>
      <c r="AK292" s="104"/>
      <c r="AL292" s="104"/>
    </row>
    <row r="293" spans="1:38" ht="15">
      <c r="A293" s="61" t="s">
        <v>543</v>
      </c>
      <c r="B293" s="61" t="s">
        <v>671</v>
      </c>
      <c r="C293" s="62" t="s">
        <v>4489</v>
      </c>
      <c r="D293" s="63">
        <v>5</v>
      </c>
      <c r="E293" s="64"/>
      <c r="F293" s="65">
        <v>50</v>
      </c>
      <c r="G293" s="62"/>
      <c r="H293" s="66"/>
      <c r="I293" s="67"/>
      <c r="J293" s="67"/>
      <c r="K293" s="31" t="s">
        <v>65</v>
      </c>
      <c r="L293" s="75">
        <v>293</v>
      </c>
      <c r="M293" s="75"/>
      <c r="N293" s="69"/>
      <c r="O293" s="86" t="s">
        <v>675</v>
      </c>
      <c r="P293" s="86" t="s">
        <v>676</v>
      </c>
      <c r="Q293" s="86" t="s">
        <v>707</v>
      </c>
      <c r="R293" s="86" t="s">
        <v>817</v>
      </c>
      <c r="S293" s="86" t="s">
        <v>832</v>
      </c>
      <c r="T293" s="86" t="s">
        <v>961</v>
      </c>
      <c r="U293" s="86" t="s">
        <v>965</v>
      </c>
      <c r="V293" s="86">
        <v>2009</v>
      </c>
      <c r="W293" s="86">
        <v>612</v>
      </c>
      <c r="X293" s="86" t="s">
        <v>988</v>
      </c>
      <c r="Y293" s="86"/>
      <c r="Z293" s="90" t="s">
        <v>1279</v>
      </c>
      <c r="AA293" s="88">
        <v>1</v>
      </c>
      <c r="AB293" s="89" t="str">
        <f>REPLACE(INDEX(GroupVertices[Group],MATCH("~"&amp;Edges[[#This Row],[Vertex 1]],GroupVertices[Vertex],0)),1,1,"")</f>
        <v>6</v>
      </c>
      <c r="AC293" s="89" t="str">
        <f>REPLACE(INDEX(GroupVertices[Group],MATCH("~"&amp;Edges[[#This Row],[Vertex 2]],GroupVertices[Vertex],0)),1,1,"")</f>
        <v>6</v>
      </c>
      <c r="AD293" s="104"/>
      <c r="AE293" s="104"/>
      <c r="AF293" s="104"/>
      <c r="AG293" s="104"/>
      <c r="AH293" s="104"/>
      <c r="AI293" s="104"/>
      <c r="AJ293" s="104"/>
      <c r="AK293" s="104"/>
      <c r="AL293" s="104"/>
    </row>
    <row r="294" spans="1:38" ht="15">
      <c r="A294" s="61" t="s">
        <v>544</v>
      </c>
      <c r="B294" s="61" t="s">
        <v>671</v>
      </c>
      <c r="C294" s="62" t="s">
        <v>4489</v>
      </c>
      <c r="D294" s="63">
        <v>5</v>
      </c>
      <c r="E294" s="64"/>
      <c r="F294" s="65">
        <v>50</v>
      </c>
      <c r="G294" s="62"/>
      <c r="H294" s="66"/>
      <c r="I294" s="67"/>
      <c r="J294" s="67"/>
      <c r="K294" s="31" t="s">
        <v>65</v>
      </c>
      <c r="L294" s="75">
        <v>294</v>
      </c>
      <c r="M294" s="75"/>
      <c r="N294" s="69"/>
      <c r="O294" s="86" t="s">
        <v>675</v>
      </c>
      <c r="P294" s="86" t="s">
        <v>676</v>
      </c>
      <c r="Q294" s="86" t="s">
        <v>707</v>
      </c>
      <c r="R294" s="86" t="s">
        <v>817</v>
      </c>
      <c r="S294" s="86" t="s">
        <v>832</v>
      </c>
      <c r="T294" s="86" t="s">
        <v>961</v>
      </c>
      <c r="U294" s="86" t="s">
        <v>965</v>
      </c>
      <c r="V294" s="86">
        <v>2009</v>
      </c>
      <c r="W294" s="86">
        <v>612</v>
      </c>
      <c r="X294" s="86" t="s">
        <v>988</v>
      </c>
      <c r="Y294" s="86"/>
      <c r="Z294" s="90" t="s">
        <v>1280</v>
      </c>
      <c r="AA294" s="88">
        <v>1</v>
      </c>
      <c r="AB294" s="89" t="str">
        <f>REPLACE(INDEX(GroupVertices[Group],MATCH("~"&amp;Edges[[#This Row],[Vertex 1]],GroupVertices[Vertex],0)),1,1,"")</f>
        <v>6</v>
      </c>
      <c r="AC294" s="89" t="str">
        <f>REPLACE(INDEX(GroupVertices[Group],MATCH("~"&amp;Edges[[#This Row],[Vertex 2]],GroupVertices[Vertex],0)),1,1,"")</f>
        <v>6</v>
      </c>
      <c r="AD294" s="104"/>
      <c r="AE294" s="104"/>
      <c r="AF294" s="104"/>
      <c r="AG294" s="104"/>
      <c r="AH294" s="104"/>
      <c r="AI294" s="104"/>
      <c r="AJ294" s="104"/>
      <c r="AK294" s="104"/>
      <c r="AL294" s="104"/>
    </row>
    <row r="295" spans="1:38" ht="15">
      <c r="A295" s="61" t="s">
        <v>545</v>
      </c>
      <c r="B295" s="61" t="s">
        <v>671</v>
      </c>
      <c r="C295" s="62" t="s">
        <v>4489</v>
      </c>
      <c r="D295" s="63">
        <v>5</v>
      </c>
      <c r="E295" s="64"/>
      <c r="F295" s="65">
        <v>50</v>
      </c>
      <c r="G295" s="62"/>
      <c r="H295" s="66"/>
      <c r="I295" s="67"/>
      <c r="J295" s="67"/>
      <c r="K295" s="31" t="s">
        <v>65</v>
      </c>
      <c r="L295" s="75">
        <v>295</v>
      </c>
      <c r="M295" s="75"/>
      <c r="N295" s="69"/>
      <c r="O295" s="86" t="s">
        <v>675</v>
      </c>
      <c r="P295" s="86" t="s">
        <v>677</v>
      </c>
      <c r="Q295" s="86" t="s">
        <v>707</v>
      </c>
      <c r="R295" s="86" t="s">
        <v>817</v>
      </c>
      <c r="S295" s="86" t="s">
        <v>832</v>
      </c>
      <c r="T295" s="86" t="s">
        <v>961</v>
      </c>
      <c r="U295" s="86" t="s">
        <v>965</v>
      </c>
      <c r="V295" s="86">
        <v>2009</v>
      </c>
      <c r="W295" s="86">
        <v>612</v>
      </c>
      <c r="X295" s="86" t="s">
        <v>988</v>
      </c>
      <c r="Y295" s="86"/>
      <c r="Z295" s="90" t="s">
        <v>1281</v>
      </c>
      <c r="AA295" s="88">
        <v>1</v>
      </c>
      <c r="AB295" s="89" t="str">
        <f>REPLACE(INDEX(GroupVertices[Group],MATCH("~"&amp;Edges[[#This Row],[Vertex 1]],GroupVertices[Vertex],0)),1,1,"")</f>
        <v>6</v>
      </c>
      <c r="AC295" s="89" t="str">
        <f>REPLACE(INDEX(GroupVertices[Group],MATCH("~"&amp;Edges[[#This Row],[Vertex 2]],GroupVertices[Vertex],0)),1,1,"")</f>
        <v>6</v>
      </c>
      <c r="AD295" s="104"/>
      <c r="AE295" s="104"/>
      <c r="AF295" s="104"/>
      <c r="AG295" s="104"/>
      <c r="AH295" s="104"/>
      <c r="AI295" s="104"/>
      <c r="AJ295" s="104"/>
      <c r="AK295" s="104"/>
      <c r="AL295" s="104"/>
    </row>
    <row r="296" spans="1:38" ht="15">
      <c r="A296" s="61" t="s">
        <v>554</v>
      </c>
      <c r="B296" s="61" t="s">
        <v>672</v>
      </c>
      <c r="C296" s="62" t="s">
        <v>4489</v>
      </c>
      <c r="D296" s="63">
        <v>5</v>
      </c>
      <c r="E296" s="64"/>
      <c r="F296" s="65">
        <v>50</v>
      </c>
      <c r="G296" s="62"/>
      <c r="H296" s="66"/>
      <c r="I296" s="67"/>
      <c r="J296" s="67"/>
      <c r="K296" s="31" t="s">
        <v>65</v>
      </c>
      <c r="L296" s="75">
        <v>296</v>
      </c>
      <c r="M296" s="75"/>
      <c r="N296" s="69"/>
      <c r="O296" s="86" t="s">
        <v>675</v>
      </c>
      <c r="P296" s="86" t="s">
        <v>678</v>
      </c>
      <c r="Q296" s="86" t="s">
        <v>815</v>
      </c>
      <c r="R296" s="86" t="s">
        <v>822</v>
      </c>
      <c r="S296" s="86" t="s">
        <v>828</v>
      </c>
      <c r="T296" s="86" t="s">
        <v>962</v>
      </c>
      <c r="U296" s="86" t="s">
        <v>965</v>
      </c>
      <c r="V296" s="86">
        <v>2008</v>
      </c>
      <c r="W296" s="86">
        <v>735</v>
      </c>
      <c r="X296" s="86" t="s">
        <v>969</v>
      </c>
      <c r="Y296" s="86"/>
      <c r="Z296" s="90" t="s">
        <v>1282</v>
      </c>
      <c r="AA296" s="88">
        <v>1</v>
      </c>
      <c r="AB296" s="89" t="str">
        <f>REPLACE(INDEX(GroupVertices[Group],MATCH("~"&amp;Edges[[#This Row],[Vertex 1]],GroupVertices[Vertex],0)),1,1,"")</f>
        <v>23</v>
      </c>
      <c r="AC296" s="89" t="str">
        <f>REPLACE(INDEX(GroupVertices[Group],MATCH("~"&amp;Edges[[#This Row],[Vertex 2]],GroupVertices[Vertex],0)),1,1,"")</f>
        <v>23</v>
      </c>
      <c r="AD296" s="104"/>
      <c r="AE296" s="104"/>
      <c r="AF296" s="104"/>
      <c r="AG296" s="104"/>
      <c r="AH296" s="104"/>
      <c r="AI296" s="104"/>
      <c r="AJ296" s="104"/>
      <c r="AK296" s="104"/>
      <c r="AL296" s="104"/>
    </row>
    <row r="297" spans="1:38" ht="15">
      <c r="A297" s="61" t="s">
        <v>555</v>
      </c>
      <c r="B297" s="61" t="s">
        <v>672</v>
      </c>
      <c r="C297" s="62" t="s">
        <v>4489</v>
      </c>
      <c r="D297" s="63">
        <v>5</v>
      </c>
      <c r="E297" s="64"/>
      <c r="F297" s="65">
        <v>50</v>
      </c>
      <c r="G297" s="62"/>
      <c r="H297" s="66"/>
      <c r="I297" s="67"/>
      <c r="J297" s="67"/>
      <c r="K297" s="31" t="s">
        <v>65</v>
      </c>
      <c r="L297" s="75">
        <v>297</v>
      </c>
      <c r="M297" s="75"/>
      <c r="N297" s="69"/>
      <c r="O297" s="86" t="s">
        <v>675</v>
      </c>
      <c r="P297" s="86" t="s">
        <v>677</v>
      </c>
      <c r="Q297" s="86" t="s">
        <v>816</v>
      </c>
      <c r="R297" s="86" t="s">
        <v>817</v>
      </c>
      <c r="S297" s="86" t="s">
        <v>828</v>
      </c>
      <c r="T297" s="86" t="s">
        <v>962</v>
      </c>
      <c r="U297" s="86" t="s">
        <v>965</v>
      </c>
      <c r="V297" s="86">
        <v>2008</v>
      </c>
      <c r="W297" s="86">
        <v>735</v>
      </c>
      <c r="X297" s="86" t="s">
        <v>969</v>
      </c>
      <c r="Y297" s="86"/>
      <c r="Z297" s="90" t="s">
        <v>1283</v>
      </c>
      <c r="AA297" s="88">
        <v>1</v>
      </c>
      <c r="AB297" s="89" t="str">
        <f>REPLACE(INDEX(GroupVertices[Group],MATCH("~"&amp;Edges[[#This Row],[Vertex 1]],GroupVertices[Vertex],0)),1,1,"")</f>
        <v>23</v>
      </c>
      <c r="AC297" s="89" t="str">
        <f>REPLACE(INDEX(GroupVertices[Group],MATCH("~"&amp;Edges[[#This Row],[Vertex 2]],GroupVertices[Vertex],0)),1,1,"")</f>
        <v>23</v>
      </c>
      <c r="AD297" s="104"/>
      <c r="AE297" s="104"/>
      <c r="AF297" s="104"/>
      <c r="AG297" s="104"/>
      <c r="AH297" s="104"/>
      <c r="AI297" s="104"/>
      <c r="AJ297" s="104"/>
      <c r="AK297" s="104"/>
      <c r="AL297" s="104"/>
    </row>
    <row r="298" spans="1:38" ht="15">
      <c r="A298" s="76" t="s">
        <v>478</v>
      </c>
      <c r="B298" s="76" t="s">
        <v>673</v>
      </c>
      <c r="C298" s="77" t="s">
        <v>4489</v>
      </c>
      <c r="D298" s="78">
        <v>5</v>
      </c>
      <c r="E298" s="79"/>
      <c r="F298" s="80">
        <v>50</v>
      </c>
      <c r="G298" s="77"/>
      <c r="H298" s="81"/>
      <c r="I298" s="82"/>
      <c r="J298" s="82"/>
      <c r="K298" s="31" t="s">
        <v>65</v>
      </c>
      <c r="L298" s="83">
        <v>298</v>
      </c>
      <c r="M298" s="83"/>
      <c r="N298" s="84"/>
      <c r="O298" s="87" t="s">
        <v>675</v>
      </c>
      <c r="P298" s="87" t="s">
        <v>677</v>
      </c>
      <c r="Q298" s="87" t="s">
        <v>743</v>
      </c>
      <c r="R298" s="87" t="s">
        <v>817</v>
      </c>
      <c r="S298" s="87" t="s">
        <v>830</v>
      </c>
      <c r="T298" s="87" t="s">
        <v>963</v>
      </c>
      <c r="U298" s="87" t="s">
        <v>965</v>
      </c>
      <c r="V298" s="87">
        <v>2012</v>
      </c>
      <c r="W298" s="87">
        <v>841</v>
      </c>
      <c r="X298" s="87" t="s">
        <v>975</v>
      </c>
      <c r="Y298" s="87"/>
      <c r="Z298" s="91" t="s">
        <v>1284</v>
      </c>
      <c r="AA298" s="88">
        <v>1</v>
      </c>
      <c r="AB298" s="89" t="str">
        <f>REPLACE(INDEX(GroupVertices[Group],MATCH("~"&amp;Edges[[#This Row],[Vertex 1]],GroupVertices[Vertex],0)),1,1,"")</f>
        <v>15</v>
      </c>
      <c r="AC298" s="89" t="str">
        <f>REPLACE(INDEX(GroupVertices[Group],MATCH("~"&amp;Edges[[#This Row],[Vertex 2]],GroupVertices[Vertex],0)),1,1,"")</f>
        <v>15</v>
      </c>
      <c r="AD298" s="104"/>
      <c r="AE298" s="104"/>
      <c r="AF298" s="104"/>
      <c r="AG298" s="104"/>
      <c r="AH298" s="104"/>
      <c r="AI298" s="104"/>
      <c r="AJ298" s="104"/>
      <c r="AK298" s="104"/>
      <c r="AL298" s="10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85EE8-BC8E-4AA7-BFDE-CA18B25A75F7}">
  <dimension ref="A1:C9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3544</v>
      </c>
      <c r="B2" s="107" t="s">
        <v>3545</v>
      </c>
      <c r="C2" s="50" t="s">
        <v>3546</v>
      </c>
    </row>
    <row r="3" spans="1:3" ht="15">
      <c r="A3" s="106" t="s">
        <v>1347</v>
      </c>
      <c r="B3" s="106" t="s">
        <v>1347</v>
      </c>
      <c r="C3" s="31">
        <v>56</v>
      </c>
    </row>
    <row r="4" spans="1:3" ht="15">
      <c r="A4" s="106" t="s">
        <v>1347</v>
      </c>
      <c r="B4" s="106" t="s">
        <v>1351</v>
      </c>
      <c r="C4" s="31">
        <v>1</v>
      </c>
    </row>
    <row r="5" spans="1:3" ht="15">
      <c r="A5" s="106" t="s">
        <v>1347</v>
      </c>
      <c r="B5" s="106" t="s">
        <v>1353</v>
      </c>
      <c r="C5" s="31">
        <v>1</v>
      </c>
    </row>
    <row r="6" spans="1:3" ht="15">
      <c r="A6" s="106" t="s">
        <v>1347</v>
      </c>
      <c r="B6" s="106" t="s">
        <v>1364</v>
      </c>
      <c r="C6" s="31">
        <v>1</v>
      </c>
    </row>
    <row r="7" spans="1:3" ht="15">
      <c r="A7" s="106" t="s">
        <v>1347</v>
      </c>
      <c r="B7" s="106" t="s">
        <v>1366</v>
      </c>
      <c r="C7" s="31">
        <v>2</v>
      </c>
    </row>
    <row r="8" spans="1:3" ht="15">
      <c r="A8" s="106" t="s">
        <v>1348</v>
      </c>
      <c r="B8" s="106" t="s">
        <v>1348</v>
      </c>
      <c r="C8" s="31">
        <v>17</v>
      </c>
    </row>
    <row r="9" spans="1:3" ht="15">
      <c r="A9" s="106" t="s">
        <v>1349</v>
      </c>
      <c r="B9" s="106" t="s">
        <v>1349</v>
      </c>
      <c r="C9" s="31">
        <v>16</v>
      </c>
    </row>
    <row r="10" spans="1:3" ht="15">
      <c r="A10" s="106" t="s">
        <v>1350</v>
      </c>
      <c r="B10" s="106" t="s">
        <v>1350</v>
      </c>
      <c r="C10" s="31">
        <v>14</v>
      </c>
    </row>
    <row r="11" spans="1:3" ht="15">
      <c r="A11" s="106" t="s">
        <v>1351</v>
      </c>
      <c r="B11" s="106" t="s">
        <v>1351</v>
      </c>
      <c r="C11" s="31">
        <v>13</v>
      </c>
    </row>
    <row r="12" spans="1:3" ht="15">
      <c r="A12" s="106" t="s">
        <v>1352</v>
      </c>
      <c r="B12" s="106" t="s">
        <v>1352</v>
      </c>
      <c r="C12" s="31">
        <v>20</v>
      </c>
    </row>
    <row r="13" spans="1:3" ht="15">
      <c r="A13" s="106" t="s">
        <v>1353</v>
      </c>
      <c r="B13" s="106" t="s">
        <v>1347</v>
      </c>
      <c r="C13" s="31">
        <v>1</v>
      </c>
    </row>
    <row r="14" spans="1:3" ht="15">
      <c r="A14" s="106" t="s">
        <v>1353</v>
      </c>
      <c r="B14" s="106" t="s">
        <v>1353</v>
      </c>
      <c r="C14" s="31">
        <v>10</v>
      </c>
    </row>
    <row r="15" spans="1:3" ht="15">
      <c r="A15" s="106" t="s">
        <v>1354</v>
      </c>
      <c r="B15" s="106" t="s">
        <v>1354</v>
      </c>
      <c r="C15" s="31">
        <v>7</v>
      </c>
    </row>
    <row r="16" spans="1:3" ht="15">
      <c r="A16" s="106" t="s">
        <v>1355</v>
      </c>
      <c r="B16" s="106" t="s">
        <v>1355</v>
      </c>
      <c r="C16" s="31">
        <v>7</v>
      </c>
    </row>
    <row r="17" spans="1:3" ht="15">
      <c r="A17" s="106" t="s">
        <v>1356</v>
      </c>
      <c r="B17" s="106" t="s">
        <v>1356</v>
      </c>
      <c r="C17" s="31">
        <v>7</v>
      </c>
    </row>
    <row r="18" spans="1:3" ht="15">
      <c r="A18" s="106" t="s">
        <v>1357</v>
      </c>
      <c r="B18" s="106" t="s">
        <v>1357</v>
      </c>
      <c r="C18" s="31">
        <v>6</v>
      </c>
    </row>
    <row r="19" spans="1:3" ht="15">
      <c r="A19" s="106" t="s">
        <v>1358</v>
      </c>
      <c r="B19" s="106" t="s">
        <v>1358</v>
      </c>
      <c r="C19" s="31">
        <v>6</v>
      </c>
    </row>
    <row r="20" spans="1:3" ht="15">
      <c r="A20" s="106" t="s">
        <v>1359</v>
      </c>
      <c r="B20" s="106" t="s">
        <v>1359</v>
      </c>
      <c r="C20" s="31">
        <v>6</v>
      </c>
    </row>
    <row r="21" spans="1:3" ht="15">
      <c r="A21" s="106" t="s">
        <v>1360</v>
      </c>
      <c r="B21" s="106" t="s">
        <v>1360</v>
      </c>
      <c r="C21" s="31">
        <v>5</v>
      </c>
    </row>
    <row r="22" spans="1:3" ht="15">
      <c r="A22" s="106" t="s">
        <v>1361</v>
      </c>
      <c r="B22" s="106" t="s">
        <v>1361</v>
      </c>
      <c r="C22" s="31">
        <v>4</v>
      </c>
    </row>
    <row r="23" spans="1:3" ht="15">
      <c r="A23" s="106" t="s">
        <v>1362</v>
      </c>
      <c r="B23" s="106" t="s">
        <v>1362</v>
      </c>
      <c r="C23" s="31">
        <v>4</v>
      </c>
    </row>
    <row r="24" spans="1:3" ht="15">
      <c r="A24" s="106" t="s">
        <v>1363</v>
      </c>
      <c r="B24" s="106" t="s">
        <v>1363</v>
      </c>
      <c r="C24" s="31">
        <v>3</v>
      </c>
    </row>
    <row r="25" spans="1:3" ht="15">
      <c r="A25" s="106" t="s">
        <v>1364</v>
      </c>
      <c r="B25" s="106" t="s">
        <v>1364</v>
      </c>
      <c r="C25" s="31">
        <v>3</v>
      </c>
    </row>
    <row r="26" spans="1:3" ht="15">
      <c r="A26" s="106" t="s">
        <v>1365</v>
      </c>
      <c r="B26" s="106" t="s">
        <v>1365</v>
      </c>
      <c r="C26" s="31">
        <v>3</v>
      </c>
    </row>
    <row r="27" spans="1:3" ht="15">
      <c r="A27" s="106" t="s">
        <v>1366</v>
      </c>
      <c r="B27" s="106" t="s">
        <v>1366</v>
      </c>
      <c r="C27" s="31">
        <v>3</v>
      </c>
    </row>
    <row r="28" spans="1:3" ht="15">
      <c r="A28" s="106" t="s">
        <v>1367</v>
      </c>
      <c r="B28" s="106" t="s">
        <v>1367</v>
      </c>
      <c r="C28" s="31">
        <v>3</v>
      </c>
    </row>
    <row r="29" spans="1:3" ht="15">
      <c r="A29" s="106" t="s">
        <v>1368</v>
      </c>
      <c r="B29" s="106" t="s">
        <v>1368</v>
      </c>
      <c r="C29" s="31">
        <v>3</v>
      </c>
    </row>
    <row r="30" spans="1:3" ht="15">
      <c r="A30" s="106" t="s">
        <v>1369</v>
      </c>
      <c r="B30" s="106" t="s">
        <v>1369</v>
      </c>
      <c r="C30" s="31">
        <v>2</v>
      </c>
    </row>
    <row r="31" spans="1:3" ht="15">
      <c r="A31" s="106" t="s">
        <v>1370</v>
      </c>
      <c r="B31" s="106" t="s">
        <v>1370</v>
      </c>
      <c r="C31" s="31">
        <v>2</v>
      </c>
    </row>
    <row r="32" spans="1:3" ht="15">
      <c r="A32" s="106" t="s">
        <v>1371</v>
      </c>
      <c r="B32" s="106" t="s">
        <v>1371</v>
      </c>
      <c r="C32" s="31">
        <v>2</v>
      </c>
    </row>
    <row r="33" spans="1:3" ht="15">
      <c r="A33" s="106" t="s">
        <v>1372</v>
      </c>
      <c r="B33" s="106" t="s">
        <v>1372</v>
      </c>
      <c r="C33" s="31">
        <v>2</v>
      </c>
    </row>
    <row r="34" spans="1:3" ht="15">
      <c r="A34" s="106" t="s">
        <v>1373</v>
      </c>
      <c r="B34" s="106" t="s">
        <v>1373</v>
      </c>
      <c r="C34" s="31">
        <v>2</v>
      </c>
    </row>
    <row r="35" spans="1:3" ht="15">
      <c r="A35" s="106" t="s">
        <v>1374</v>
      </c>
      <c r="B35" s="106" t="s">
        <v>1374</v>
      </c>
      <c r="C35" s="31">
        <v>2</v>
      </c>
    </row>
    <row r="36" spans="1:3" ht="15">
      <c r="A36" s="106" t="s">
        <v>1375</v>
      </c>
      <c r="B36" s="106" t="s">
        <v>1375</v>
      </c>
      <c r="C36" s="31">
        <v>2</v>
      </c>
    </row>
    <row r="37" spans="1:3" ht="15">
      <c r="A37" s="106" t="s">
        <v>1376</v>
      </c>
      <c r="B37" s="106" t="s">
        <v>1376</v>
      </c>
      <c r="C37" s="31">
        <v>2</v>
      </c>
    </row>
    <row r="38" spans="1:3" ht="15">
      <c r="A38" s="106" t="s">
        <v>1377</v>
      </c>
      <c r="B38" s="106" t="s">
        <v>1377</v>
      </c>
      <c r="C38" s="31">
        <v>2</v>
      </c>
    </row>
    <row r="39" spans="1:3" ht="15">
      <c r="A39" s="106" t="s">
        <v>1378</v>
      </c>
      <c r="B39" s="106" t="s">
        <v>1378</v>
      </c>
      <c r="C39" s="31">
        <v>2</v>
      </c>
    </row>
    <row r="40" spans="1:3" ht="15">
      <c r="A40" s="106" t="s">
        <v>1379</v>
      </c>
      <c r="B40" s="106" t="s">
        <v>1379</v>
      </c>
      <c r="C40" s="31">
        <v>2</v>
      </c>
    </row>
    <row r="41" spans="1:3" ht="15">
      <c r="A41" s="106" t="s">
        <v>1380</v>
      </c>
      <c r="B41" s="106" t="s">
        <v>1380</v>
      </c>
      <c r="C41" s="31">
        <v>2</v>
      </c>
    </row>
    <row r="42" spans="1:3" ht="15">
      <c r="A42" s="106" t="s">
        <v>1381</v>
      </c>
      <c r="B42" s="106" t="s">
        <v>1381</v>
      </c>
      <c r="C42" s="31">
        <v>2</v>
      </c>
    </row>
    <row r="43" spans="1:3" ht="15">
      <c r="A43" s="106" t="s">
        <v>1382</v>
      </c>
      <c r="B43" s="106" t="s">
        <v>1382</v>
      </c>
      <c r="C43" s="31">
        <v>1</v>
      </c>
    </row>
    <row r="44" spans="1:3" ht="15">
      <c r="A44" s="106" t="s">
        <v>1383</v>
      </c>
      <c r="B44" s="106" t="s">
        <v>1383</v>
      </c>
      <c r="C44" s="31">
        <v>1</v>
      </c>
    </row>
    <row r="45" spans="1:3" ht="15">
      <c r="A45" s="106" t="s">
        <v>1384</v>
      </c>
      <c r="B45" s="106" t="s">
        <v>1384</v>
      </c>
      <c r="C45" s="31">
        <v>1</v>
      </c>
    </row>
    <row r="46" spans="1:3" ht="15">
      <c r="A46" s="106" t="s">
        <v>1385</v>
      </c>
      <c r="B46" s="106" t="s">
        <v>1385</v>
      </c>
      <c r="C46" s="31">
        <v>1</v>
      </c>
    </row>
    <row r="47" spans="1:3" ht="15">
      <c r="A47" s="106" t="s">
        <v>1386</v>
      </c>
      <c r="B47" s="106" t="s">
        <v>1386</v>
      </c>
      <c r="C47" s="31">
        <v>1</v>
      </c>
    </row>
    <row r="48" spans="1:3" ht="15">
      <c r="A48" s="106" t="s">
        <v>1387</v>
      </c>
      <c r="B48" s="106" t="s">
        <v>1387</v>
      </c>
      <c r="C48" s="31">
        <v>1</v>
      </c>
    </row>
    <row r="49" spans="1:3" ht="15">
      <c r="A49" s="106" t="s">
        <v>1388</v>
      </c>
      <c r="B49" s="106" t="s">
        <v>1388</v>
      </c>
      <c r="C49" s="31">
        <v>1</v>
      </c>
    </row>
    <row r="50" spans="1:3" ht="15">
      <c r="A50" s="106" t="s">
        <v>1389</v>
      </c>
      <c r="B50" s="106" t="s">
        <v>1389</v>
      </c>
      <c r="C50" s="31">
        <v>1</v>
      </c>
    </row>
    <row r="51" spans="1:3" ht="15">
      <c r="A51" s="106" t="s">
        <v>1390</v>
      </c>
      <c r="B51" s="106" t="s">
        <v>1390</v>
      </c>
      <c r="C51" s="31">
        <v>1</v>
      </c>
    </row>
    <row r="52" spans="1:3" ht="15">
      <c r="A52" s="106" t="s">
        <v>1391</v>
      </c>
      <c r="B52" s="106" t="s">
        <v>1391</v>
      </c>
      <c r="C52" s="31">
        <v>1</v>
      </c>
    </row>
    <row r="53" spans="1:3" ht="15">
      <c r="A53" s="106" t="s">
        <v>1392</v>
      </c>
      <c r="B53" s="106" t="s">
        <v>1392</v>
      </c>
      <c r="C53" s="31">
        <v>1</v>
      </c>
    </row>
    <row r="54" spans="1:3" ht="15">
      <c r="A54" s="106" t="s">
        <v>1393</v>
      </c>
      <c r="B54" s="106" t="s">
        <v>1393</v>
      </c>
      <c r="C54" s="31">
        <v>1</v>
      </c>
    </row>
    <row r="55" spans="1:3" ht="15">
      <c r="A55" s="106" t="s">
        <v>1394</v>
      </c>
      <c r="B55" s="106" t="s">
        <v>1394</v>
      </c>
      <c r="C55" s="31">
        <v>1</v>
      </c>
    </row>
    <row r="56" spans="1:3" ht="15">
      <c r="A56" s="106" t="s">
        <v>1395</v>
      </c>
      <c r="B56" s="106" t="s">
        <v>1395</v>
      </c>
      <c r="C56" s="31">
        <v>1</v>
      </c>
    </row>
    <row r="57" spans="1:3" ht="15">
      <c r="A57" s="106" t="s">
        <v>1396</v>
      </c>
      <c r="B57" s="106" t="s">
        <v>1396</v>
      </c>
      <c r="C57" s="31">
        <v>1</v>
      </c>
    </row>
    <row r="58" spans="1:3" ht="15">
      <c r="A58" s="106" t="s">
        <v>1397</v>
      </c>
      <c r="B58" s="106" t="s">
        <v>1397</v>
      </c>
      <c r="C58" s="31">
        <v>1</v>
      </c>
    </row>
    <row r="59" spans="1:3" ht="15">
      <c r="A59" s="106" t="s">
        <v>1398</v>
      </c>
      <c r="B59" s="106" t="s">
        <v>1398</v>
      </c>
      <c r="C59" s="31">
        <v>1</v>
      </c>
    </row>
    <row r="60" spans="1:3" ht="15">
      <c r="A60" s="106" t="s">
        <v>1399</v>
      </c>
      <c r="B60" s="106" t="s">
        <v>1399</v>
      </c>
      <c r="C60" s="31">
        <v>1</v>
      </c>
    </row>
    <row r="61" spans="1:3" ht="15">
      <c r="A61" s="106" t="s">
        <v>1400</v>
      </c>
      <c r="B61" s="106" t="s">
        <v>1400</v>
      </c>
      <c r="C61" s="31">
        <v>1</v>
      </c>
    </row>
    <row r="62" spans="1:3" ht="15">
      <c r="A62" s="106" t="s">
        <v>1401</v>
      </c>
      <c r="B62" s="106" t="s">
        <v>1401</v>
      </c>
      <c r="C62" s="31">
        <v>1</v>
      </c>
    </row>
    <row r="63" spans="1:3" ht="15">
      <c r="A63" s="106" t="s">
        <v>1402</v>
      </c>
      <c r="B63" s="106" t="s">
        <v>1402</v>
      </c>
      <c r="C63" s="31">
        <v>1</v>
      </c>
    </row>
    <row r="64" spans="1:3" ht="15">
      <c r="A64" s="106" t="s">
        <v>1403</v>
      </c>
      <c r="B64" s="106" t="s">
        <v>1403</v>
      </c>
      <c r="C64" s="31">
        <v>1</v>
      </c>
    </row>
    <row r="65" spans="1:3" ht="15">
      <c r="A65" s="106" t="s">
        <v>1404</v>
      </c>
      <c r="B65" s="106" t="s">
        <v>1404</v>
      </c>
      <c r="C65" s="31">
        <v>1</v>
      </c>
    </row>
    <row r="66" spans="1:3" ht="15">
      <c r="A66" s="106" t="s">
        <v>1405</v>
      </c>
      <c r="B66" s="106" t="s">
        <v>1405</v>
      </c>
      <c r="C66" s="31">
        <v>1</v>
      </c>
    </row>
    <row r="67" spans="1:3" ht="15">
      <c r="A67" s="106" t="s">
        <v>1406</v>
      </c>
      <c r="B67" s="106" t="s">
        <v>1406</v>
      </c>
      <c r="C67" s="31">
        <v>1</v>
      </c>
    </row>
    <row r="68" spans="1:3" ht="15">
      <c r="A68" s="106" t="s">
        <v>1407</v>
      </c>
      <c r="B68" s="106" t="s">
        <v>1407</v>
      </c>
      <c r="C68" s="31">
        <v>1</v>
      </c>
    </row>
    <row r="69" spans="1:3" ht="15">
      <c r="A69" s="106" t="s">
        <v>1408</v>
      </c>
      <c r="B69" s="106" t="s">
        <v>1408</v>
      </c>
      <c r="C69" s="31">
        <v>1</v>
      </c>
    </row>
    <row r="70" spans="1:3" ht="15">
      <c r="A70" s="106" t="s">
        <v>1409</v>
      </c>
      <c r="B70" s="106" t="s">
        <v>1409</v>
      </c>
      <c r="C70" s="31">
        <v>1</v>
      </c>
    </row>
    <row r="71" spans="1:3" ht="15">
      <c r="A71" s="106" t="s">
        <v>1410</v>
      </c>
      <c r="B71" s="106" t="s">
        <v>1410</v>
      </c>
      <c r="C71" s="31">
        <v>1</v>
      </c>
    </row>
    <row r="72" spans="1:3" ht="15">
      <c r="A72" s="106" t="s">
        <v>1411</v>
      </c>
      <c r="B72" s="106" t="s">
        <v>1411</v>
      </c>
      <c r="C72" s="31">
        <v>1</v>
      </c>
    </row>
    <row r="73" spans="1:3" ht="15">
      <c r="A73" s="106" t="s">
        <v>1412</v>
      </c>
      <c r="B73" s="106" t="s">
        <v>1412</v>
      </c>
      <c r="C73" s="31">
        <v>1</v>
      </c>
    </row>
    <row r="74" spans="1:3" ht="15">
      <c r="A74" s="106" t="s">
        <v>1413</v>
      </c>
      <c r="B74" s="106" t="s">
        <v>1413</v>
      </c>
      <c r="C74" s="31">
        <v>1</v>
      </c>
    </row>
    <row r="75" spans="1:3" ht="15">
      <c r="A75" s="106" t="s">
        <v>1414</v>
      </c>
      <c r="B75" s="106" t="s">
        <v>1414</v>
      </c>
      <c r="C75" s="31">
        <v>1</v>
      </c>
    </row>
    <row r="76" spans="1:3" ht="15">
      <c r="A76" s="106" t="s">
        <v>1415</v>
      </c>
      <c r="B76" s="106" t="s">
        <v>1415</v>
      </c>
      <c r="C76" s="31">
        <v>1</v>
      </c>
    </row>
    <row r="77" spans="1:3" ht="15">
      <c r="A77" s="106" t="s">
        <v>1416</v>
      </c>
      <c r="B77" s="106" t="s">
        <v>1416</v>
      </c>
      <c r="C77" s="31">
        <v>1</v>
      </c>
    </row>
    <row r="78" spans="1:3" ht="15">
      <c r="A78" s="106" t="s">
        <v>1417</v>
      </c>
      <c r="B78" s="106" t="s">
        <v>1417</v>
      </c>
      <c r="C78" s="31">
        <v>1</v>
      </c>
    </row>
    <row r="79" spans="1:3" ht="15">
      <c r="A79" s="106" t="s">
        <v>1418</v>
      </c>
      <c r="B79" s="106" t="s">
        <v>1418</v>
      </c>
      <c r="C79" s="31">
        <v>1</v>
      </c>
    </row>
    <row r="80" spans="1:3" ht="15">
      <c r="A80" s="106" t="s">
        <v>1419</v>
      </c>
      <c r="B80" s="106" t="s">
        <v>1419</v>
      </c>
      <c r="C80" s="31">
        <v>1</v>
      </c>
    </row>
    <row r="81" spans="1:3" ht="15">
      <c r="A81" s="106" t="s">
        <v>1420</v>
      </c>
      <c r="B81" s="106" t="s">
        <v>1420</v>
      </c>
      <c r="C81" s="31">
        <v>1</v>
      </c>
    </row>
    <row r="82" spans="1:3" ht="15">
      <c r="A82" s="106" t="s">
        <v>1421</v>
      </c>
      <c r="B82" s="106" t="s">
        <v>1421</v>
      </c>
      <c r="C82" s="31">
        <v>1</v>
      </c>
    </row>
    <row r="83" spans="1:3" ht="15">
      <c r="A83" s="106" t="s">
        <v>1422</v>
      </c>
      <c r="B83" s="106" t="s">
        <v>1422</v>
      </c>
      <c r="C83" s="31">
        <v>1</v>
      </c>
    </row>
    <row r="84" spans="1:3" ht="15">
      <c r="A84" s="106" t="s">
        <v>1423</v>
      </c>
      <c r="B84" s="106" t="s">
        <v>1423</v>
      </c>
      <c r="C84" s="31">
        <v>1</v>
      </c>
    </row>
    <row r="85" spans="1:3" ht="15">
      <c r="A85" s="106" t="s">
        <v>1424</v>
      </c>
      <c r="B85" s="106" t="s">
        <v>1424</v>
      </c>
      <c r="C85" s="31">
        <v>1</v>
      </c>
    </row>
    <row r="86" spans="1:3" ht="15">
      <c r="A86" s="106" t="s">
        <v>1425</v>
      </c>
      <c r="B86" s="106" t="s">
        <v>1425</v>
      </c>
      <c r="C86" s="31">
        <v>1</v>
      </c>
    </row>
    <row r="87" spans="1:3" ht="15">
      <c r="A87" s="106" t="s">
        <v>1426</v>
      </c>
      <c r="B87" s="106" t="s">
        <v>1426</v>
      </c>
      <c r="C87" s="31">
        <v>1</v>
      </c>
    </row>
    <row r="88" spans="1:3" ht="15">
      <c r="A88" s="106" t="s">
        <v>1427</v>
      </c>
      <c r="B88" s="106" t="s">
        <v>1427</v>
      </c>
      <c r="C88" s="31">
        <v>1</v>
      </c>
    </row>
    <row r="89" spans="1:3" ht="15">
      <c r="A89" s="106" t="s">
        <v>1428</v>
      </c>
      <c r="B89" s="106" t="s">
        <v>1428</v>
      </c>
      <c r="C89" s="31">
        <v>1</v>
      </c>
    </row>
    <row r="90" spans="1:3" ht="15">
      <c r="A90" s="106" t="s">
        <v>1429</v>
      </c>
      <c r="B90" s="106" t="s">
        <v>1429</v>
      </c>
      <c r="C90" s="31">
        <v>1</v>
      </c>
    </row>
    <row r="91" spans="1:3" ht="15">
      <c r="A91" s="106" t="s">
        <v>1430</v>
      </c>
      <c r="B91" s="106" t="s">
        <v>1430</v>
      </c>
      <c r="C91" s="31">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C523-6D00-4BCC-824D-9C28B256AE5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3567</v>
      </c>
      <c r="B1" s="7" t="s">
        <v>17</v>
      </c>
    </row>
    <row r="2" spans="1:2" ht="15">
      <c r="A2" s="85" t="s">
        <v>3568</v>
      </c>
      <c r="B2" s="85"/>
    </row>
    <row r="3" spans="1:2" ht="15">
      <c r="A3" s="86" t="s">
        <v>3569</v>
      </c>
      <c r="B3" s="85"/>
    </row>
    <row r="4" spans="1:2" ht="15">
      <c r="A4" s="86" t="s">
        <v>3570</v>
      </c>
      <c r="B4" s="85"/>
    </row>
    <row r="5" spans="1:2" ht="15">
      <c r="A5" s="86" t="s">
        <v>3571</v>
      </c>
      <c r="B5" s="85"/>
    </row>
    <row r="6" spans="1:2" ht="15">
      <c r="A6" s="86" t="s">
        <v>3572</v>
      </c>
      <c r="B6" s="85"/>
    </row>
    <row r="7" spans="1:2" ht="15">
      <c r="A7" s="86" t="s">
        <v>3573</v>
      </c>
      <c r="B7" s="85"/>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9BBD9-A33A-4940-997D-5B62EB75BB79}">
  <dimension ref="A1:V81"/>
  <sheetViews>
    <sheetView workbookViewId="0" topLeftCell="A1"/>
  </sheetViews>
  <sheetFormatPr defaultColWidth="9.140625" defaultRowHeight="15"/>
  <cols>
    <col min="1" max="1" width="50.7109375" style="0" customWidth="1"/>
    <col min="2" max="2" width="20.28125" style="0" bestFit="1" customWidth="1"/>
    <col min="3" max="3" width="40.7109375" style="0" customWidth="1"/>
    <col min="4" max="4" width="11.28125" style="0" bestFit="1" customWidth="1"/>
    <col min="5" max="5" width="40.7109375" style="0" customWidth="1"/>
    <col min="6" max="6" width="11.28125" style="0" bestFit="1" customWidth="1"/>
    <col min="7" max="7" width="40.7109375" style="0" customWidth="1"/>
    <col min="8" max="8" width="11.28125" style="0" bestFit="1" customWidth="1"/>
    <col min="9" max="9" width="40.7109375" style="0" customWidth="1"/>
    <col min="10" max="10" width="11.28125" style="0" bestFit="1" customWidth="1"/>
    <col min="11" max="11" width="40.7109375" style="0" customWidth="1"/>
    <col min="12" max="12" width="11.28125" style="0" bestFit="1" customWidth="1"/>
    <col min="13" max="13" width="40.7109375" style="0" customWidth="1"/>
    <col min="14" max="14" width="11.28125" style="0" bestFit="1" customWidth="1"/>
    <col min="15" max="15" width="40.7109375" style="0" customWidth="1"/>
    <col min="16" max="16" width="11.28125" style="0" bestFit="1" customWidth="1"/>
    <col min="17" max="17" width="40.7109375" style="0" customWidth="1"/>
    <col min="18" max="18" width="11.28125" style="0" bestFit="1" customWidth="1"/>
    <col min="19" max="19" width="40.7109375" style="0" customWidth="1"/>
    <col min="20" max="20" width="11.28125" style="0" bestFit="1" customWidth="1"/>
    <col min="21" max="21" width="41.7109375" style="0" customWidth="1"/>
    <col min="22" max="22" width="12.28125" style="0" bestFit="1" customWidth="1"/>
  </cols>
  <sheetData>
    <row r="1" spans="1:22" ht="15" customHeight="1">
      <c r="A1" s="7" t="s">
        <v>3574</v>
      </c>
      <c r="B1" s="7" t="s">
        <v>3575</v>
      </c>
      <c r="C1" s="7" t="s">
        <v>3576</v>
      </c>
      <c r="D1" s="7" t="s">
        <v>3578</v>
      </c>
      <c r="E1" s="7" t="s">
        <v>3577</v>
      </c>
      <c r="F1" s="7" t="s">
        <v>3580</v>
      </c>
      <c r="G1" s="7" t="s">
        <v>3579</v>
      </c>
      <c r="H1" s="7" t="s">
        <v>3582</v>
      </c>
      <c r="I1" s="7" t="s">
        <v>3581</v>
      </c>
      <c r="J1" s="7" t="s">
        <v>3584</v>
      </c>
      <c r="K1" s="7" t="s">
        <v>3583</v>
      </c>
      <c r="L1" s="7" t="s">
        <v>3586</v>
      </c>
      <c r="M1" s="7" t="s">
        <v>3585</v>
      </c>
      <c r="N1" s="7" t="s">
        <v>3588</v>
      </c>
      <c r="O1" s="7" t="s">
        <v>3587</v>
      </c>
      <c r="P1" s="7" t="s">
        <v>3590</v>
      </c>
      <c r="Q1" s="7" t="s">
        <v>3589</v>
      </c>
      <c r="R1" s="7" t="s">
        <v>3592</v>
      </c>
      <c r="S1" s="7" t="s">
        <v>3591</v>
      </c>
      <c r="T1" s="7" t="s">
        <v>3594</v>
      </c>
      <c r="U1" s="7" t="s">
        <v>3593</v>
      </c>
      <c r="V1" s="7" t="s">
        <v>3595</v>
      </c>
    </row>
    <row r="2" spans="1:22" ht="15">
      <c r="A2" s="85" t="s">
        <v>696</v>
      </c>
      <c r="B2" s="85">
        <v>22</v>
      </c>
      <c r="C2" s="85" t="s">
        <v>720</v>
      </c>
      <c r="D2" s="85">
        <v>15</v>
      </c>
      <c r="E2" s="85" t="s">
        <v>690</v>
      </c>
      <c r="F2" s="85">
        <v>4</v>
      </c>
      <c r="G2" s="85" t="s">
        <v>765</v>
      </c>
      <c r="H2" s="85">
        <v>3</v>
      </c>
      <c r="I2" s="85" t="s">
        <v>690</v>
      </c>
      <c r="J2" s="85">
        <v>9</v>
      </c>
      <c r="K2" s="85" t="s">
        <v>696</v>
      </c>
      <c r="L2" s="85">
        <v>6</v>
      </c>
      <c r="M2" s="85" t="s">
        <v>707</v>
      </c>
      <c r="N2" s="85">
        <v>11</v>
      </c>
      <c r="O2" s="85" t="s">
        <v>713</v>
      </c>
      <c r="P2" s="85">
        <v>2</v>
      </c>
      <c r="Q2" s="85" t="s">
        <v>792</v>
      </c>
      <c r="R2" s="85">
        <v>4</v>
      </c>
      <c r="S2" s="85" t="s">
        <v>728</v>
      </c>
      <c r="T2" s="85">
        <v>2</v>
      </c>
      <c r="U2" s="85" t="s">
        <v>715</v>
      </c>
      <c r="V2" s="85">
        <v>3</v>
      </c>
    </row>
    <row r="3" spans="1:22" ht="15">
      <c r="A3" s="86" t="s">
        <v>720</v>
      </c>
      <c r="B3" s="85">
        <v>17</v>
      </c>
      <c r="C3" s="85" t="s">
        <v>696</v>
      </c>
      <c r="D3" s="85">
        <v>13</v>
      </c>
      <c r="E3" s="85" t="s">
        <v>688</v>
      </c>
      <c r="F3" s="85">
        <v>4</v>
      </c>
      <c r="G3" s="85" t="s">
        <v>680</v>
      </c>
      <c r="H3" s="85">
        <v>2</v>
      </c>
      <c r="I3" s="85" t="s">
        <v>693</v>
      </c>
      <c r="J3" s="85">
        <v>2</v>
      </c>
      <c r="K3" s="85" t="s">
        <v>706</v>
      </c>
      <c r="L3" s="85">
        <v>2</v>
      </c>
      <c r="M3" s="85" t="s">
        <v>806</v>
      </c>
      <c r="N3" s="85">
        <v>2</v>
      </c>
      <c r="O3" s="85" t="s">
        <v>714</v>
      </c>
      <c r="P3" s="85">
        <v>2</v>
      </c>
      <c r="Q3" s="85" t="s">
        <v>747</v>
      </c>
      <c r="R3" s="85">
        <v>2</v>
      </c>
      <c r="S3" s="85" t="s">
        <v>736</v>
      </c>
      <c r="T3" s="85">
        <v>1</v>
      </c>
      <c r="U3" s="85" t="s">
        <v>727</v>
      </c>
      <c r="V3" s="85">
        <v>2</v>
      </c>
    </row>
    <row r="4" spans="1:22" ht="15">
      <c r="A4" s="86" t="s">
        <v>707</v>
      </c>
      <c r="B4" s="85">
        <v>13</v>
      </c>
      <c r="C4" s="85" t="s">
        <v>722</v>
      </c>
      <c r="D4" s="85">
        <v>5</v>
      </c>
      <c r="E4" s="85" t="s">
        <v>682</v>
      </c>
      <c r="F4" s="85">
        <v>2</v>
      </c>
      <c r="G4" s="85" t="s">
        <v>762</v>
      </c>
      <c r="H4" s="85">
        <v>2</v>
      </c>
      <c r="I4" s="85" t="s">
        <v>694</v>
      </c>
      <c r="J4" s="85">
        <v>1</v>
      </c>
      <c r="K4" s="85" t="s">
        <v>808</v>
      </c>
      <c r="L4" s="85">
        <v>1</v>
      </c>
      <c r="M4" s="85" t="s">
        <v>802</v>
      </c>
      <c r="N4" s="85">
        <v>2</v>
      </c>
      <c r="O4" s="85" t="s">
        <v>793</v>
      </c>
      <c r="P4" s="85">
        <v>1</v>
      </c>
      <c r="Q4" s="85" t="s">
        <v>793</v>
      </c>
      <c r="R4" s="85">
        <v>1</v>
      </c>
      <c r="S4" s="85" t="s">
        <v>735</v>
      </c>
      <c r="T4" s="85">
        <v>1</v>
      </c>
      <c r="U4" s="85" t="s">
        <v>728</v>
      </c>
      <c r="V4" s="85">
        <v>1</v>
      </c>
    </row>
    <row r="5" spans="1:22" ht="15">
      <c r="A5" s="86" t="s">
        <v>690</v>
      </c>
      <c r="B5" s="85">
        <v>13</v>
      </c>
      <c r="C5" s="85" t="s">
        <v>697</v>
      </c>
      <c r="D5" s="85">
        <v>4</v>
      </c>
      <c r="E5" s="85" t="s">
        <v>689</v>
      </c>
      <c r="F5" s="85">
        <v>1</v>
      </c>
      <c r="G5" s="85" t="s">
        <v>763</v>
      </c>
      <c r="H5" s="85">
        <v>1</v>
      </c>
      <c r="I5" s="85" t="s">
        <v>692</v>
      </c>
      <c r="J5" s="85">
        <v>1</v>
      </c>
      <c r="K5" s="85" t="s">
        <v>769</v>
      </c>
      <c r="L5" s="85">
        <v>1</v>
      </c>
      <c r="M5" s="85" t="s">
        <v>807</v>
      </c>
      <c r="N5" s="85">
        <v>1</v>
      </c>
      <c r="O5" s="85" t="s">
        <v>720</v>
      </c>
      <c r="P5" s="85">
        <v>1</v>
      </c>
      <c r="Q5" s="85"/>
      <c r="R5" s="85"/>
      <c r="S5" s="85" t="s">
        <v>734</v>
      </c>
      <c r="T5" s="85">
        <v>1</v>
      </c>
      <c r="U5" s="85" t="s">
        <v>726</v>
      </c>
      <c r="V5" s="85">
        <v>1</v>
      </c>
    </row>
    <row r="6" spans="1:22" ht="15">
      <c r="A6" s="86" t="s">
        <v>694</v>
      </c>
      <c r="B6" s="85">
        <v>12</v>
      </c>
      <c r="C6" s="85" t="s">
        <v>751</v>
      </c>
      <c r="D6" s="85">
        <v>2</v>
      </c>
      <c r="E6" s="85" t="s">
        <v>687</v>
      </c>
      <c r="F6" s="85">
        <v>1</v>
      </c>
      <c r="G6" s="85" t="s">
        <v>764</v>
      </c>
      <c r="H6" s="85">
        <v>1</v>
      </c>
      <c r="I6" s="85" t="s">
        <v>691</v>
      </c>
      <c r="J6" s="85">
        <v>1</v>
      </c>
      <c r="K6" s="85" t="s">
        <v>768</v>
      </c>
      <c r="L6" s="85">
        <v>1</v>
      </c>
      <c r="M6" s="85" t="s">
        <v>805</v>
      </c>
      <c r="N6" s="85">
        <v>1</v>
      </c>
      <c r="O6" s="85" t="s">
        <v>708</v>
      </c>
      <c r="P6" s="85">
        <v>1</v>
      </c>
      <c r="Q6" s="85"/>
      <c r="R6" s="85"/>
      <c r="S6" s="85" t="s">
        <v>731</v>
      </c>
      <c r="T6" s="85">
        <v>1</v>
      </c>
      <c r="U6" s="85"/>
      <c r="V6" s="85"/>
    </row>
    <row r="7" spans="1:22" ht="15">
      <c r="A7" s="86" t="s">
        <v>728</v>
      </c>
      <c r="B7" s="85">
        <v>7</v>
      </c>
      <c r="C7" s="85" t="s">
        <v>752</v>
      </c>
      <c r="D7" s="85">
        <v>2</v>
      </c>
      <c r="E7" s="85" t="s">
        <v>686</v>
      </c>
      <c r="F7" s="85">
        <v>1</v>
      </c>
      <c r="G7" s="85" t="s">
        <v>752</v>
      </c>
      <c r="H7" s="85">
        <v>1</v>
      </c>
      <c r="I7" s="85"/>
      <c r="J7" s="85"/>
      <c r="K7" s="85" t="s">
        <v>765</v>
      </c>
      <c r="L7" s="85">
        <v>1</v>
      </c>
      <c r="M7" s="85" t="s">
        <v>804</v>
      </c>
      <c r="N7" s="85">
        <v>1</v>
      </c>
      <c r="O7" s="85" t="s">
        <v>712</v>
      </c>
      <c r="P7" s="85">
        <v>1</v>
      </c>
      <c r="Q7" s="85"/>
      <c r="R7" s="85"/>
      <c r="S7" s="85" t="s">
        <v>733</v>
      </c>
      <c r="T7" s="85">
        <v>1</v>
      </c>
      <c r="U7" s="85"/>
      <c r="V7" s="85"/>
    </row>
    <row r="8" spans="1:22" ht="15">
      <c r="A8" s="86" t="s">
        <v>792</v>
      </c>
      <c r="B8" s="85">
        <v>6</v>
      </c>
      <c r="C8" s="85" t="s">
        <v>721</v>
      </c>
      <c r="D8" s="85">
        <v>2</v>
      </c>
      <c r="E8" s="85" t="s">
        <v>685</v>
      </c>
      <c r="F8" s="85">
        <v>1</v>
      </c>
      <c r="G8" s="85" t="s">
        <v>761</v>
      </c>
      <c r="H8" s="85">
        <v>1</v>
      </c>
      <c r="I8" s="85"/>
      <c r="J8" s="85"/>
      <c r="K8" s="85" t="s">
        <v>752</v>
      </c>
      <c r="L8" s="85">
        <v>1</v>
      </c>
      <c r="M8" s="85" t="s">
        <v>803</v>
      </c>
      <c r="N8" s="85">
        <v>1</v>
      </c>
      <c r="O8" s="85" t="s">
        <v>709</v>
      </c>
      <c r="P8" s="85">
        <v>1</v>
      </c>
      <c r="Q8" s="85"/>
      <c r="R8" s="85"/>
      <c r="S8" s="85"/>
      <c r="T8" s="85"/>
      <c r="U8" s="85"/>
      <c r="V8" s="85"/>
    </row>
    <row r="9" spans="1:22" ht="15">
      <c r="A9" s="86" t="s">
        <v>722</v>
      </c>
      <c r="B9" s="85">
        <v>5</v>
      </c>
      <c r="C9" s="85" t="s">
        <v>796</v>
      </c>
      <c r="D9" s="85">
        <v>1</v>
      </c>
      <c r="E9" s="85" t="s">
        <v>684</v>
      </c>
      <c r="F9" s="85">
        <v>1</v>
      </c>
      <c r="G9" s="85" t="s">
        <v>760</v>
      </c>
      <c r="H9" s="85">
        <v>1</v>
      </c>
      <c r="I9" s="85"/>
      <c r="J9" s="85"/>
      <c r="K9" s="85"/>
      <c r="L9" s="85"/>
      <c r="M9" s="85" t="s">
        <v>801</v>
      </c>
      <c r="N9" s="85">
        <v>1</v>
      </c>
      <c r="O9" s="85" t="s">
        <v>711</v>
      </c>
      <c r="P9" s="85">
        <v>1</v>
      </c>
      <c r="Q9" s="85"/>
      <c r="R9" s="85"/>
      <c r="S9" s="85"/>
      <c r="T9" s="85"/>
      <c r="U9" s="85"/>
      <c r="V9" s="85"/>
    </row>
    <row r="10" spans="1:22" ht="15">
      <c r="A10" s="86" t="s">
        <v>752</v>
      </c>
      <c r="B10" s="85">
        <v>5</v>
      </c>
      <c r="C10" s="85" t="s">
        <v>783</v>
      </c>
      <c r="D10" s="85">
        <v>1</v>
      </c>
      <c r="E10" s="85" t="s">
        <v>683</v>
      </c>
      <c r="F10" s="85">
        <v>1</v>
      </c>
      <c r="G10" s="85" t="s">
        <v>759</v>
      </c>
      <c r="H10" s="85">
        <v>1</v>
      </c>
      <c r="I10" s="85"/>
      <c r="J10" s="85"/>
      <c r="K10" s="85"/>
      <c r="L10" s="85"/>
      <c r="M10" s="85"/>
      <c r="N10" s="85"/>
      <c r="O10" s="85" t="s">
        <v>710</v>
      </c>
      <c r="P10" s="85">
        <v>1</v>
      </c>
      <c r="Q10" s="85"/>
      <c r="R10" s="85"/>
      <c r="S10" s="85"/>
      <c r="T10" s="85"/>
      <c r="U10" s="85"/>
      <c r="V10" s="85"/>
    </row>
    <row r="11" spans="1:22" ht="15">
      <c r="A11" s="86" t="s">
        <v>754</v>
      </c>
      <c r="B11" s="85">
        <v>5</v>
      </c>
      <c r="C11" s="85" t="s">
        <v>707</v>
      </c>
      <c r="D11" s="85">
        <v>1</v>
      </c>
      <c r="E11" s="85" t="s">
        <v>681</v>
      </c>
      <c r="F11" s="85">
        <v>1</v>
      </c>
      <c r="G11" s="85" t="s">
        <v>758</v>
      </c>
      <c r="H11" s="85">
        <v>1</v>
      </c>
      <c r="I11" s="85"/>
      <c r="J11" s="85"/>
      <c r="K11" s="85"/>
      <c r="L11" s="85"/>
      <c r="M11" s="85"/>
      <c r="N11" s="85"/>
      <c r="O11" s="85"/>
      <c r="P11" s="85"/>
      <c r="Q11" s="85"/>
      <c r="R11" s="85"/>
      <c r="S11" s="85"/>
      <c r="T11" s="85"/>
      <c r="U11" s="85"/>
      <c r="V11" s="85"/>
    </row>
    <row r="14" spans="1:22" ht="15" customHeight="1">
      <c r="A14" s="7" t="s">
        <v>3627</v>
      </c>
      <c r="B14" s="7" t="s">
        <v>3575</v>
      </c>
      <c r="C14" s="7" t="s">
        <v>3628</v>
      </c>
      <c r="D14" s="7" t="s">
        <v>3578</v>
      </c>
      <c r="E14" s="7" t="s">
        <v>3629</v>
      </c>
      <c r="F14" s="7" t="s">
        <v>3580</v>
      </c>
      <c r="G14" s="7" t="s">
        <v>3630</v>
      </c>
      <c r="H14" s="7" t="s">
        <v>3582</v>
      </c>
      <c r="I14" s="7" t="s">
        <v>3631</v>
      </c>
      <c r="J14" s="7" t="s">
        <v>3584</v>
      </c>
      <c r="K14" s="7" t="s">
        <v>3632</v>
      </c>
      <c r="L14" s="7" t="s">
        <v>3586</v>
      </c>
      <c r="M14" s="7" t="s">
        <v>3633</v>
      </c>
      <c r="N14" s="7" t="s">
        <v>3588</v>
      </c>
      <c r="O14" s="7" t="s">
        <v>3634</v>
      </c>
      <c r="P14" s="7" t="s">
        <v>3590</v>
      </c>
      <c r="Q14" s="7" t="s">
        <v>3635</v>
      </c>
      <c r="R14" s="7" t="s">
        <v>3592</v>
      </c>
      <c r="S14" s="7" t="s">
        <v>3636</v>
      </c>
      <c r="T14" s="7" t="s">
        <v>3594</v>
      </c>
      <c r="U14" s="7" t="s">
        <v>3637</v>
      </c>
      <c r="V14" s="7" t="s">
        <v>3595</v>
      </c>
    </row>
    <row r="15" spans="1:22" ht="15">
      <c r="A15" s="85" t="s">
        <v>817</v>
      </c>
      <c r="B15" s="85">
        <v>258</v>
      </c>
      <c r="C15" s="85" t="s">
        <v>817</v>
      </c>
      <c r="D15" s="85">
        <v>50</v>
      </c>
      <c r="E15" s="85" t="s">
        <v>817</v>
      </c>
      <c r="F15" s="85">
        <v>10</v>
      </c>
      <c r="G15" s="85" t="s">
        <v>817</v>
      </c>
      <c r="H15" s="85">
        <v>15</v>
      </c>
      <c r="I15" s="85" t="s">
        <v>817</v>
      </c>
      <c r="J15" s="85">
        <v>13</v>
      </c>
      <c r="K15" s="85" t="s">
        <v>817</v>
      </c>
      <c r="L15" s="85">
        <v>12</v>
      </c>
      <c r="M15" s="85" t="s">
        <v>817</v>
      </c>
      <c r="N15" s="85">
        <v>20</v>
      </c>
      <c r="O15" s="85" t="s">
        <v>817</v>
      </c>
      <c r="P15" s="85">
        <v>11</v>
      </c>
      <c r="Q15" s="85" t="s">
        <v>817</v>
      </c>
      <c r="R15" s="85">
        <v>7</v>
      </c>
      <c r="S15" s="85" t="s">
        <v>817</v>
      </c>
      <c r="T15" s="85">
        <v>6</v>
      </c>
      <c r="U15" s="85" t="s">
        <v>817</v>
      </c>
      <c r="V15" s="85">
        <v>5</v>
      </c>
    </row>
    <row r="16" spans="1:22" ht="15">
      <c r="A16" s="86" t="s">
        <v>818</v>
      </c>
      <c r="B16" s="85">
        <v>18</v>
      </c>
      <c r="C16" s="85" t="s">
        <v>819</v>
      </c>
      <c r="D16" s="85">
        <v>4</v>
      </c>
      <c r="E16" s="85" t="s">
        <v>818</v>
      </c>
      <c r="F16" s="85">
        <v>7</v>
      </c>
      <c r="G16" s="85" t="s">
        <v>820</v>
      </c>
      <c r="H16" s="85">
        <v>1</v>
      </c>
      <c r="I16" s="85" t="s">
        <v>818</v>
      </c>
      <c r="J16" s="85">
        <v>1</v>
      </c>
      <c r="K16" s="85" t="s">
        <v>819</v>
      </c>
      <c r="L16" s="85">
        <v>1</v>
      </c>
      <c r="M16" s="85"/>
      <c r="N16" s="85"/>
      <c r="O16" s="85"/>
      <c r="P16" s="85"/>
      <c r="Q16" s="85"/>
      <c r="R16" s="85"/>
      <c r="S16" s="85" t="s">
        <v>820</v>
      </c>
      <c r="T16" s="85">
        <v>1</v>
      </c>
      <c r="U16" s="85" t="s">
        <v>818</v>
      </c>
      <c r="V16" s="85">
        <v>2</v>
      </c>
    </row>
    <row r="17" spans="1:22" ht="15">
      <c r="A17" s="86" t="s">
        <v>820</v>
      </c>
      <c r="B17" s="85">
        <v>6</v>
      </c>
      <c r="C17" s="85" t="s">
        <v>818</v>
      </c>
      <c r="D17" s="85">
        <v>4</v>
      </c>
      <c r="E17" s="85"/>
      <c r="F17" s="85"/>
      <c r="G17" s="85"/>
      <c r="H17" s="85"/>
      <c r="I17" s="85"/>
      <c r="J17" s="85"/>
      <c r="K17" s="85"/>
      <c r="L17" s="85"/>
      <c r="M17" s="85"/>
      <c r="N17" s="85"/>
      <c r="O17" s="85"/>
      <c r="P17" s="85"/>
      <c r="Q17" s="85"/>
      <c r="R17" s="85"/>
      <c r="S17" s="85"/>
      <c r="T17" s="85"/>
      <c r="U17" s="85"/>
      <c r="V17" s="85"/>
    </row>
    <row r="18" spans="1:22" ht="15">
      <c r="A18" s="86" t="s">
        <v>822</v>
      </c>
      <c r="B18" s="85">
        <v>5</v>
      </c>
      <c r="C18" s="85" t="s">
        <v>821</v>
      </c>
      <c r="D18" s="85">
        <v>3</v>
      </c>
      <c r="E18" s="85"/>
      <c r="F18" s="85"/>
      <c r="G18" s="85"/>
      <c r="H18" s="85"/>
      <c r="I18" s="85"/>
      <c r="J18" s="85"/>
      <c r="K18" s="85"/>
      <c r="L18" s="85"/>
      <c r="M18" s="85"/>
      <c r="N18" s="85"/>
      <c r="O18" s="85"/>
      <c r="P18" s="85"/>
      <c r="Q18" s="85"/>
      <c r="R18" s="85"/>
      <c r="S18" s="85"/>
      <c r="T18" s="85"/>
      <c r="U18" s="85"/>
      <c r="V18" s="85"/>
    </row>
    <row r="19" spans="1:22" ht="15">
      <c r="A19" s="86" t="s">
        <v>821</v>
      </c>
      <c r="B19" s="85">
        <v>5</v>
      </c>
      <c r="C19" s="85"/>
      <c r="D19" s="85"/>
      <c r="E19" s="85"/>
      <c r="F19" s="85"/>
      <c r="G19" s="85"/>
      <c r="H19" s="85"/>
      <c r="I19" s="85"/>
      <c r="J19" s="85"/>
      <c r="K19" s="85"/>
      <c r="L19" s="85"/>
      <c r="M19" s="85"/>
      <c r="N19" s="85"/>
      <c r="O19" s="85"/>
      <c r="P19" s="85"/>
      <c r="Q19" s="85"/>
      <c r="R19" s="85"/>
      <c r="S19" s="85"/>
      <c r="T19" s="85"/>
      <c r="U19" s="85"/>
      <c r="V19" s="85"/>
    </row>
    <row r="20" spans="1:22" ht="15">
      <c r="A20" s="86" t="s">
        <v>819</v>
      </c>
      <c r="B20" s="85">
        <v>5</v>
      </c>
      <c r="C20" s="85"/>
      <c r="D20" s="85"/>
      <c r="E20" s="85"/>
      <c r="F20" s="85"/>
      <c r="G20" s="85"/>
      <c r="H20" s="85"/>
      <c r="I20" s="85"/>
      <c r="J20" s="85"/>
      <c r="K20" s="85"/>
      <c r="L20" s="85"/>
      <c r="M20" s="85"/>
      <c r="N20" s="85"/>
      <c r="O20" s="85"/>
      <c r="P20" s="85"/>
      <c r="Q20" s="85"/>
      <c r="R20" s="85"/>
      <c r="S20" s="85"/>
      <c r="T20" s="85"/>
      <c r="U20" s="85"/>
      <c r="V20" s="85"/>
    </row>
    <row r="23" spans="1:22" ht="15" customHeight="1">
      <c r="A23" s="7" t="s">
        <v>3647</v>
      </c>
      <c r="B23" s="7" t="s">
        <v>3575</v>
      </c>
      <c r="C23" s="7" t="s">
        <v>3648</v>
      </c>
      <c r="D23" s="7" t="s">
        <v>3578</v>
      </c>
      <c r="E23" s="7" t="s">
        <v>3649</v>
      </c>
      <c r="F23" s="7" t="s">
        <v>3580</v>
      </c>
      <c r="G23" s="7" t="s">
        <v>3650</v>
      </c>
      <c r="H23" s="7" t="s">
        <v>3582</v>
      </c>
      <c r="I23" s="7" t="s">
        <v>3651</v>
      </c>
      <c r="J23" s="7" t="s">
        <v>3584</v>
      </c>
      <c r="K23" s="7" t="s">
        <v>3652</v>
      </c>
      <c r="L23" s="7" t="s">
        <v>3586</v>
      </c>
      <c r="M23" s="7" t="s">
        <v>3653</v>
      </c>
      <c r="N23" s="7" t="s">
        <v>3588</v>
      </c>
      <c r="O23" s="7" t="s">
        <v>3654</v>
      </c>
      <c r="P23" s="7" t="s">
        <v>3590</v>
      </c>
      <c r="Q23" s="7" t="s">
        <v>3655</v>
      </c>
      <c r="R23" s="7" t="s">
        <v>3592</v>
      </c>
      <c r="S23" s="7" t="s">
        <v>3656</v>
      </c>
      <c r="T23" s="7" t="s">
        <v>3594</v>
      </c>
      <c r="U23" s="7" t="s">
        <v>3657</v>
      </c>
      <c r="V23" s="7" t="s">
        <v>3595</v>
      </c>
    </row>
    <row r="24" spans="1:22" ht="15">
      <c r="A24" s="85" t="s">
        <v>830</v>
      </c>
      <c r="B24" s="85">
        <v>76</v>
      </c>
      <c r="C24" s="85" t="s">
        <v>830</v>
      </c>
      <c r="D24" s="85">
        <v>22</v>
      </c>
      <c r="E24" s="85" t="s">
        <v>826</v>
      </c>
      <c r="F24" s="85">
        <v>12</v>
      </c>
      <c r="G24" s="85" t="s">
        <v>828</v>
      </c>
      <c r="H24" s="85">
        <v>5</v>
      </c>
      <c r="I24" s="85" t="s">
        <v>826</v>
      </c>
      <c r="J24" s="85">
        <v>10</v>
      </c>
      <c r="K24" s="85" t="s">
        <v>830</v>
      </c>
      <c r="L24" s="85">
        <v>9</v>
      </c>
      <c r="M24" s="85" t="s">
        <v>832</v>
      </c>
      <c r="N24" s="85">
        <v>11</v>
      </c>
      <c r="O24" s="85" t="s">
        <v>828</v>
      </c>
      <c r="P24" s="85">
        <v>4</v>
      </c>
      <c r="Q24" s="85" t="s">
        <v>830</v>
      </c>
      <c r="R24" s="85">
        <v>4</v>
      </c>
      <c r="S24" s="85" t="s">
        <v>823</v>
      </c>
      <c r="T24" s="85">
        <v>3</v>
      </c>
      <c r="U24" s="85" t="s">
        <v>826</v>
      </c>
      <c r="V24" s="85">
        <v>5</v>
      </c>
    </row>
    <row r="25" spans="1:22" ht="15">
      <c r="A25" s="86" t="s">
        <v>828</v>
      </c>
      <c r="B25" s="85">
        <v>50</v>
      </c>
      <c r="C25" s="85" t="s">
        <v>833</v>
      </c>
      <c r="D25" s="85">
        <v>19</v>
      </c>
      <c r="E25" s="85" t="s">
        <v>828</v>
      </c>
      <c r="F25" s="85">
        <v>2</v>
      </c>
      <c r="G25" s="85" t="s">
        <v>823</v>
      </c>
      <c r="H25" s="85">
        <v>3</v>
      </c>
      <c r="I25" s="85" t="s">
        <v>830</v>
      </c>
      <c r="J25" s="85">
        <v>2</v>
      </c>
      <c r="K25" s="85" t="s">
        <v>823</v>
      </c>
      <c r="L25" s="85">
        <v>2</v>
      </c>
      <c r="M25" s="85" t="s">
        <v>828</v>
      </c>
      <c r="N25" s="85">
        <v>3</v>
      </c>
      <c r="O25" s="85" t="s">
        <v>833</v>
      </c>
      <c r="P25" s="85">
        <v>3</v>
      </c>
      <c r="Q25" s="85" t="s">
        <v>827</v>
      </c>
      <c r="R25" s="85">
        <v>2</v>
      </c>
      <c r="S25" s="85" t="s">
        <v>830</v>
      </c>
      <c r="T25" s="85">
        <v>2</v>
      </c>
      <c r="U25" s="85" t="s">
        <v>823</v>
      </c>
      <c r="V25" s="85">
        <v>1</v>
      </c>
    </row>
    <row r="26" spans="1:22" ht="15">
      <c r="A26" s="86" t="s">
        <v>826</v>
      </c>
      <c r="B26" s="85">
        <v>46</v>
      </c>
      <c r="C26" s="85" t="s">
        <v>826</v>
      </c>
      <c r="D26" s="85">
        <v>8</v>
      </c>
      <c r="E26" s="85" t="s">
        <v>829</v>
      </c>
      <c r="F26" s="85">
        <v>1</v>
      </c>
      <c r="G26" s="85" t="s">
        <v>824</v>
      </c>
      <c r="H26" s="85">
        <v>3</v>
      </c>
      <c r="I26" s="85" t="s">
        <v>831</v>
      </c>
      <c r="J26" s="85">
        <v>1</v>
      </c>
      <c r="K26" s="85" t="s">
        <v>828</v>
      </c>
      <c r="L26" s="85">
        <v>1</v>
      </c>
      <c r="M26" s="85" t="s">
        <v>845</v>
      </c>
      <c r="N26" s="85">
        <v>2</v>
      </c>
      <c r="O26" s="85" t="s">
        <v>832</v>
      </c>
      <c r="P26" s="85">
        <v>3</v>
      </c>
      <c r="Q26" s="85" t="s">
        <v>826</v>
      </c>
      <c r="R26" s="85">
        <v>1</v>
      </c>
      <c r="S26" s="85" t="s">
        <v>834</v>
      </c>
      <c r="T26" s="85">
        <v>1</v>
      </c>
      <c r="U26" s="85" t="s">
        <v>828</v>
      </c>
      <c r="V26" s="85">
        <v>1</v>
      </c>
    </row>
    <row r="27" spans="1:22" ht="15">
      <c r="A27" s="86" t="s">
        <v>833</v>
      </c>
      <c r="B27" s="85">
        <v>24</v>
      </c>
      <c r="C27" s="85" t="s">
        <v>832</v>
      </c>
      <c r="D27" s="85">
        <v>2</v>
      </c>
      <c r="E27" s="85" t="s">
        <v>827</v>
      </c>
      <c r="F27" s="85">
        <v>1</v>
      </c>
      <c r="G27" s="85" t="s">
        <v>830</v>
      </c>
      <c r="H27" s="85">
        <v>2</v>
      </c>
      <c r="I27" s="85" t="s">
        <v>12</v>
      </c>
      <c r="J27" s="85">
        <v>1</v>
      </c>
      <c r="K27" s="85" t="s">
        <v>826</v>
      </c>
      <c r="L27" s="85">
        <v>1</v>
      </c>
      <c r="M27" s="85" t="s">
        <v>846</v>
      </c>
      <c r="N27" s="85">
        <v>1</v>
      </c>
      <c r="O27" s="85" t="s">
        <v>826</v>
      </c>
      <c r="P27" s="85">
        <v>1</v>
      </c>
      <c r="Q27" s="85"/>
      <c r="R27" s="85"/>
      <c r="S27" s="85" t="s">
        <v>832</v>
      </c>
      <c r="T27" s="85">
        <v>1</v>
      </c>
      <c r="U27" s="85"/>
      <c r="V27" s="85"/>
    </row>
    <row r="28" spans="1:22" ht="15">
      <c r="A28" s="86" t="s">
        <v>832</v>
      </c>
      <c r="B28" s="85">
        <v>23</v>
      </c>
      <c r="C28" s="85" t="s">
        <v>827</v>
      </c>
      <c r="D28" s="85">
        <v>2</v>
      </c>
      <c r="E28" s="85" t="s">
        <v>825</v>
      </c>
      <c r="F28" s="85">
        <v>1</v>
      </c>
      <c r="G28" s="85" t="s">
        <v>826</v>
      </c>
      <c r="H28" s="85">
        <v>2</v>
      </c>
      <c r="I28" s="85"/>
      <c r="J28" s="85"/>
      <c r="K28" s="85"/>
      <c r="L28" s="85"/>
      <c r="M28" s="85" t="s">
        <v>844</v>
      </c>
      <c r="N28" s="85">
        <v>1</v>
      </c>
      <c r="O28" s="85"/>
      <c r="P28" s="85"/>
      <c r="Q28" s="85"/>
      <c r="R28" s="85"/>
      <c r="S28" s="85"/>
      <c r="T28" s="85"/>
      <c r="U28" s="85"/>
      <c r="V28" s="85"/>
    </row>
    <row r="29" spans="1:22" ht="15">
      <c r="A29" s="86" t="s">
        <v>823</v>
      </c>
      <c r="B29" s="85">
        <v>21</v>
      </c>
      <c r="C29" s="85" t="s">
        <v>836</v>
      </c>
      <c r="D29" s="85">
        <v>2</v>
      </c>
      <c r="E29" s="85"/>
      <c r="F29" s="85"/>
      <c r="G29" s="85" t="s">
        <v>832</v>
      </c>
      <c r="H29" s="85">
        <v>1</v>
      </c>
      <c r="I29" s="85"/>
      <c r="J29" s="85"/>
      <c r="K29" s="85"/>
      <c r="L29" s="85"/>
      <c r="M29" s="85" t="s">
        <v>843</v>
      </c>
      <c r="N29" s="85">
        <v>1</v>
      </c>
      <c r="O29" s="85"/>
      <c r="P29" s="85"/>
      <c r="Q29" s="85"/>
      <c r="R29" s="85"/>
      <c r="S29" s="85"/>
      <c r="T29" s="85"/>
      <c r="U29" s="85"/>
      <c r="V29" s="85"/>
    </row>
    <row r="30" spans="1:22" ht="15">
      <c r="A30" s="86" t="s">
        <v>831</v>
      </c>
      <c r="B30" s="85">
        <v>12</v>
      </c>
      <c r="C30" s="85" t="s">
        <v>828</v>
      </c>
      <c r="D30" s="85">
        <v>2</v>
      </c>
      <c r="E30" s="85"/>
      <c r="F30" s="85"/>
      <c r="G30" s="85"/>
      <c r="H30" s="85"/>
      <c r="I30" s="85"/>
      <c r="J30" s="85"/>
      <c r="K30" s="85"/>
      <c r="L30" s="85"/>
      <c r="M30" s="85" t="s">
        <v>842</v>
      </c>
      <c r="N30" s="85">
        <v>1</v>
      </c>
      <c r="O30" s="85"/>
      <c r="P30" s="85"/>
      <c r="Q30" s="85"/>
      <c r="R30" s="85"/>
      <c r="S30" s="85"/>
      <c r="T30" s="85"/>
      <c r="U30" s="85"/>
      <c r="V30" s="85"/>
    </row>
    <row r="31" spans="1:22" ht="15">
      <c r="A31" s="86" t="s">
        <v>827</v>
      </c>
      <c r="B31" s="85">
        <v>7</v>
      </c>
      <c r="C31" s="85" t="s">
        <v>841</v>
      </c>
      <c r="D31" s="85">
        <v>1</v>
      </c>
      <c r="E31" s="85"/>
      <c r="F31" s="85"/>
      <c r="G31" s="85"/>
      <c r="H31" s="85"/>
      <c r="I31" s="85"/>
      <c r="J31" s="85"/>
      <c r="K31" s="85"/>
      <c r="L31" s="85"/>
      <c r="M31" s="85"/>
      <c r="N31" s="85"/>
      <c r="O31" s="85"/>
      <c r="P31" s="85"/>
      <c r="Q31" s="85"/>
      <c r="R31" s="85"/>
      <c r="S31" s="85"/>
      <c r="T31" s="85"/>
      <c r="U31" s="85"/>
      <c r="V31" s="85"/>
    </row>
    <row r="32" spans="1:22" ht="15">
      <c r="A32" s="86" t="s">
        <v>824</v>
      </c>
      <c r="B32" s="85">
        <v>6</v>
      </c>
      <c r="C32" s="85" t="s">
        <v>823</v>
      </c>
      <c r="D32" s="85">
        <v>1</v>
      </c>
      <c r="E32" s="85"/>
      <c r="F32" s="85"/>
      <c r="G32" s="85"/>
      <c r="H32" s="85"/>
      <c r="I32" s="85"/>
      <c r="J32" s="85"/>
      <c r="K32" s="85"/>
      <c r="L32" s="85"/>
      <c r="M32" s="85"/>
      <c r="N32" s="85"/>
      <c r="O32" s="85"/>
      <c r="P32" s="85"/>
      <c r="Q32" s="85"/>
      <c r="R32" s="85"/>
      <c r="S32" s="85"/>
      <c r="T32" s="85"/>
      <c r="U32" s="85"/>
      <c r="V32" s="85"/>
    </row>
    <row r="33" spans="1:22" ht="15">
      <c r="A33" s="86" t="s">
        <v>836</v>
      </c>
      <c r="B33" s="85">
        <v>5</v>
      </c>
      <c r="C33" s="85" t="s">
        <v>829</v>
      </c>
      <c r="D33" s="85">
        <v>1</v>
      </c>
      <c r="E33" s="85"/>
      <c r="F33" s="85"/>
      <c r="G33" s="85"/>
      <c r="H33" s="85"/>
      <c r="I33" s="85"/>
      <c r="J33" s="85"/>
      <c r="K33" s="85"/>
      <c r="L33" s="85"/>
      <c r="M33" s="85"/>
      <c r="N33" s="85"/>
      <c r="O33" s="85"/>
      <c r="P33" s="85"/>
      <c r="Q33" s="85"/>
      <c r="R33" s="85"/>
      <c r="S33" s="85"/>
      <c r="T33" s="85"/>
      <c r="U33" s="85"/>
      <c r="V33" s="85"/>
    </row>
    <row r="36" spans="1:22" ht="15" customHeight="1">
      <c r="A36" s="7" t="s">
        <v>3682</v>
      </c>
      <c r="B36" s="7" t="s">
        <v>3575</v>
      </c>
      <c r="C36" s="7" t="s">
        <v>3683</v>
      </c>
      <c r="D36" s="7" t="s">
        <v>3578</v>
      </c>
      <c r="E36" s="7" t="s">
        <v>3684</v>
      </c>
      <c r="F36" s="7" t="s">
        <v>3580</v>
      </c>
      <c r="G36" s="7" t="s">
        <v>3685</v>
      </c>
      <c r="H36" s="7" t="s">
        <v>3582</v>
      </c>
      <c r="I36" s="7" t="s">
        <v>3686</v>
      </c>
      <c r="J36" s="7" t="s">
        <v>3584</v>
      </c>
      <c r="K36" s="7" t="s">
        <v>3687</v>
      </c>
      <c r="L36" s="7" t="s">
        <v>3586</v>
      </c>
      <c r="M36" s="7" t="s">
        <v>3688</v>
      </c>
      <c r="N36" s="7" t="s">
        <v>3588</v>
      </c>
      <c r="O36" s="7" t="s">
        <v>3689</v>
      </c>
      <c r="P36" s="7" t="s">
        <v>3590</v>
      </c>
      <c r="Q36" s="7" t="s">
        <v>3690</v>
      </c>
      <c r="R36" s="7" t="s">
        <v>3592</v>
      </c>
      <c r="S36" s="7" t="s">
        <v>3691</v>
      </c>
      <c r="T36" s="7" t="s">
        <v>3594</v>
      </c>
      <c r="U36" s="7" t="s">
        <v>3692</v>
      </c>
      <c r="V36" s="7" t="s">
        <v>3595</v>
      </c>
    </row>
    <row r="37" spans="1:22" ht="15">
      <c r="A37" s="85" t="s">
        <v>965</v>
      </c>
      <c r="B37" s="85">
        <v>289</v>
      </c>
      <c r="C37" s="85" t="s">
        <v>965</v>
      </c>
      <c r="D37" s="85">
        <v>58</v>
      </c>
      <c r="E37" s="85" t="s">
        <v>965</v>
      </c>
      <c r="F37" s="85">
        <v>17</v>
      </c>
      <c r="G37" s="85" t="s">
        <v>965</v>
      </c>
      <c r="H37" s="85">
        <v>16</v>
      </c>
      <c r="I37" s="85" t="s">
        <v>965</v>
      </c>
      <c r="J37" s="85">
        <v>14</v>
      </c>
      <c r="K37" s="85" t="s">
        <v>965</v>
      </c>
      <c r="L37" s="85">
        <v>13</v>
      </c>
      <c r="M37" s="85" t="s">
        <v>965</v>
      </c>
      <c r="N37" s="85">
        <v>20</v>
      </c>
      <c r="O37" s="85" t="s">
        <v>965</v>
      </c>
      <c r="P37" s="85">
        <v>11</v>
      </c>
      <c r="Q37" s="85" t="s">
        <v>965</v>
      </c>
      <c r="R37" s="85">
        <v>7</v>
      </c>
      <c r="S37" s="85" t="s">
        <v>965</v>
      </c>
      <c r="T37" s="85">
        <v>7</v>
      </c>
      <c r="U37" s="85" t="s">
        <v>965</v>
      </c>
      <c r="V37" s="85">
        <v>7</v>
      </c>
    </row>
    <row r="38" spans="1:22" ht="15">
      <c r="A38" s="86" t="s">
        <v>966</v>
      </c>
      <c r="B38" s="85">
        <v>4</v>
      </c>
      <c r="C38" s="85" t="s">
        <v>967</v>
      </c>
      <c r="D38" s="85">
        <v>3</v>
      </c>
      <c r="E38" s="85"/>
      <c r="F38" s="85"/>
      <c r="G38" s="85"/>
      <c r="H38" s="85"/>
      <c r="I38" s="85"/>
      <c r="J38" s="85"/>
      <c r="K38" s="85"/>
      <c r="L38" s="85"/>
      <c r="M38" s="85"/>
      <c r="N38" s="85"/>
      <c r="O38" s="85"/>
      <c r="P38" s="85"/>
      <c r="Q38" s="85"/>
      <c r="R38" s="85"/>
      <c r="S38" s="85"/>
      <c r="T38" s="85"/>
      <c r="U38" s="85"/>
      <c r="V38" s="85"/>
    </row>
    <row r="39" spans="1:22" ht="15">
      <c r="A39" s="86" t="s">
        <v>967</v>
      </c>
      <c r="B39" s="85">
        <v>4</v>
      </c>
      <c r="C39" s="85"/>
      <c r="D39" s="85"/>
      <c r="E39" s="85"/>
      <c r="F39" s="85"/>
      <c r="G39" s="85"/>
      <c r="H39" s="85"/>
      <c r="I39" s="85"/>
      <c r="J39" s="85"/>
      <c r="K39" s="85"/>
      <c r="L39" s="85"/>
      <c r="M39" s="85"/>
      <c r="N39" s="85"/>
      <c r="O39" s="85"/>
      <c r="P39" s="85"/>
      <c r="Q39" s="85"/>
      <c r="R39" s="85"/>
      <c r="S39" s="85"/>
      <c r="T39" s="85"/>
      <c r="U39" s="85"/>
      <c r="V39" s="85"/>
    </row>
    <row r="42" spans="1:22" ht="15" customHeight="1">
      <c r="A42" s="7" t="s">
        <v>3695</v>
      </c>
      <c r="B42" s="7" t="s">
        <v>3575</v>
      </c>
      <c r="C42" s="7" t="s">
        <v>3696</v>
      </c>
      <c r="D42" s="7" t="s">
        <v>3578</v>
      </c>
      <c r="E42" s="7" t="s">
        <v>3697</v>
      </c>
      <c r="F42" s="7" t="s">
        <v>3580</v>
      </c>
      <c r="G42" s="7" t="s">
        <v>3698</v>
      </c>
      <c r="H42" s="7" t="s">
        <v>3582</v>
      </c>
      <c r="I42" s="7" t="s">
        <v>3699</v>
      </c>
      <c r="J42" s="7" t="s">
        <v>3584</v>
      </c>
      <c r="K42" s="7" t="s">
        <v>3700</v>
      </c>
      <c r="L42" s="7" t="s">
        <v>3586</v>
      </c>
      <c r="M42" s="7" t="s">
        <v>3701</v>
      </c>
      <c r="N42" s="7" t="s">
        <v>3588</v>
      </c>
      <c r="O42" s="7" t="s">
        <v>3702</v>
      </c>
      <c r="P42" s="7" t="s">
        <v>3590</v>
      </c>
      <c r="Q42" s="7" t="s">
        <v>3703</v>
      </c>
      <c r="R42" s="7" t="s">
        <v>3592</v>
      </c>
      <c r="S42" s="7" t="s">
        <v>3704</v>
      </c>
      <c r="T42" s="7" t="s">
        <v>3594</v>
      </c>
      <c r="U42" s="7" t="s">
        <v>3705</v>
      </c>
      <c r="V42" s="7" t="s">
        <v>3595</v>
      </c>
    </row>
    <row r="43" spans="1:22" ht="15">
      <c r="A43" s="85" t="s">
        <v>969</v>
      </c>
      <c r="B43" s="85">
        <v>105</v>
      </c>
      <c r="C43" s="85" t="s">
        <v>969</v>
      </c>
      <c r="D43" s="85">
        <v>17</v>
      </c>
      <c r="E43" s="85" t="s">
        <v>969</v>
      </c>
      <c r="F43" s="85">
        <v>17</v>
      </c>
      <c r="G43" s="85" t="s">
        <v>969</v>
      </c>
      <c r="H43" s="85">
        <v>13</v>
      </c>
      <c r="I43" s="85" t="s">
        <v>970</v>
      </c>
      <c r="J43" s="85">
        <v>14</v>
      </c>
      <c r="K43" s="85" t="s">
        <v>968</v>
      </c>
      <c r="L43" s="85">
        <v>5</v>
      </c>
      <c r="M43" s="85" t="s">
        <v>988</v>
      </c>
      <c r="N43" s="85">
        <v>10</v>
      </c>
      <c r="O43" s="85" t="s">
        <v>974</v>
      </c>
      <c r="P43" s="85">
        <v>8</v>
      </c>
      <c r="Q43" s="85" t="s">
        <v>975</v>
      </c>
      <c r="R43" s="85">
        <v>6</v>
      </c>
      <c r="S43" s="85" t="s">
        <v>978</v>
      </c>
      <c r="T43" s="85">
        <v>7</v>
      </c>
      <c r="U43" s="85" t="s">
        <v>969</v>
      </c>
      <c r="V43" s="85">
        <v>7</v>
      </c>
    </row>
    <row r="44" spans="1:22" ht="15">
      <c r="A44" s="86" t="s">
        <v>968</v>
      </c>
      <c r="B44" s="85">
        <v>57</v>
      </c>
      <c r="C44" s="85" t="s">
        <v>968</v>
      </c>
      <c r="D44" s="85">
        <v>12</v>
      </c>
      <c r="E44" s="85"/>
      <c r="F44" s="85"/>
      <c r="G44" s="85" t="s">
        <v>968</v>
      </c>
      <c r="H44" s="85">
        <v>3</v>
      </c>
      <c r="I44" s="85"/>
      <c r="J44" s="85"/>
      <c r="K44" s="85" t="s">
        <v>969</v>
      </c>
      <c r="L44" s="85">
        <v>3</v>
      </c>
      <c r="M44" s="85" t="s">
        <v>968</v>
      </c>
      <c r="N44" s="85">
        <v>10</v>
      </c>
      <c r="O44" s="85" t="s">
        <v>969</v>
      </c>
      <c r="P44" s="85">
        <v>1</v>
      </c>
      <c r="Q44" s="85" t="s">
        <v>968</v>
      </c>
      <c r="R44" s="85">
        <v>1</v>
      </c>
      <c r="S44" s="85"/>
      <c r="T44" s="85"/>
      <c r="U44" s="85"/>
      <c r="V44" s="85"/>
    </row>
    <row r="45" spans="1:22" ht="15">
      <c r="A45" s="86" t="s">
        <v>975</v>
      </c>
      <c r="B45" s="85">
        <v>41</v>
      </c>
      <c r="C45" s="85" t="s">
        <v>972</v>
      </c>
      <c r="D45" s="85">
        <v>10</v>
      </c>
      <c r="E45" s="85"/>
      <c r="F45" s="85"/>
      <c r="G45" s="85"/>
      <c r="H45" s="85"/>
      <c r="I45" s="85"/>
      <c r="J45" s="85"/>
      <c r="K45" s="85" t="s">
        <v>975</v>
      </c>
      <c r="L45" s="85">
        <v>3</v>
      </c>
      <c r="M45" s="85"/>
      <c r="N45" s="85"/>
      <c r="O45" s="85" t="s">
        <v>972</v>
      </c>
      <c r="P45" s="85">
        <v>1</v>
      </c>
      <c r="Q45" s="85"/>
      <c r="R45" s="85"/>
      <c r="S45" s="85"/>
      <c r="T45" s="85"/>
      <c r="U45" s="85"/>
      <c r="V45" s="85"/>
    </row>
    <row r="46" spans="1:22" ht="15">
      <c r="A46" s="86" t="s">
        <v>970</v>
      </c>
      <c r="B46" s="85">
        <v>26</v>
      </c>
      <c r="C46" s="85" t="s">
        <v>975</v>
      </c>
      <c r="D46" s="85">
        <v>8</v>
      </c>
      <c r="E46" s="85"/>
      <c r="F46" s="85"/>
      <c r="G46" s="85"/>
      <c r="H46" s="85"/>
      <c r="I46" s="85"/>
      <c r="J46" s="85"/>
      <c r="K46" s="85" t="s">
        <v>987</v>
      </c>
      <c r="L46" s="85">
        <v>2</v>
      </c>
      <c r="M46" s="85"/>
      <c r="N46" s="85"/>
      <c r="O46" s="85" t="s">
        <v>968</v>
      </c>
      <c r="P46" s="85">
        <v>1</v>
      </c>
      <c r="Q46" s="85"/>
      <c r="R46" s="85"/>
      <c r="S46" s="85"/>
      <c r="T46" s="85"/>
      <c r="U46" s="85"/>
      <c r="V46" s="85"/>
    </row>
    <row r="47" spans="1:22" ht="15">
      <c r="A47" s="86" t="s">
        <v>972</v>
      </c>
      <c r="B47" s="85">
        <v>20</v>
      </c>
      <c r="C47" s="85" t="s">
        <v>970</v>
      </c>
      <c r="D47" s="85">
        <v>7</v>
      </c>
      <c r="E47" s="85"/>
      <c r="F47" s="85"/>
      <c r="G47" s="85"/>
      <c r="H47" s="85"/>
      <c r="I47" s="85"/>
      <c r="J47" s="85"/>
      <c r="K47" s="85"/>
      <c r="L47" s="85"/>
      <c r="M47" s="85"/>
      <c r="N47" s="85"/>
      <c r="O47" s="85"/>
      <c r="P47" s="85"/>
      <c r="Q47" s="85"/>
      <c r="R47" s="85"/>
      <c r="S47" s="85"/>
      <c r="T47" s="85"/>
      <c r="U47" s="85"/>
      <c r="V47" s="85"/>
    </row>
    <row r="48" spans="1:22" ht="15">
      <c r="A48" s="86" t="s">
        <v>988</v>
      </c>
      <c r="B48" s="85">
        <v>10</v>
      </c>
      <c r="C48" s="85" t="s">
        <v>981</v>
      </c>
      <c r="D48" s="85">
        <v>3</v>
      </c>
      <c r="E48" s="85"/>
      <c r="F48" s="85"/>
      <c r="G48" s="85"/>
      <c r="H48" s="85"/>
      <c r="I48" s="85"/>
      <c r="J48" s="85"/>
      <c r="K48" s="85"/>
      <c r="L48" s="85"/>
      <c r="M48" s="85"/>
      <c r="N48" s="85"/>
      <c r="O48" s="85"/>
      <c r="P48" s="85"/>
      <c r="Q48" s="85"/>
      <c r="R48" s="85"/>
      <c r="S48" s="85"/>
      <c r="T48" s="85"/>
      <c r="U48" s="85"/>
      <c r="V48" s="85"/>
    </row>
    <row r="49" spans="1:22" ht="15">
      <c r="A49" s="86" t="s">
        <v>974</v>
      </c>
      <c r="B49" s="85">
        <v>9</v>
      </c>
      <c r="C49" s="85" t="s">
        <v>987</v>
      </c>
      <c r="D49" s="85">
        <v>1</v>
      </c>
      <c r="E49" s="85"/>
      <c r="F49" s="85"/>
      <c r="G49" s="85"/>
      <c r="H49" s="85"/>
      <c r="I49" s="85"/>
      <c r="J49" s="85"/>
      <c r="K49" s="85"/>
      <c r="L49" s="85"/>
      <c r="M49" s="85"/>
      <c r="N49" s="85"/>
      <c r="O49" s="85"/>
      <c r="P49" s="85"/>
      <c r="Q49" s="85"/>
      <c r="R49" s="85"/>
      <c r="S49" s="85"/>
      <c r="T49" s="85"/>
      <c r="U49" s="85"/>
      <c r="V49" s="85"/>
    </row>
    <row r="50" spans="1:22" ht="15">
      <c r="A50" s="86" t="s">
        <v>978</v>
      </c>
      <c r="B50" s="85">
        <v>7</v>
      </c>
      <c r="C50" s="85" t="s">
        <v>974</v>
      </c>
      <c r="D50" s="85">
        <v>1</v>
      </c>
      <c r="E50" s="85"/>
      <c r="F50" s="85"/>
      <c r="G50" s="85"/>
      <c r="H50" s="85"/>
      <c r="I50" s="85"/>
      <c r="J50" s="85"/>
      <c r="K50" s="85"/>
      <c r="L50" s="85"/>
      <c r="M50" s="85"/>
      <c r="N50" s="85"/>
      <c r="O50" s="85"/>
      <c r="P50" s="85"/>
      <c r="Q50" s="85"/>
      <c r="R50" s="85"/>
      <c r="S50" s="85"/>
      <c r="T50" s="85"/>
      <c r="U50" s="85"/>
      <c r="V50" s="85"/>
    </row>
    <row r="51" spans="1:22" ht="15">
      <c r="A51" s="86" t="s">
        <v>987</v>
      </c>
      <c r="B51" s="85">
        <v>3</v>
      </c>
      <c r="C51" s="85" t="s">
        <v>985</v>
      </c>
      <c r="D51" s="85">
        <v>1</v>
      </c>
      <c r="E51" s="85"/>
      <c r="F51" s="85"/>
      <c r="G51" s="85"/>
      <c r="H51" s="85"/>
      <c r="I51" s="85"/>
      <c r="J51" s="85"/>
      <c r="K51" s="85"/>
      <c r="L51" s="85"/>
      <c r="M51" s="85"/>
      <c r="N51" s="85"/>
      <c r="O51" s="85"/>
      <c r="P51" s="85"/>
      <c r="Q51" s="85"/>
      <c r="R51" s="85"/>
      <c r="S51" s="85"/>
      <c r="T51" s="85"/>
      <c r="U51" s="85"/>
      <c r="V51" s="85"/>
    </row>
    <row r="52" spans="1:22" ht="15">
      <c r="A52" s="86" t="s">
        <v>977</v>
      </c>
      <c r="B52" s="85">
        <v>3</v>
      </c>
      <c r="C52" s="85" t="s">
        <v>980</v>
      </c>
      <c r="D52" s="85">
        <v>1</v>
      </c>
      <c r="E52" s="85"/>
      <c r="F52" s="85"/>
      <c r="G52" s="85"/>
      <c r="H52" s="85"/>
      <c r="I52" s="85"/>
      <c r="J52" s="85"/>
      <c r="K52" s="85"/>
      <c r="L52" s="85"/>
      <c r="M52" s="85"/>
      <c r="N52" s="85"/>
      <c r="O52" s="85"/>
      <c r="P52" s="85"/>
      <c r="Q52" s="85"/>
      <c r="R52" s="85"/>
      <c r="S52" s="85"/>
      <c r="T52" s="85"/>
      <c r="U52" s="85"/>
      <c r="V52" s="85"/>
    </row>
    <row r="55" spans="1:22" ht="15" customHeight="1">
      <c r="A55" s="85" t="s">
        <v>3715</v>
      </c>
      <c r="B55" s="85" t="s">
        <v>3575</v>
      </c>
      <c r="C55" s="85" t="s">
        <v>3716</v>
      </c>
      <c r="D55" s="85" t="s">
        <v>3578</v>
      </c>
      <c r="E55" s="85" t="s">
        <v>3717</v>
      </c>
      <c r="F55" s="85" t="s">
        <v>3580</v>
      </c>
      <c r="G55" s="85" t="s">
        <v>3718</v>
      </c>
      <c r="H55" s="85" t="s">
        <v>3582</v>
      </c>
      <c r="I55" s="85" t="s">
        <v>3719</v>
      </c>
      <c r="J55" s="85" t="s">
        <v>3584</v>
      </c>
      <c r="K55" s="85" t="s">
        <v>3720</v>
      </c>
      <c r="L55" s="85" t="s">
        <v>3586</v>
      </c>
      <c r="M55" s="85" t="s">
        <v>3721</v>
      </c>
      <c r="N55" s="85" t="s">
        <v>3588</v>
      </c>
      <c r="O55" s="85" t="s">
        <v>3722</v>
      </c>
      <c r="P55" s="85" t="s">
        <v>3590</v>
      </c>
      <c r="Q55" s="85" t="s">
        <v>3723</v>
      </c>
      <c r="R55" s="85" t="s">
        <v>3592</v>
      </c>
      <c r="S55" s="85" t="s">
        <v>3724</v>
      </c>
      <c r="T55" s="85" t="s">
        <v>3594</v>
      </c>
      <c r="U55" s="85" t="s">
        <v>3725</v>
      </c>
      <c r="V55" s="85" t="s">
        <v>3595</v>
      </c>
    </row>
    <row r="56" spans="1:22" ht="15">
      <c r="A56" s="85"/>
      <c r="B56" s="85"/>
      <c r="C56" s="85"/>
      <c r="D56" s="85"/>
      <c r="E56" s="85"/>
      <c r="F56" s="85"/>
      <c r="G56" s="85"/>
      <c r="H56" s="85"/>
      <c r="I56" s="85"/>
      <c r="J56" s="85"/>
      <c r="K56" s="85"/>
      <c r="L56" s="85"/>
      <c r="M56" s="85"/>
      <c r="N56" s="85"/>
      <c r="O56" s="85"/>
      <c r="P56" s="85"/>
      <c r="Q56" s="85"/>
      <c r="R56" s="85"/>
      <c r="S56" s="85"/>
      <c r="T56" s="85"/>
      <c r="U56" s="85"/>
      <c r="V56" s="85"/>
    </row>
    <row r="58" spans="1:22" ht="15" customHeight="1">
      <c r="A58" s="7" t="s">
        <v>3727</v>
      </c>
      <c r="B58" s="7" t="s">
        <v>3575</v>
      </c>
      <c r="C58" s="7" t="s">
        <v>3728</v>
      </c>
      <c r="D58" s="7" t="s">
        <v>3578</v>
      </c>
      <c r="E58" s="7" t="s">
        <v>3729</v>
      </c>
      <c r="F58" s="7" t="s">
        <v>3580</v>
      </c>
      <c r="G58" s="7" t="s">
        <v>3730</v>
      </c>
      <c r="H58" s="7" t="s">
        <v>3582</v>
      </c>
      <c r="I58" s="7" t="s">
        <v>3731</v>
      </c>
      <c r="J58" s="7" t="s">
        <v>3584</v>
      </c>
      <c r="K58" s="7" t="s">
        <v>3732</v>
      </c>
      <c r="L58" s="7" t="s">
        <v>3586</v>
      </c>
      <c r="M58" s="7" t="s">
        <v>3733</v>
      </c>
      <c r="N58" s="7" t="s">
        <v>3588</v>
      </c>
      <c r="O58" s="7" t="s">
        <v>3734</v>
      </c>
      <c r="P58" s="7" t="s">
        <v>3590</v>
      </c>
      <c r="Q58" s="7" t="s">
        <v>3735</v>
      </c>
      <c r="R58" s="7" t="s">
        <v>3592</v>
      </c>
      <c r="S58" s="7" t="s">
        <v>3736</v>
      </c>
      <c r="T58" s="7" t="s">
        <v>3594</v>
      </c>
      <c r="U58" s="7" t="s">
        <v>3737</v>
      </c>
      <c r="V58" s="7" t="s">
        <v>3595</v>
      </c>
    </row>
    <row r="59" spans="1:22" ht="15">
      <c r="A59" s="89" t="s">
        <v>1455</v>
      </c>
      <c r="B59" s="89">
        <v>286</v>
      </c>
      <c r="C59" s="89" t="s">
        <v>1456</v>
      </c>
      <c r="D59" s="89">
        <v>58</v>
      </c>
      <c r="E59" s="89" t="s">
        <v>1460</v>
      </c>
      <c r="F59" s="89">
        <v>4</v>
      </c>
      <c r="G59" s="89" t="s">
        <v>1506</v>
      </c>
      <c r="H59" s="89">
        <v>8</v>
      </c>
      <c r="I59" s="89" t="s">
        <v>1456</v>
      </c>
      <c r="J59" s="89">
        <v>3</v>
      </c>
      <c r="K59" s="89" t="s">
        <v>1456</v>
      </c>
      <c r="L59" s="89">
        <v>7</v>
      </c>
      <c r="M59" s="89" t="s">
        <v>1504</v>
      </c>
      <c r="N59" s="89">
        <v>13</v>
      </c>
      <c r="O59" s="89" t="s">
        <v>1455</v>
      </c>
      <c r="P59" s="89">
        <v>16</v>
      </c>
      <c r="Q59" s="89" t="s">
        <v>1463</v>
      </c>
      <c r="R59" s="89">
        <v>5</v>
      </c>
      <c r="S59" s="89" t="s">
        <v>1616</v>
      </c>
      <c r="T59" s="89">
        <v>10</v>
      </c>
      <c r="U59" s="89" t="s">
        <v>1455</v>
      </c>
      <c r="V59" s="89">
        <v>6</v>
      </c>
    </row>
    <row r="60" spans="1:22" ht="15">
      <c r="A60" s="90" t="s">
        <v>1456</v>
      </c>
      <c r="B60" s="89">
        <v>235</v>
      </c>
      <c r="C60" s="89" t="s">
        <v>1455</v>
      </c>
      <c r="D60" s="89">
        <v>45</v>
      </c>
      <c r="E60" s="89" t="s">
        <v>1456</v>
      </c>
      <c r="F60" s="89">
        <v>4</v>
      </c>
      <c r="G60" s="89" t="s">
        <v>1478</v>
      </c>
      <c r="H60" s="89">
        <v>7</v>
      </c>
      <c r="I60" s="89" t="s">
        <v>3450</v>
      </c>
      <c r="J60" s="89">
        <v>2</v>
      </c>
      <c r="K60" s="89" t="s">
        <v>1458</v>
      </c>
      <c r="L60" s="89">
        <v>7</v>
      </c>
      <c r="M60" s="89" t="s">
        <v>1456</v>
      </c>
      <c r="N60" s="89">
        <v>8</v>
      </c>
      <c r="O60" s="89" t="s">
        <v>1707</v>
      </c>
      <c r="P60" s="89">
        <v>8</v>
      </c>
      <c r="Q60" s="89" t="s">
        <v>1457</v>
      </c>
      <c r="R60" s="89">
        <v>5</v>
      </c>
      <c r="S60" s="89" t="s">
        <v>1458</v>
      </c>
      <c r="T60" s="89">
        <v>5</v>
      </c>
      <c r="U60" s="89" t="s">
        <v>1460</v>
      </c>
      <c r="V60" s="89">
        <v>6</v>
      </c>
    </row>
    <row r="61" spans="1:22" ht="15">
      <c r="A61" s="90" t="s">
        <v>1457</v>
      </c>
      <c r="B61" s="89">
        <v>223</v>
      </c>
      <c r="C61" s="89" t="s">
        <v>1459</v>
      </c>
      <c r="D61" s="89">
        <v>33</v>
      </c>
      <c r="E61" s="89" t="s">
        <v>1455</v>
      </c>
      <c r="F61" s="89">
        <v>4</v>
      </c>
      <c r="G61" s="89" t="s">
        <v>1459</v>
      </c>
      <c r="H61" s="89">
        <v>6</v>
      </c>
      <c r="I61" s="89"/>
      <c r="J61" s="89"/>
      <c r="K61" s="89" t="s">
        <v>1521</v>
      </c>
      <c r="L61" s="89">
        <v>7</v>
      </c>
      <c r="M61" s="89" t="s">
        <v>1676</v>
      </c>
      <c r="N61" s="89">
        <v>5</v>
      </c>
      <c r="O61" s="89" t="s">
        <v>1565</v>
      </c>
      <c r="P61" s="89">
        <v>8</v>
      </c>
      <c r="Q61" s="89" t="s">
        <v>1455</v>
      </c>
      <c r="R61" s="89">
        <v>5</v>
      </c>
      <c r="S61" s="89" t="s">
        <v>1455</v>
      </c>
      <c r="T61" s="89">
        <v>3</v>
      </c>
      <c r="U61" s="89" t="s">
        <v>1456</v>
      </c>
      <c r="V61" s="89">
        <v>6</v>
      </c>
    </row>
    <row r="62" spans="1:22" ht="15">
      <c r="A62" s="90" t="s">
        <v>1458</v>
      </c>
      <c r="B62" s="89">
        <v>124</v>
      </c>
      <c r="C62" s="89" t="s">
        <v>1457</v>
      </c>
      <c r="D62" s="89">
        <v>32</v>
      </c>
      <c r="E62" s="89" t="s">
        <v>1534</v>
      </c>
      <c r="F62" s="89">
        <v>3</v>
      </c>
      <c r="G62" s="89" t="s">
        <v>1456</v>
      </c>
      <c r="H62" s="89">
        <v>6</v>
      </c>
      <c r="I62" s="89"/>
      <c r="J62" s="89"/>
      <c r="K62" s="89" t="s">
        <v>1569</v>
      </c>
      <c r="L62" s="89">
        <v>6</v>
      </c>
      <c r="M62" s="89" t="s">
        <v>2175</v>
      </c>
      <c r="N62" s="89">
        <v>4</v>
      </c>
      <c r="O62" s="89" t="s">
        <v>1585</v>
      </c>
      <c r="P62" s="89">
        <v>8</v>
      </c>
      <c r="Q62" s="89" t="s">
        <v>1458</v>
      </c>
      <c r="R62" s="89">
        <v>4</v>
      </c>
      <c r="S62" s="89" t="s">
        <v>3143</v>
      </c>
      <c r="T62" s="89">
        <v>2</v>
      </c>
      <c r="U62" s="89" t="s">
        <v>1537</v>
      </c>
      <c r="V62" s="89">
        <v>3</v>
      </c>
    </row>
    <row r="63" spans="1:22" ht="15">
      <c r="A63" s="90" t="s">
        <v>1459</v>
      </c>
      <c r="B63" s="89">
        <v>118</v>
      </c>
      <c r="C63" s="89" t="s">
        <v>1460</v>
      </c>
      <c r="D63" s="89">
        <v>30</v>
      </c>
      <c r="E63" s="89" t="s">
        <v>2032</v>
      </c>
      <c r="F63" s="89">
        <v>2</v>
      </c>
      <c r="G63" s="89" t="s">
        <v>1460</v>
      </c>
      <c r="H63" s="89">
        <v>4</v>
      </c>
      <c r="I63" s="89"/>
      <c r="J63" s="89"/>
      <c r="K63" s="89" t="s">
        <v>1457</v>
      </c>
      <c r="L63" s="89">
        <v>5</v>
      </c>
      <c r="M63" s="89" t="s">
        <v>1457</v>
      </c>
      <c r="N63" s="89">
        <v>4</v>
      </c>
      <c r="O63" s="89" t="s">
        <v>1457</v>
      </c>
      <c r="P63" s="89">
        <v>8</v>
      </c>
      <c r="Q63" s="89" t="s">
        <v>1792</v>
      </c>
      <c r="R63" s="89">
        <v>4</v>
      </c>
      <c r="S63" s="89" t="s">
        <v>3363</v>
      </c>
      <c r="T63" s="89">
        <v>2</v>
      </c>
      <c r="U63" s="89" t="s">
        <v>1605</v>
      </c>
      <c r="V63" s="89">
        <v>3</v>
      </c>
    </row>
    <row r="64" spans="1:22" ht="15">
      <c r="A64" s="90" t="s">
        <v>1460</v>
      </c>
      <c r="B64" s="89">
        <v>101</v>
      </c>
      <c r="C64" s="89" t="s">
        <v>1458</v>
      </c>
      <c r="D64" s="89">
        <v>28</v>
      </c>
      <c r="E64" s="89" t="s">
        <v>1907</v>
      </c>
      <c r="F64" s="89">
        <v>2</v>
      </c>
      <c r="G64" s="89" t="s">
        <v>1543</v>
      </c>
      <c r="H64" s="89">
        <v>4</v>
      </c>
      <c r="I64" s="89"/>
      <c r="J64" s="89"/>
      <c r="K64" s="89" t="s">
        <v>1505</v>
      </c>
      <c r="L64" s="89">
        <v>5</v>
      </c>
      <c r="M64" s="89" t="s">
        <v>1682</v>
      </c>
      <c r="N64" s="89">
        <v>3</v>
      </c>
      <c r="O64" s="89" t="s">
        <v>1495</v>
      </c>
      <c r="P64" s="89">
        <v>7</v>
      </c>
      <c r="Q64" s="89" t="s">
        <v>1607</v>
      </c>
      <c r="R64" s="89">
        <v>4</v>
      </c>
      <c r="S64" s="89" t="s">
        <v>2088</v>
      </c>
      <c r="T64" s="89">
        <v>2</v>
      </c>
      <c r="U64" s="89" t="s">
        <v>1557</v>
      </c>
      <c r="V64" s="89">
        <v>3</v>
      </c>
    </row>
    <row r="65" spans="1:22" ht="15">
      <c r="A65" s="90" t="s">
        <v>1461</v>
      </c>
      <c r="B65" s="89">
        <v>82</v>
      </c>
      <c r="C65" s="89" t="s">
        <v>1469</v>
      </c>
      <c r="D65" s="89">
        <v>19</v>
      </c>
      <c r="E65" s="89" t="s">
        <v>1525</v>
      </c>
      <c r="F65" s="89">
        <v>2</v>
      </c>
      <c r="G65" s="89" t="s">
        <v>1867</v>
      </c>
      <c r="H65" s="89">
        <v>3</v>
      </c>
      <c r="I65" s="89"/>
      <c r="J65" s="89"/>
      <c r="K65" s="89" t="s">
        <v>1461</v>
      </c>
      <c r="L65" s="89">
        <v>5</v>
      </c>
      <c r="M65" s="89" t="s">
        <v>2573</v>
      </c>
      <c r="N65" s="89">
        <v>3</v>
      </c>
      <c r="O65" s="89" t="s">
        <v>1583</v>
      </c>
      <c r="P65" s="89">
        <v>6</v>
      </c>
      <c r="Q65" s="89" t="s">
        <v>1880</v>
      </c>
      <c r="R65" s="89">
        <v>3</v>
      </c>
      <c r="S65" s="89" t="s">
        <v>1456</v>
      </c>
      <c r="T65" s="89">
        <v>2</v>
      </c>
      <c r="U65" s="89" t="s">
        <v>2419</v>
      </c>
      <c r="V65" s="89">
        <v>3</v>
      </c>
    </row>
    <row r="66" spans="1:22" ht="15">
      <c r="A66" s="90" t="s">
        <v>1462</v>
      </c>
      <c r="B66" s="89">
        <v>58</v>
      </c>
      <c r="C66" s="89" t="s">
        <v>1474</v>
      </c>
      <c r="D66" s="89">
        <v>17</v>
      </c>
      <c r="E66" s="89" t="s">
        <v>1470</v>
      </c>
      <c r="F66" s="89">
        <v>2</v>
      </c>
      <c r="G66" s="89" t="s">
        <v>2523</v>
      </c>
      <c r="H66" s="89">
        <v>3</v>
      </c>
      <c r="I66" s="89"/>
      <c r="J66" s="89"/>
      <c r="K66" s="89" t="s">
        <v>1462</v>
      </c>
      <c r="L66" s="89">
        <v>5</v>
      </c>
      <c r="M66" s="89" t="s">
        <v>2370</v>
      </c>
      <c r="N66" s="89">
        <v>3</v>
      </c>
      <c r="O66" s="89" t="s">
        <v>1866</v>
      </c>
      <c r="P66" s="89">
        <v>6</v>
      </c>
      <c r="Q66" s="89" t="s">
        <v>1477</v>
      </c>
      <c r="R66" s="89">
        <v>3</v>
      </c>
      <c r="S66" s="89" t="s">
        <v>1864</v>
      </c>
      <c r="T66" s="89">
        <v>2</v>
      </c>
      <c r="U66" s="89" t="s">
        <v>1459</v>
      </c>
      <c r="V66" s="89">
        <v>3</v>
      </c>
    </row>
    <row r="67" spans="1:22" ht="15">
      <c r="A67" s="90" t="s">
        <v>1463</v>
      </c>
      <c r="B67" s="89">
        <v>56</v>
      </c>
      <c r="C67" s="89" t="s">
        <v>1512</v>
      </c>
      <c r="D67" s="89">
        <v>17</v>
      </c>
      <c r="E67" s="89" t="s">
        <v>1505</v>
      </c>
      <c r="F67" s="89">
        <v>2</v>
      </c>
      <c r="G67" s="89" t="s">
        <v>1461</v>
      </c>
      <c r="H67" s="89">
        <v>3</v>
      </c>
      <c r="I67" s="89"/>
      <c r="J67" s="89"/>
      <c r="K67" s="89" t="s">
        <v>1479</v>
      </c>
      <c r="L67" s="89">
        <v>5</v>
      </c>
      <c r="M67" s="89" t="s">
        <v>2236</v>
      </c>
      <c r="N67" s="89">
        <v>3</v>
      </c>
      <c r="O67" s="89" t="s">
        <v>1845</v>
      </c>
      <c r="P67" s="89">
        <v>6</v>
      </c>
      <c r="Q67" s="89" t="s">
        <v>1556</v>
      </c>
      <c r="R67" s="89">
        <v>3</v>
      </c>
      <c r="S67" s="89" t="s">
        <v>1691</v>
      </c>
      <c r="T67" s="89">
        <v>2</v>
      </c>
      <c r="U67" s="89" t="s">
        <v>1535</v>
      </c>
      <c r="V67" s="89">
        <v>3</v>
      </c>
    </row>
    <row r="68" spans="1:22" ht="15">
      <c r="A68" s="90" t="s">
        <v>1464</v>
      </c>
      <c r="B68" s="89">
        <v>51</v>
      </c>
      <c r="C68" s="89" t="s">
        <v>1462</v>
      </c>
      <c r="D68" s="89">
        <v>17</v>
      </c>
      <c r="E68" s="89"/>
      <c r="F68" s="89"/>
      <c r="G68" s="89" t="s">
        <v>1457</v>
      </c>
      <c r="H68" s="89">
        <v>3</v>
      </c>
      <c r="I68" s="89"/>
      <c r="J68" s="89"/>
      <c r="K68" s="89" t="s">
        <v>2063</v>
      </c>
      <c r="L68" s="89">
        <v>5</v>
      </c>
      <c r="M68" s="89" t="s">
        <v>1644</v>
      </c>
      <c r="N68" s="89">
        <v>3</v>
      </c>
      <c r="O68" s="89" t="s">
        <v>1488</v>
      </c>
      <c r="P68" s="89">
        <v>6</v>
      </c>
      <c r="Q68" s="89" t="s">
        <v>1734</v>
      </c>
      <c r="R68" s="89">
        <v>3</v>
      </c>
      <c r="S68" s="89"/>
      <c r="T68" s="89"/>
      <c r="U68" s="89" t="s">
        <v>1508</v>
      </c>
      <c r="V68" s="89">
        <v>3</v>
      </c>
    </row>
    <row r="71" spans="1:22" ht="15" customHeight="1">
      <c r="A71" s="7" t="s">
        <v>3822</v>
      </c>
      <c r="B71" s="7" t="s">
        <v>3575</v>
      </c>
      <c r="C71" s="7" t="s">
        <v>3833</v>
      </c>
      <c r="D71" s="7" t="s">
        <v>3578</v>
      </c>
      <c r="E71" s="7" t="s">
        <v>3838</v>
      </c>
      <c r="F71" s="7" t="s">
        <v>3580</v>
      </c>
      <c r="G71" s="7" t="s">
        <v>3839</v>
      </c>
      <c r="H71" s="7" t="s">
        <v>3582</v>
      </c>
      <c r="I71" s="85" t="s">
        <v>3847</v>
      </c>
      <c r="J71" s="85" t="s">
        <v>3584</v>
      </c>
      <c r="K71" s="7" t="s">
        <v>3848</v>
      </c>
      <c r="L71" s="7" t="s">
        <v>3586</v>
      </c>
      <c r="M71" s="7" t="s">
        <v>3858</v>
      </c>
      <c r="N71" s="7" t="s">
        <v>3588</v>
      </c>
      <c r="O71" s="7" t="s">
        <v>3869</v>
      </c>
      <c r="P71" s="7" t="s">
        <v>3590</v>
      </c>
      <c r="Q71" s="7" t="s">
        <v>3879</v>
      </c>
      <c r="R71" s="7" t="s">
        <v>3592</v>
      </c>
      <c r="S71" s="7" t="s">
        <v>3883</v>
      </c>
      <c r="T71" s="7" t="s">
        <v>3594</v>
      </c>
      <c r="U71" s="7" t="s">
        <v>3887</v>
      </c>
      <c r="V71" s="7" t="s">
        <v>3595</v>
      </c>
    </row>
    <row r="72" spans="1:22" ht="15">
      <c r="A72" s="89" t="s">
        <v>3823</v>
      </c>
      <c r="B72" s="89">
        <v>69</v>
      </c>
      <c r="C72" s="89" t="s">
        <v>3826</v>
      </c>
      <c r="D72" s="89">
        <v>16</v>
      </c>
      <c r="E72" s="89" t="s">
        <v>3823</v>
      </c>
      <c r="F72" s="89">
        <v>2</v>
      </c>
      <c r="G72" s="89" t="s">
        <v>3827</v>
      </c>
      <c r="H72" s="89">
        <v>4</v>
      </c>
      <c r="I72" s="89"/>
      <c r="J72" s="89"/>
      <c r="K72" s="89" t="s">
        <v>3849</v>
      </c>
      <c r="L72" s="89">
        <v>4</v>
      </c>
      <c r="M72" s="89" t="s">
        <v>3859</v>
      </c>
      <c r="N72" s="89">
        <v>5</v>
      </c>
      <c r="O72" s="89" t="s">
        <v>3870</v>
      </c>
      <c r="P72" s="89">
        <v>5</v>
      </c>
      <c r="Q72" s="89" t="s">
        <v>3824</v>
      </c>
      <c r="R72" s="89">
        <v>3</v>
      </c>
      <c r="S72" s="89" t="s">
        <v>3884</v>
      </c>
      <c r="T72" s="89">
        <v>2</v>
      </c>
      <c r="U72" s="89" t="s">
        <v>3823</v>
      </c>
      <c r="V72" s="89">
        <v>3</v>
      </c>
    </row>
    <row r="73" spans="1:22" ht="15">
      <c r="A73" s="90" t="s">
        <v>3824</v>
      </c>
      <c r="B73" s="89">
        <v>64</v>
      </c>
      <c r="C73" s="89" t="s">
        <v>3825</v>
      </c>
      <c r="D73" s="89">
        <v>15</v>
      </c>
      <c r="E73" s="89"/>
      <c r="F73" s="89"/>
      <c r="G73" s="89" t="s">
        <v>3825</v>
      </c>
      <c r="H73" s="89">
        <v>2</v>
      </c>
      <c r="I73" s="89"/>
      <c r="J73" s="89"/>
      <c r="K73" s="89" t="s">
        <v>3850</v>
      </c>
      <c r="L73" s="89">
        <v>3</v>
      </c>
      <c r="M73" s="89" t="s">
        <v>3860</v>
      </c>
      <c r="N73" s="89">
        <v>3</v>
      </c>
      <c r="O73" s="89" t="s">
        <v>3871</v>
      </c>
      <c r="P73" s="89">
        <v>4</v>
      </c>
      <c r="Q73" s="89" t="s">
        <v>3880</v>
      </c>
      <c r="R73" s="89">
        <v>2</v>
      </c>
      <c r="S73" s="89" t="s">
        <v>3885</v>
      </c>
      <c r="T73" s="89">
        <v>2</v>
      </c>
      <c r="U73" s="89" t="s">
        <v>3888</v>
      </c>
      <c r="V73" s="89">
        <v>2</v>
      </c>
    </row>
    <row r="74" spans="1:22" ht="15">
      <c r="A74" s="90" t="s">
        <v>3825</v>
      </c>
      <c r="B74" s="89">
        <v>55</v>
      </c>
      <c r="C74" s="89" t="s">
        <v>3827</v>
      </c>
      <c r="D74" s="89">
        <v>12</v>
      </c>
      <c r="E74" s="89"/>
      <c r="F74" s="89"/>
      <c r="G74" s="89" t="s">
        <v>3840</v>
      </c>
      <c r="H74" s="89">
        <v>2</v>
      </c>
      <c r="I74" s="89"/>
      <c r="J74" s="89"/>
      <c r="K74" s="89" t="s">
        <v>3851</v>
      </c>
      <c r="L74" s="89">
        <v>3</v>
      </c>
      <c r="M74" s="89" t="s">
        <v>3861</v>
      </c>
      <c r="N74" s="89">
        <v>2</v>
      </c>
      <c r="O74" s="89" t="s">
        <v>3872</v>
      </c>
      <c r="P74" s="89">
        <v>4</v>
      </c>
      <c r="Q74" s="89" t="s">
        <v>3881</v>
      </c>
      <c r="R74" s="89">
        <v>2</v>
      </c>
      <c r="S74" s="89" t="s">
        <v>3886</v>
      </c>
      <c r="T74" s="89">
        <v>2</v>
      </c>
      <c r="U74" s="89" t="s">
        <v>3889</v>
      </c>
      <c r="V74" s="89">
        <v>2</v>
      </c>
    </row>
    <row r="75" spans="1:22" ht="15">
      <c r="A75" s="90" t="s">
        <v>3826</v>
      </c>
      <c r="B75" s="89">
        <v>47</v>
      </c>
      <c r="C75" s="89" t="s">
        <v>3834</v>
      </c>
      <c r="D75" s="89">
        <v>8</v>
      </c>
      <c r="E75" s="89"/>
      <c r="F75" s="89"/>
      <c r="G75" s="89" t="s">
        <v>3826</v>
      </c>
      <c r="H75" s="89">
        <v>2</v>
      </c>
      <c r="I75" s="89"/>
      <c r="J75" s="89"/>
      <c r="K75" s="89" t="s">
        <v>3852</v>
      </c>
      <c r="L75" s="89">
        <v>2</v>
      </c>
      <c r="M75" s="89" t="s">
        <v>3862</v>
      </c>
      <c r="N75" s="89">
        <v>2</v>
      </c>
      <c r="O75" s="89" t="s">
        <v>3873</v>
      </c>
      <c r="P75" s="89">
        <v>4</v>
      </c>
      <c r="Q75" s="89" t="s">
        <v>3882</v>
      </c>
      <c r="R75" s="89">
        <v>2</v>
      </c>
      <c r="S75" s="89"/>
      <c r="T75" s="89"/>
      <c r="U75" s="89" t="s">
        <v>3890</v>
      </c>
      <c r="V75" s="89">
        <v>2</v>
      </c>
    </row>
    <row r="76" spans="1:22" ht="15">
      <c r="A76" s="90" t="s">
        <v>3827</v>
      </c>
      <c r="B76" s="89">
        <v>30</v>
      </c>
      <c r="C76" s="89" t="s">
        <v>3830</v>
      </c>
      <c r="D76" s="89">
        <v>8</v>
      </c>
      <c r="E76" s="89"/>
      <c r="F76" s="89"/>
      <c r="G76" s="89" t="s">
        <v>3841</v>
      </c>
      <c r="H76" s="89">
        <v>2</v>
      </c>
      <c r="I76" s="89"/>
      <c r="J76" s="89"/>
      <c r="K76" s="89" t="s">
        <v>3853</v>
      </c>
      <c r="L76" s="89">
        <v>2</v>
      </c>
      <c r="M76" s="89" t="s">
        <v>3863</v>
      </c>
      <c r="N76" s="89">
        <v>2</v>
      </c>
      <c r="O76" s="89" t="s">
        <v>3874</v>
      </c>
      <c r="P76" s="89">
        <v>4</v>
      </c>
      <c r="Q76" s="89"/>
      <c r="R76" s="89"/>
      <c r="S76" s="89"/>
      <c r="T76" s="89"/>
      <c r="U76" s="89" t="s">
        <v>3891</v>
      </c>
      <c r="V76" s="89">
        <v>2</v>
      </c>
    </row>
    <row r="77" spans="1:22" ht="15">
      <c r="A77" s="90" t="s">
        <v>3828</v>
      </c>
      <c r="B77" s="89">
        <v>23</v>
      </c>
      <c r="C77" s="89" t="s">
        <v>3823</v>
      </c>
      <c r="D77" s="89">
        <v>7</v>
      </c>
      <c r="E77" s="89"/>
      <c r="F77" s="89"/>
      <c r="G77" s="89" t="s">
        <v>3842</v>
      </c>
      <c r="H77" s="89">
        <v>2</v>
      </c>
      <c r="I77" s="89"/>
      <c r="J77" s="89"/>
      <c r="K77" s="89" t="s">
        <v>3825</v>
      </c>
      <c r="L77" s="89">
        <v>2</v>
      </c>
      <c r="M77" s="89" t="s">
        <v>3864</v>
      </c>
      <c r="N77" s="89">
        <v>2</v>
      </c>
      <c r="O77" s="89" t="s">
        <v>3875</v>
      </c>
      <c r="P77" s="89">
        <v>4</v>
      </c>
      <c r="Q77" s="89"/>
      <c r="R77" s="89"/>
      <c r="S77" s="89"/>
      <c r="T77" s="89"/>
      <c r="U77" s="89"/>
      <c r="V77" s="89"/>
    </row>
    <row r="78" spans="1:22" ht="15">
      <c r="A78" s="90" t="s">
        <v>3829</v>
      </c>
      <c r="B78" s="89">
        <v>17</v>
      </c>
      <c r="C78" s="89" t="s">
        <v>3828</v>
      </c>
      <c r="D78" s="89">
        <v>7</v>
      </c>
      <c r="E78" s="89"/>
      <c r="F78" s="89"/>
      <c r="G78" s="89" t="s">
        <v>3843</v>
      </c>
      <c r="H78" s="89">
        <v>2</v>
      </c>
      <c r="I78" s="89"/>
      <c r="J78" s="89"/>
      <c r="K78" s="89" t="s">
        <v>3854</v>
      </c>
      <c r="L78" s="89">
        <v>2</v>
      </c>
      <c r="M78" s="89" t="s">
        <v>3865</v>
      </c>
      <c r="N78" s="89">
        <v>2</v>
      </c>
      <c r="O78" s="89" t="s">
        <v>3876</v>
      </c>
      <c r="P78" s="89">
        <v>4</v>
      </c>
      <c r="Q78" s="89"/>
      <c r="R78" s="89"/>
      <c r="S78" s="89"/>
      <c r="T78" s="89"/>
      <c r="U78" s="89"/>
      <c r="V78" s="89"/>
    </row>
    <row r="79" spans="1:22" ht="15">
      <c r="A79" s="90" t="s">
        <v>3830</v>
      </c>
      <c r="B79" s="89">
        <v>14</v>
      </c>
      <c r="C79" s="89" t="s">
        <v>3835</v>
      </c>
      <c r="D79" s="89">
        <v>6</v>
      </c>
      <c r="E79" s="89"/>
      <c r="F79" s="89"/>
      <c r="G79" s="89" t="s">
        <v>3844</v>
      </c>
      <c r="H79" s="89">
        <v>2</v>
      </c>
      <c r="I79" s="89"/>
      <c r="J79" s="89"/>
      <c r="K79" s="89" t="s">
        <v>3855</v>
      </c>
      <c r="L79" s="89">
        <v>2</v>
      </c>
      <c r="M79" s="89" t="s">
        <v>3866</v>
      </c>
      <c r="N79" s="89">
        <v>2</v>
      </c>
      <c r="O79" s="89" t="s">
        <v>3877</v>
      </c>
      <c r="P79" s="89">
        <v>3</v>
      </c>
      <c r="Q79" s="89"/>
      <c r="R79" s="89"/>
      <c r="S79" s="89"/>
      <c r="T79" s="89"/>
      <c r="U79" s="89"/>
      <c r="V79" s="89"/>
    </row>
    <row r="80" spans="1:22" ht="15">
      <c r="A80" s="90" t="s">
        <v>3831</v>
      </c>
      <c r="B80" s="89">
        <v>14</v>
      </c>
      <c r="C80" s="89" t="s">
        <v>3836</v>
      </c>
      <c r="D80" s="89">
        <v>6</v>
      </c>
      <c r="E80" s="89"/>
      <c r="F80" s="89"/>
      <c r="G80" s="89" t="s">
        <v>3845</v>
      </c>
      <c r="H80" s="89">
        <v>2</v>
      </c>
      <c r="I80" s="89"/>
      <c r="J80" s="89"/>
      <c r="K80" s="89" t="s">
        <v>3856</v>
      </c>
      <c r="L80" s="89">
        <v>2</v>
      </c>
      <c r="M80" s="89" t="s">
        <v>3867</v>
      </c>
      <c r="N80" s="89">
        <v>2</v>
      </c>
      <c r="O80" s="89" t="s">
        <v>3878</v>
      </c>
      <c r="P80" s="89">
        <v>3</v>
      </c>
      <c r="Q80" s="89"/>
      <c r="R80" s="89"/>
      <c r="S80" s="89"/>
      <c r="T80" s="89"/>
      <c r="U80" s="89"/>
      <c r="V80" s="89"/>
    </row>
    <row r="81" spans="1:22" ht="15">
      <c r="A81" s="90" t="s">
        <v>3832</v>
      </c>
      <c r="B81" s="89">
        <v>12</v>
      </c>
      <c r="C81" s="89" t="s">
        <v>3837</v>
      </c>
      <c r="D81" s="89">
        <v>5</v>
      </c>
      <c r="E81" s="89"/>
      <c r="F81" s="89"/>
      <c r="G81" s="89" t="s">
        <v>3846</v>
      </c>
      <c r="H81" s="89">
        <v>2</v>
      </c>
      <c r="I81" s="89"/>
      <c r="J81" s="89"/>
      <c r="K81" s="89" t="s">
        <v>3857</v>
      </c>
      <c r="L81" s="89">
        <v>2</v>
      </c>
      <c r="M81" s="89" t="s">
        <v>3868</v>
      </c>
      <c r="N81" s="89">
        <v>2</v>
      </c>
      <c r="O81" s="89" t="s">
        <v>3824</v>
      </c>
      <c r="P81" s="89">
        <v>3</v>
      </c>
      <c r="Q81" s="89"/>
      <c r="R81" s="89"/>
      <c r="S81" s="89"/>
      <c r="T81" s="89"/>
      <c r="U81" s="89"/>
      <c r="V81" s="89"/>
    </row>
  </sheetData>
  <printOptions/>
  <pageMargins left="0.7" right="0.7" top="0.75" bottom="0.75" header="0.3" footer="0.3"/>
  <pageSetup orientation="portrait" paperSize="9"/>
  <tableParts>
    <tablePart r:id="rId5"/>
    <tablePart r:id="rId2"/>
    <tablePart r:id="rId1"/>
    <tablePart r:id="rId4"/>
    <tablePart r:id="rId7"/>
    <tablePart r:id="rId8"/>
    <tablePart r:id="rId3"/>
    <tablePart r:id="rId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AEDB9-A3A4-4941-95F5-E244FDF000BD}">
  <dimension ref="A25:B52"/>
  <sheetViews>
    <sheetView workbookViewId="0" topLeftCell="A1"/>
  </sheetViews>
  <sheetFormatPr defaultColWidth="9.140625" defaultRowHeight="15"/>
  <cols>
    <col min="1" max="1" width="13.140625" style="0" bestFit="1" customWidth="1"/>
    <col min="2" max="2" width="31.57421875" style="0" bestFit="1" customWidth="1"/>
  </cols>
  <sheetData>
    <row r="25" spans="1:2" ht="15">
      <c r="A25" s="110" t="s">
        <v>4362</v>
      </c>
      <c r="B25" t="s">
        <v>4361</v>
      </c>
    </row>
    <row r="26" spans="1:2" ht="15">
      <c r="A26" s="111" t="s">
        <v>4364</v>
      </c>
      <c r="B26" s="101">
        <v>1</v>
      </c>
    </row>
    <row r="27" spans="1:2" ht="15">
      <c r="A27" s="111" t="s">
        <v>4365</v>
      </c>
      <c r="B27" s="101">
        <v>3</v>
      </c>
    </row>
    <row r="28" spans="1:2" ht="15">
      <c r="A28" s="111" t="s">
        <v>4366</v>
      </c>
      <c r="B28" s="101">
        <v>1</v>
      </c>
    </row>
    <row r="29" spans="1:2" ht="15">
      <c r="A29" s="111" t="s">
        <v>4367</v>
      </c>
      <c r="B29" s="101">
        <v>4</v>
      </c>
    </row>
    <row r="30" spans="1:2" ht="15">
      <c r="A30" s="111" t="s">
        <v>4368</v>
      </c>
      <c r="B30" s="101">
        <v>4</v>
      </c>
    </row>
    <row r="31" spans="1:2" ht="15">
      <c r="A31" s="111" t="s">
        <v>4369</v>
      </c>
      <c r="B31" s="101">
        <v>13</v>
      </c>
    </row>
    <row r="32" spans="1:2" ht="15">
      <c r="A32" s="111" t="s">
        <v>4370</v>
      </c>
      <c r="B32" s="101">
        <v>16</v>
      </c>
    </row>
    <row r="33" spans="1:2" ht="15">
      <c r="A33" s="111" t="s">
        <v>4371</v>
      </c>
      <c r="B33" s="101">
        <v>27</v>
      </c>
    </row>
    <row r="34" spans="1:2" ht="15">
      <c r="A34" s="111" t="s">
        <v>4372</v>
      </c>
      <c r="B34" s="101">
        <v>9</v>
      </c>
    </row>
    <row r="35" spans="1:2" ht="15">
      <c r="A35" s="111" t="s">
        <v>4373</v>
      </c>
      <c r="B35" s="101">
        <v>11</v>
      </c>
    </row>
    <row r="36" spans="1:2" ht="15">
      <c r="A36" s="111" t="s">
        <v>4374</v>
      </c>
      <c r="B36" s="101">
        <v>6</v>
      </c>
    </row>
    <row r="37" spans="1:2" ht="15">
      <c r="A37" s="111" t="s">
        <v>4375</v>
      </c>
      <c r="B37" s="101">
        <v>15</v>
      </c>
    </row>
    <row r="38" spans="1:2" ht="15">
      <c r="A38" s="111" t="s">
        <v>4376</v>
      </c>
      <c r="B38" s="101">
        <v>41</v>
      </c>
    </row>
    <row r="39" spans="1:2" ht="15">
      <c r="A39" s="111" t="s">
        <v>4377</v>
      </c>
      <c r="B39" s="101">
        <v>28</v>
      </c>
    </row>
    <row r="40" spans="1:2" ht="15">
      <c r="A40" s="111" t="s">
        <v>4378</v>
      </c>
      <c r="B40" s="101">
        <v>16</v>
      </c>
    </row>
    <row r="41" spans="1:2" ht="15">
      <c r="A41" s="111" t="s">
        <v>4379</v>
      </c>
      <c r="B41" s="101">
        <v>26</v>
      </c>
    </row>
    <row r="42" spans="1:2" ht="15">
      <c r="A42" s="111" t="s">
        <v>4380</v>
      </c>
      <c r="B42" s="101">
        <v>21</v>
      </c>
    </row>
    <row r="43" spans="1:2" ht="15">
      <c r="A43" s="111" t="s">
        <v>4381</v>
      </c>
      <c r="B43" s="101">
        <v>4</v>
      </c>
    </row>
    <row r="44" spans="1:2" ht="15">
      <c r="A44" s="111" t="s">
        <v>4382</v>
      </c>
      <c r="B44" s="101">
        <v>6</v>
      </c>
    </row>
    <row r="45" spans="1:2" ht="15">
      <c r="A45" s="111" t="s">
        <v>4383</v>
      </c>
      <c r="B45" s="101">
        <v>11</v>
      </c>
    </row>
    <row r="46" spans="1:2" ht="15">
      <c r="A46" s="111" t="s">
        <v>4384</v>
      </c>
      <c r="B46" s="101">
        <v>1</v>
      </c>
    </row>
    <row r="47" spans="1:2" ht="15">
      <c r="A47" s="111" t="s">
        <v>4385</v>
      </c>
      <c r="B47" s="101">
        <v>12</v>
      </c>
    </row>
    <row r="48" spans="1:2" ht="15">
      <c r="A48" s="111" t="s">
        <v>4386</v>
      </c>
      <c r="B48" s="101">
        <v>2</v>
      </c>
    </row>
    <row r="49" spans="1:2" ht="15">
      <c r="A49" s="111" t="s">
        <v>4387</v>
      </c>
      <c r="B49" s="101">
        <v>3</v>
      </c>
    </row>
    <row r="50" spans="1:2" ht="15">
      <c r="A50" s="111" t="s">
        <v>4388</v>
      </c>
      <c r="B50" s="101">
        <v>3</v>
      </c>
    </row>
    <row r="51" spans="1:2" ht="15">
      <c r="A51" s="111" t="s">
        <v>4389</v>
      </c>
      <c r="B51" s="101">
        <v>13</v>
      </c>
    </row>
    <row r="52" spans="1:2" ht="15">
      <c r="A52" s="111" t="s">
        <v>4363</v>
      </c>
      <c r="B52" s="101">
        <v>297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358"/>
  <sheetViews>
    <sheetView workbookViewId="0" topLeftCell="A1">
      <pane xSplit="1" ySplit="2" topLeftCell="B3" activePane="bottomRight" state="frozen"/>
      <selection pane="topRight" activeCell="B1" sqref="B1"/>
      <selection pane="bottomLeft" activeCell="A3" sqref="A3"/>
      <selection pane="bottomRight" activeCell="A2" sqref="A2:BN2"/>
    </sheetView>
  </sheetViews>
  <sheetFormatPr defaultColWidth="9.140625" defaultRowHeight="15"/>
  <cols>
    <col min="1" max="1" width="41.5742187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0.57421875" style="2" bestFit="1" customWidth="1"/>
    <col min="31" max="31" width="12.28125" style="0" bestFit="1" customWidth="1"/>
    <col min="32" max="32" width="12.57421875" style="0" bestFit="1" customWidth="1"/>
    <col min="33" max="33" width="20.28125" style="0" bestFit="1" customWidth="1"/>
    <col min="34" max="34" width="9.57421875" style="0" bestFit="1" customWidth="1"/>
    <col min="35" max="35" width="10.57421875" style="0" bestFit="1" customWidth="1"/>
    <col min="36" max="36" width="15.00390625" style="0" bestFit="1" customWidth="1"/>
    <col min="37" max="37" width="17.7109375" style="0" bestFit="1" customWidth="1"/>
    <col min="38" max="38" width="15.57421875" style="0" bestFit="1" customWidth="1"/>
    <col min="39" max="39" width="14.7109375" style="0" bestFit="1" customWidth="1"/>
    <col min="40" max="40" width="10.28125" style="0" bestFit="1" customWidth="1"/>
    <col min="41" max="41" width="9.281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 min="48" max="48" width="18.140625" style="0" bestFit="1" customWidth="1"/>
    <col min="49" max="49" width="22.28125" style="0" bestFit="1" customWidth="1"/>
    <col min="50" max="50" width="17.00390625" style="0" bestFit="1" customWidth="1"/>
    <col min="51" max="52" width="20.00390625" style="0" bestFit="1" customWidth="1"/>
    <col min="53" max="55" width="20.28125" style="0" bestFit="1" customWidth="1"/>
    <col min="56" max="56" width="21.00390625" style="0" bestFit="1" customWidth="1"/>
    <col min="57" max="58" width="15.00390625" style="0" bestFit="1" customWidth="1"/>
    <col min="59" max="59" width="23.140625" style="0" bestFit="1" customWidth="1"/>
    <col min="60" max="60" width="25.421875" style="0" bestFit="1" customWidth="1"/>
    <col min="61" max="61" width="13.140625" style="0" bestFit="1" customWidth="1"/>
    <col min="62" max="62" width="13.28125" style="0" bestFit="1" customWidth="1"/>
    <col min="63" max="64" width="22.57421875" style="0" bestFit="1" customWidth="1"/>
    <col min="65" max="66" width="26.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66"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308</v>
      </c>
      <c r="AE2" s="7" t="s">
        <v>309</v>
      </c>
      <c r="AF2" s="7" t="s">
        <v>310</v>
      </c>
      <c r="AG2" s="7" t="s">
        <v>311</v>
      </c>
      <c r="AH2" s="7" t="s">
        <v>1286</v>
      </c>
      <c r="AI2" s="7" t="s">
        <v>312</v>
      </c>
      <c r="AJ2" s="7" t="s">
        <v>313</v>
      </c>
      <c r="AK2" s="7" t="s">
        <v>314</v>
      </c>
      <c r="AL2" s="7" t="s">
        <v>315</v>
      </c>
      <c r="AM2" s="7" t="s">
        <v>316</v>
      </c>
      <c r="AN2" s="7" t="s">
        <v>317</v>
      </c>
      <c r="AO2" s="7" t="s">
        <v>1443</v>
      </c>
      <c r="AP2" s="105" t="s">
        <v>3533</v>
      </c>
      <c r="AQ2" s="105" t="s">
        <v>3534</v>
      </c>
      <c r="AR2" s="105" t="s">
        <v>3535</v>
      </c>
      <c r="AS2" s="105" t="s">
        <v>3536</v>
      </c>
      <c r="AT2" s="105" t="s">
        <v>3537</v>
      </c>
      <c r="AU2" s="105" t="s">
        <v>3538</v>
      </c>
      <c r="AV2" s="105" t="s">
        <v>3539</v>
      </c>
      <c r="AW2" s="105" t="s">
        <v>3540</v>
      </c>
      <c r="AX2" s="105" t="s">
        <v>3542</v>
      </c>
      <c r="AY2" s="105" t="s">
        <v>3962</v>
      </c>
      <c r="AZ2" s="105" t="s">
        <v>3982</v>
      </c>
      <c r="BA2" s="105" t="s">
        <v>4092</v>
      </c>
      <c r="BB2" s="105" t="s">
        <v>4094</v>
      </c>
      <c r="BC2" s="105" t="s">
        <v>4096</v>
      </c>
      <c r="BD2" s="105" t="s">
        <v>4106</v>
      </c>
      <c r="BE2" s="105" t="s">
        <v>4113</v>
      </c>
      <c r="BF2" s="105" t="s">
        <v>4114</v>
      </c>
      <c r="BG2" s="105" t="s">
        <v>4116</v>
      </c>
      <c r="BH2" s="105" t="s">
        <v>4127</v>
      </c>
      <c r="BI2" s="105" t="s">
        <v>4150</v>
      </c>
      <c r="BJ2" s="105" t="s">
        <v>4151</v>
      </c>
      <c r="BK2" s="105" t="s">
        <v>4152</v>
      </c>
      <c r="BL2" s="105" t="s">
        <v>4225</v>
      </c>
      <c r="BM2" s="105" t="s">
        <v>4244</v>
      </c>
      <c r="BN2" s="105" t="s">
        <v>4348</v>
      </c>
    </row>
    <row r="3" spans="1:66" ht="15" customHeight="1">
      <c r="A3" s="61" t="s">
        <v>355</v>
      </c>
      <c r="B3" s="62"/>
      <c r="C3" s="62" t="s">
        <v>56</v>
      </c>
      <c r="D3" s="63">
        <v>1000</v>
      </c>
      <c r="E3" s="65"/>
      <c r="F3" s="62"/>
      <c r="G3" s="62"/>
      <c r="H3" s="66" t="s">
        <v>355</v>
      </c>
      <c r="I3" s="67"/>
      <c r="J3" s="67"/>
      <c r="K3" s="66" t="s">
        <v>355</v>
      </c>
      <c r="L3" s="70">
        <v>9999</v>
      </c>
      <c r="M3" s="71">
        <v>891.3880004882812</v>
      </c>
      <c r="N3" s="71">
        <v>5331.75537109375</v>
      </c>
      <c r="O3" s="72"/>
      <c r="P3" s="73"/>
      <c r="Q3" s="73"/>
      <c r="R3" s="92"/>
      <c r="S3" s="45">
        <v>0</v>
      </c>
      <c r="T3" s="45">
        <v>12</v>
      </c>
      <c r="U3" s="46">
        <v>3477.828571</v>
      </c>
      <c r="V3" s="46">
        <v>0.086178</v>
      </c>
      <c r="W3" s="46">
        <v>0.386674</v>
      </c>
      <c r="X3" s="46">
        <v>0.004351</v>
      </c>
      <c r="Y3" s="46">
        <v>0</v>
      </c>
      <c r="Z3" s="46">
        <v>0</v>
      </c>
      <c r="AA3" s="68">
        <v>3</v>
      </c>
      <c r="AB3" s="68"/>
      <c r="AC3" s="69"/>
      <c r="AD3" s="85" t="s">
        <v>677</v>
      </c>
      <c r="AE3" s="85" t="s">
        <v>696</v>
      </c>
      <c r="AF3" s="85" t="s">
        <v>817</v>
      </c>
      <c r="AG3" s="85" t="s">
        <v>830</v>
      </c>
      <c r="AH3" s="89" t="s">
        <v>1260</v>
      </c>
      <c r="AI3" s="85"/>
      <c r="AJ3" s="85"/>
      <c r="AK3" s="85"/>
      <c r="AL3" s="85"/>
      <c r="AM3" s="85"/>
      <c r="AN3" s="85"/>
      <c r="AO3" s="85" t="str">
        <f>REPLACE(INDEX(GroupVertices[Group],MATCH("~"&amp;Vertices[[#This Row],[Vertex]],GroupVertices[Vertex],0)),1,1,"")</f>
        <v>1</v>
      </c>
      <c r="AP3" s="45"/>
      <c r="AQ3" s="46"/>
      <c r="AR3" s="45"/>
      <c r="AS3" s="46"/>
      <c r="AT3" s="45"/>
      <c r="AU3" s="46"/>
      <c r="AV3" s="45"/>
      <c r="AW3" s="46"/>
      <c r="AX3" s="45"/>
      <c r="AY3" s="45" t="s">
        <v>3965</v>
      </c>
      <c r="AZ3" s="45" t="s">
        <v>3996</v>
      </c>
      <c r="BA3" s="45" t="s">
        <v>817</v>
      </c>
      <c r="BB3" s="45" t="s">
        <v>817</v>
      </c>
      <c r="BC3" s="45" t="s">
        <v>830</v>
      </c>
      <c r="BD3" s="45" t="s">
        <v>830</v>
      </c>
      <c r="BE3" s="45" t="s">
        <v>3694</v>
      </c>
      <c r="BF3" s="45" t="s">
        <v>4115</v>
      </c>
      <c r="BG3" s="45" t="s">
        <v>4117</v>
      </c>
      <c r="BH3" s="45" t="s">
        <v>4130</v>
      </c>
      <c r="BI3" s="45"/>
      <c r="BJ3" s="45"/>
      <c r="BK3" s="109" t="s">
        <v>4158</v>
      </c>
      <c r="BL3" s="109" t="s">
        <v>4226</v>
      </c>
      <c r="BM3" s="109" t="s">
        <v>4252</v>
      </c>
      <c r="BN3" s="109" t="s">
        <v>4349</v>
      </c>
    </row>
    <row r="4" spans="1:67" ht="15">
      <c r="A4" s="61" t="s">
        <v>357</v>
      </c>
      <c r="B4" s="62"/>
      <c r="C4" s="62" t="s">
        <v>56</v>
      </c>
      <c r="D4" s="63">
        <v>759.4198077136908</v>
      </c>
      <c r="E4" s="65"/>
      <c r="F4" s="62"/>
      <c r="G4" s="62"/>
      <c r="H4" s="66" t="s">
        <v>357</v>
      </c>
      <c r="I4" s="67"/>
      <c r="J4" s="67"/>
      <c r="K4" s="66" t="s">
        <v>357</v>
      </c>
      <c r="L4" s="70">
        <v>7467.083407917347</v>
      </c>
      <c r="M4" s="71">
        <v>1092.719970703125</v>
      </c>
      <c r="N4" s="71">
        <v>5935.64453125</v>
      </c>
      <c r="O4" s="72"/>
      <c r="P4" s="73"/>
      <c r="Q4" s="73"/>
      <c r="R4" s="92"/>
      <c r="S4" s="45">
        <v>0</v>
      </c>
      <c r="T4" s="45">
        <v>13</v>
      </c>
      <c r="U4" s="46">
        <v>2597.095238</v>
      </c>
      <c r="V4" s="46">
        <v>0.080643</v>
      </c>
      <c r="W4" s="46">
        <v>0.437909</v>
      </c>
      <c r="X4" s="46">
        <v>0.004569</v>
      </c>
      <c r="Y4" s="46">
        <v>0</v>
      </c>
      <c r="Z4" s="46">
        <v>0</v>
      </c>
      <c r="AA4" s="68">
        <v>4</v>
      </c>
      <c r="AB4" s="68"/>
      <c r="AC4" s="69"/>
      <c r="AD4" s="85" t="s">
        <v>677</v>
      </c>
      <c r="AE4" s="85" t="s">
        <v>720</v>
      </c>
      <c r="AF4" s="85" t="s">
        <v>817</v>
      </c>
      <c r="AG4" s="85" t="s">
        <v>833</v>
      </c>
      <c r="AH4" s="89" t="s">
        <v>1236</v>
      </c>
      <c r="AI4" s="85"/>
      <c r="AJ4" s="85"/>
      <c r="AK4" s="85"/>
      <c r="AL4" s="85"/>
      <c r="AM4" s="85"/>
      <c r="AN4" s="85"/>
      <c r="AO4" s="85" t="str">
        <f>REPLACE(INDEX(GroupVertices[Group],MATCH("~"&amp;Vertices[[#This Row],[Vertex]],GroupVertices[Vertex],0)),1,1,"")</f>
        <v>1</v>
      </c>
      <c r="AP4" s="45"/>
      <c r="AQ4" s="46"/>
      <c r="AR4" s="45"/>
      <c r="AS4" s="46"/>
      <c r="AT4" s="45"/>
      <c r="AU4" s="46"/>
      <c r="AV4" s="45"/>
      <c r="AW4" s="46"/>
      <c r="AX4" s="45"/>
      <c r="AY4" s="45" t="s">
        <v>3966</v>
      </c>
      <c r="AZ4" s="45" t="s">
        <v>3998</v>
      </c>
      <c r="BA4" s="45" t="s">
        <v>3642</v>
      </c>
      <c r="BB4" s="45" t="s">
        <v>4095</v>
      </c>
      <c r="BC4" s="45" t="s">
        <v>4097</v>
      </c>
      <c r="BD4" s="45" t="s">
        <v>4107</v>
      </c>
      <c r="BE4" s="45" t="s">
        <v>3694</v>
      </c>
      <c r="BF4" s="45" t="s">
        <v>4115</v>
      </c>
      <c r="BG4" s="45" t="s">
        <v>4119</v>
      </c>
      <c r="BH4" s="45" t="s">
        <v>4132</v>
      </c>
      <c r="BI4" s="45"/>
      <c r="BJ4" s="45"/>
      <c r="BK4" s="109" t="s">
        <v>4160</v>
      </c>
      <c r="BL4" s="109" t="s">
        <v>4228</v>
      </c>
      <c r="BM4" s="109" t="s">
        <v>4254</v>
      </c>
      <c r="BN4" s="109" t="s">
        <v>4351</v>
      </c>
      <c r="BO4" s="2"/>
    </row>
    <row r="5" spans="1:67" ht="15">
      <c r="A5" s="61" t="s">
        <v>656</v>
      </c>
      <c r="B5" s="62"/>
      <c r="C5" s="62" t="s">
        <v>59</v>
      </c>
      <c r="D5" s="63">
        <v>539.2940176348905</v>
      </c>
      <c r="E5" s="65"/>
      <c r="F5" s="62"/>
      <c r="G5" s="62"/>
      <c r="H5" s="66" t="s">
        <v>656</v>
      </c>
      <c r="I5" s="67"/>
      <c r="J5" s="67"/>
      <c r="K5" s="66" t="s">
        <v>656</v>
      </c>
      <c r="L5" s="70">
        <v>5150.4332508564585</v>
      </c>
      <c r="M5" s="71">
        <v>781.2634887695312</v>
      </c>
      <c r="N5" s="71">
        <v>6387.1748046875</v>
      </c>
      <c r="O5" s="72"/>
      <c r="P5" s="73"/>
      <c r="Q5" s="73"/>
      <c r="R5" s="92"/>
      <c r="S5" s="45">
        <v>11</v>
      </c>
      <c r="T5" s="45">
        <v>0</v>
      </c>
      <c r="U5" s="46">
        <v>1791.242857</v>
      </c>
      <c r="V5" s="46">
        <v>0.083716</v>
      </c>
      <c r="W5" s="46">
        <v>0.366571</v>
      </c>
      <c r="X5" s="46">
        <v>0.004848</v>
      </c>
      <c r="Y5" s="46">
        <v>0</v>
      </c>
      <c r="Z5" s="46">
        <v>0</v>
      </c>
      <c r="AA5" s="68">
        <v>5</v>
      </c>
      <c r="AB5" s="68"/>
      <c r="AC5" s="69"/>
      <c r="AD5" s="85"/>
      <c r="AE5" s="85"/>
      <c r="AF5" s="85"/>
      <c r="AG5" s="85"/>
      <c r="AH5" s="89" t="s">
        <v>1228</v>
      </c>
      <c r="AI5" s="85" t="s">
        <v>946</v>
      </c>
      <c r="AJ5" s="85" t="s">
        <v>965</v>
      </c>
      <c r="AK5" s="85">
        <v>2001</v>
      </c>
      <c r="AL5" s="85">
        <v>191</v>
      </c>
      <c r="AM5" s="85" t="s">
        <v>969</v>
      </c>
      <c r="AN5" s="85"/>
      <c r="AO5" s="85" t="str">
        <f>REPLACE(INDEX(GroupVertices[Group],MATCH("~"&amp;Vertices[[#This Row],[Vertex]],GroupVertices[Vertex],0)),1,1,"")</f>
        <v>1</v>
      </c>
      <c r="AP5" s="45">
        <v>6</v>
      </c>
      <c r="AQ5" s="46">
        <v>3.6144578313253013</v>
      </c>
      <c r="AR5" s="45">
        <v>3</v>
      </c>
      <c r="AS5" s="46">
        <v>1.8072289156626506</v>
      </c>
      <c r="AT5" s="45">
        <v>0</v>
      </c>
      <c r="AU5" s="46">
        <v>0</v>
      </c>
      <c r="AV5" s="45">
        <v>83</v>
      </c>
      <c r="AW5" s="46">
        <v>50</v>
      </c>
      <c r="AX5" s="45">
        <v>166</v>
      </c>
      <c r="AY5" s="45"/>
      <c r="AZ5" s="45"/>
      <c r="BA5" s="45"/>
      <c r="BB5" s="45"/>
      <c r="BC5" s="45"/>
      <c r="BD5" s="45"/>
      <c r="BE5" s="45"/>
      <c r="BF5" s="45"/>
      <c r="BG5" s="45"/>
      <c r="BH5" s="45"/>
      <c r="BI5" s="45"/>
      <c r="BJ5" s="45"/>
      <c r="BK5" s="45"/>
      <c r="BL5" s="45"/>
      <c r="BM5" s="45"/>
      <c r="BN5" s="45"/>
      <c r="BO5" s="2"/>
    </row>
    <row r="6" spans="1:67" ht="15">
      <c r="A6" s="61" t="s">
        <v>666</v>
      </c>
      <c r="B6" s="62"/>
      <c r="C6" s="62" t="s">
        <v>59</v>
      </c>
      <c r="D6" s="63">
        <v>525.2965726325906</v>
      </c>
      <c r="E6" s="65"/>
      <c r="F6" s="62"/>
      <c r="G6" s="62"/>
      <c r="H6" s="66" t="s">
        <v>666</v>
      </c>
      <c r="I6" s="67"/>
      <c r="J6" s="67"/>
      <c r="K6" s="66" t="s">
        <v>666</v>
      </c>
      <c r="L6" s="70">
        <v>5003.121192821726</v>
      </c>
      <c r="M6" s="71">
        <v>2427.562744140625</v>
      </c>
      <c r="N6" s="71">
        <v>2859.758544921875</v>
      </c>
      <c r="O6" s="72"/>
      <c r="P6" s="73"/>
      <c r="Q6" s="73"/>
      <c r="R6" s="92"/>
      <c r="S6" s="45">
        <v>3</v>
      </c>
      <c r="T6" s="45">
        <v>0</v>
      </c>
      <c r="U6" s="46">
        <v>1740</v>
      </c>
      <c r="V6" s="46">
        <v>0.068673</v>
      </c>
      <c r="W6" s="46">
        <v>0.090958</v>
      </c>
      <c r="X6" s="46">
        <v>0.002923</v>
      </c>
      <c r="Y6" s="46">
        <v>0</v>
      </c>
      <c r="Z6" s="46">
        <v>0</v>
      </c>
      <c r="AA6" s="68">
        <v>6</v>
      </c>
      <c r="AB6" s="68"/>
      <c r="AC6" s="69"/>
      <c r="AD6" s="85"/>
      <c r="AE6" s="85"/>
      <c r="AF6" s="85"/>
      <c r="AG6" s="85"/>
      <c r="AH6" s="89" t="s">
        <v>1255</v>
      </c>
      <c r="AI6" s="85" t="s">
        <v>956</v>
      </c>
      <c r="AJ6" s="85" t="s">
        <v>965</v>
      </c>
      <c r="AK6" s="85">
        <v>2000</v>
      </c>
      <c r="AL6" s="85">
        <v>410</v>
      </c>
      <c r="AM6" s="85" t="s">
        <v>987</v>
      </c>
      <c r="AN6" s="85"/>
      <c r="AO6" s="85" t="str">
        <f>REPLACE(INDEX(GroupVertices[Group],MATCH("~"&amp;Vertices[[#This Row],[Vertex]],GroupVertices[Vertex],0)),1,1,"")</f>
        <v>5</v>
      </c>
      <c r="AP6" s="45">
        <v>0</v>
      </c>
      <c r="AQ6" s="46">
        <v>0</v>
      </c>
      <c r="AR6" s="45">
        <v>0</v>
      </c>
      <c r="AS6" s="46">
        <v>0</v>
      </c>
      <c r="AT6" s="45">
        <v>0</v>
      </c>
      <c r="AU6" s="46">
        <v>0</v>
      </c>
      <c r="AV6" s="45">
        <v>14</v>
      </c>
      <c r="AW6" s="46">
        <v>66.66666666666667</v>
      </c>
      <c r="AX6" s="45">
        <v>21</v>
      </c>
      <c r="AY6" s="45"/>
      <c r="AZ6" s="45"/>
      <c r="BA6" s="45"/>
      <c r="BB6" s="45"/>
      <c r="BC6" s="45"/>
      <c r="BD6" s="45"/>
      <c r="BE6" s="45"/>
      <c r="BF6" s="45"/>
      <c r="BG6" s="45"/>
      <c r="BH6" s="45"/>
      <c r="BI6" s="45"/>
      <c r="BJ6" s="45"/>
      <c r="BK6" s="45"/>
      <c r="BL6" s="45"/>
      <c r="BM6" s="45"/>
      <c r="BN6" s="45"/>
      <c r="BO6" s="2"/>
    </row>
    <row r="7" spans="1:67" ht="15">
      <c r="A7" s="61" t="s">
        <v>448</v>
      </c>
      <c r="B7" s="62"/>
      <c r="C7" s="62" t="s">
        <v>56</v>
      </c>
      <c r="D7" s="63">
        <v>482.137458565953</v>
      </c>
      <c r="E7" s="65"/>
      <c r="F7" s="62"/>
      <c r="G7" s="62"/>
      <c r="H7" s="66" t="s">
        <v>448</v>
      </c>
      <c r="I7" s="67"/>
      <c r="J7" s="67"/>
      <c r="K7" s="66" t="s">
        <v>448</v>
      </c>
      <c r="L7" s="70">
        <v>4548.905590255155</v>
      </c>
      <c r="M7" s="71">
        <v>2667.67333984375</v>
      </c>
      <c r="N7" s="71">
        <v>3345.843017578125</v>
      </c>
      <c r="O7" s="72"/>
      <c r="P7" s="73"/>
      <c r="Q7" s="73"/>
      <c r="R7" s="92"/>
      <c r="S7" s="45">
        <v>0</v>
      </c>
      <c r="T7" s="45">
        <v>5</v>
      </c>
      <c r="U7" s="46">
        <v>1582</v>
      </c>
      <c r="V7" s="46">
        <v>0.056347</v>
      </c>
      <c r="W7" s="46">
        <v>0.021681</v>
      </c>
      <c r="X7" s="46">
        <v>0.003368</v>
      </c>
      <c r="Y7" s="46">
        <v>0</v>
      </c>
      <c r="Z7" s="46">
        <v>0</v>
      </c>
      <c r="AA7" s="68">
        <v>7</v>
      </c>
      <c r="AB7" s="68"/>
      <c r="AC7" s="69"/>
      <c r="AD7" s="85" t="s">
        <v>677</v>
      </c>
      <c r="AE7" s="85" t="s">
        <v>696</v>
      </c>
      <c r="AF7" s="85" t="s">
        <v>817</v>
      </c>
      <c r="AG7" s="85" t="s">
        <v>830</v>
      </c>
      <c r="AH7" s="89" t="s">
        <v>1257</v>
      </c>
      <c r="AI7" s="85"/>
      <c r="AJ7" s="85"/>
      <c r="AK7" s="85"/>
      <c r="AL7" s="85"/>
      <c r="AM7" s="85"/>
      <c r="AN7" s="85"/>
      <c r="AO7" s="85" t="str">
        <f>REPLACE(INDEX(GroupVertices[Group],MATCH("~"&amp;Vertices[[#This Row],[Vertex]],GroupVertices[Vertex],0)),1,1,"")</f>
        <v>5</v>
      </c>
      <c r="AP7" s="45"/>
      <c r="AQ7" s="46"/>
      <c r="AR7" s="45"/>
      <c r="AS7" s="46"/>
      <c r="AT7" s="45"/>
      <c r="AU7" s="46"/>
      <c r="AV7" s="45"/>
      <c r="AW7" s="46"/>
      <c r="AX7" s="45"/>
      <c r="AY7" s="45" t="s">
        <v>696</v>
      </c>
      <c r="AZ7" s="45" t="s">
        <v>696</v>
      </c>
      <c r="BA7" s="45" t="s">
        <v>817</v>
      </c>
      <c r="BB7" s="45" t="s">
        <v>817</v>
      </c>
      <c r="BC7" s="45" t="s">
        <v>830</v>
      </c>
      <c r="BD7" s="45" t="s">
        <v>830</v>
      </c>
      <c r="BE7" s="45" t="s">
        <v>965</v>
      </c>
      <c r="BF7" s="45" t="s">
        <v>965</v>
      </c>
      <c r="BG7" s="45" t="s">
        <v>4124</v>
      </c>
      <c r="BH7" s="45" t="s">
        <v>4143</v>
      </c>
      <c r="BI7" s="45"/>
      <c r="BJ7" s="45"/>
      <c r="BK7" s="109" t="s">
        <v>4198</v>
      </c>
      <c r="BL7" s="109" t="s">
        <v>4240</v>
      </c>
      <c r="BM7" s="109" t="s">
        <v>3895</v>
      </c>
      <c r="BN7" s="109" t="s">
        <v>4359</v>
      </c>
      <c r="BO7" s="2"/>
    </row>
    <row r="8" spans="1:67" ht="15">
      <c r="A8" s="61" t="s">
        <v>572</v>
      </c>
      <c r="B8" s="62"/>
      <c r="C8" s="62" t="s">
        <v>59</v>
      </c>
      <c r="D8" s="63">
        <v>385.80600374853844</v>
      </c>
      <c r="E8" s="65"/>
      <c r="F8" s="62"/>
      <c r="G8" s="62"/>
      <c r="H8" s="66" t="s">
        <v>572</v>
      </c>
      <c r="I8" s="67"/>
      <c r="J8" s="67"/>
      <c r="K8" s="66" t="s">
        <v>572</v>
      </c>
      <c r="L8" s="70">
        <v>3535.093079450408</v>
      </c>
      <c r="M8" s="71">
        <v>4108.046875</v>
      </c>
      <c r="N8" s="71">
        <v>9271.9296875</v>
      </c>
      <c r="O8" s="72"/>
      <c r="P8" s="73"/>
      <c r="Q8" s="73"/>
      <c r="R8" s="92"/>
      <c r="S8" s="45">
        <v>9</v>
      </c>
      <c r="T8" s="45">
        <v>0</v>
      </c>
      <c r="U8" s="46">
        <v>1229.342857</v>
      </c>
      <c r="V8" s="46">
        <v>0.063697</v>
      </c>
      <c r="W8" s="46">
        <v>0.165108</v>
      </c>
      <c r="X8" s="46">
        <v>0.005025</v>
      </c>
      <c r="Y8" s="46">
        <v>0</v>
      </c>
      <c r="Z8" s="46">
        <v>0</v>
      </c>
      <c r="AA8" s="68">
        <v>8</v>
      </c>
      <c r="AB8" s="68"/>
      <c r="AC8" s="69"/>
      <c r="AD8" s="85"/>
      <c r="AE8" s="85"/>
      <c r="AF8" s="85"/>
      <c r="AG8" s="85"/>
      <c r="AH8" s="89" t="s">
        <v>1001</v>
      </c>
      <c r="AI8" s="85" t="s">
        <v>862</v>
      </c>
      <c r="AJ8" s="85" t="s">
        <v>965</v>
      </c>
      <c r="AK8" s="85">
        <v>2008</v>
      </c>
      <c r="AL8" s="85">
        <v>58</v>
      </c>
      <c r="AM8" s="85" t="s">
        <v>974</v>
      </c>
      <c r="AN8" s="85"/>
      <c r="AO8" s="85" t="str">
        <f>REPLACE(INDEX(GroupVertices[Group],MATCH("~"&amp;Vertices[[#This Row],[Vertex]],GroupVertices[Vertex],0)),1,1,"")</f>
        <v>7</v>
      </c>
      <c r="AP8" s="45">
        <v>1</v>
      </c>
      <c r="AQ8" s="46">
        <v>0.5181347150259067</v>
      </c>
      <c r="AR8" s="45">
        <v>4</v>
      </c>
      <c r="AS8" s="46">
        <v>2.0725388601036268</v>
      </c>
      <c r="AT8" s="45">
        <v>0</v>
      </c>
      <c r="AU8" s="46">
        <v>0</v>
      </c>
      <c r="AV8" s="45">
        <v>79</v>
      </c>
      <c r="AW8" s="46">
        <v>40.932642487046635</v>
      </c>
      <c r="AX8" s="45">
        <v>193</v>
      </c>
      <c r="AY8" s="45"/>
      <c r="AZ8" s="45"/>
      <c r="BA8" s="45"/>
      <c r="BB8" s="45"/>
      <c r="BC8" s="45"/>
      <c r="BD8" s="45"/>
      <c r="BE8" s="45"/>
      <c r="BF8" s="45"/>
      <c r="BG8" s="45"/>
      <c r="BH8" s="45"/>
      <c r="BI8" s="45"/>
      <c r="BJ8" s="45"/>
      <c r="BK8" s="45"/>
      <c r="BL8" s="45"/>
      <c r="BM8" s="45"/>
      <c r="BN8" s="45"/>
      <c r="BO8" s="2"/>
    </row>
    <row r="9" spans="1:67" ht="15">
      <c r="A9" s="61" t="s">
        <v>608</v>
      </c>
      <c r="B9" s="62"/>
      <c r="C9" s="62" t="s">
        <v>59</v>
      </c>
      <c r="D9" s="63">
        <v>346.4678630216475</v>
      </c>
      <c r="E9" s="65"/>
      <c r="F9" s="62"/>
      <c r="G9" s="62"/>
      <c r="H9" s="66" t="s">
        <v>608</v>
      </c>
      <c r="I9" s="67"/>
      <c r="J9" s="67"/>
      <c r="K9" s="66" t="s">
        <v>608</v>
      </c>
      <c r="L9" s="70">
        <v>3121.09020472677</v>
      </c>
      <c r="M9" s="71">
        <v>1084.681884765625</v>
      </c>
      <c r="N9" s="71">
        <v>6601.47998046875</v>
      </c>
      <c r="O9" s="72"/>
      <c r="P9" s="73"/>
      <c r="Q9" s="73"/>
      <c r="R9" s="92"/>
      <c r="S9" s="45">
        <v>8</v>
      </c>
      <c r="T9" s="45">
        <v>0</v>
      </c>
      <c r="U9" s="46">
        <v>1085.330952</v>
      </c>
      <c r="V9" s="46">
        <v>0.07919</v>
      </c>
      <c r="W9" s="46">
        <v>0.286609</v>
      </c>
      <c r="X9" s="46">
        <v>0.004066</v>
      </c>
      <c r="Y9" s="46">
        <v>0</v>
      </c>
      <c r="Z9" s="46">
        <v>0</v>
      </c>
      <c r="AA9" s="68">
        <v>9</v>
      </c>
      <c r="AB9" s="68"/>
      <c r="AC9" s="69"/>
      <c r="AD9" s="85"/>
      <c r="AE9" s="85"/>
      <c r="AF9" s="85"/>
      <c r="AG9" s="85"/>
      <c r="AH9" s="89" t="s">
        <v>1091</v>
      </c>
      <c r="AI9" s="85" t="s">
        <v>898</v>
      </c>
      <c r="AJ9" s="85" t="s">
        <v>965</v>
      </c>
      <c r="AK9" s="85">
        <v>2008</v>
      </c>
      <c r="AL9" s="85">
        <v>80</v>
      </c>
      <c r="AM9" s="85" t="s">
        <v>972</v>
      </c>
      <c r="AN9" s="85"/>
      <c r="AO9" s="85" t="str">
        <f>REPLACE(INDEX(GroupVertices[Group],MATCH("~"&amp;Vertices[[#This Row],[Vertex]],GroupVertices[Vertex],0)),1,1,"")</f>
        <v>1</v>
      </c>
      <c r="AP9" s="45">
        <v>11</v>
      </c>
      <c r="AQ9" s="46">
        <v>0.8553654743390358</v>
      </c>
      <c r="AR9" s="45">
        <v>11</v>
      </c>
      <c r="AS9" s="46">
        <v>0.8553654743390358</v>
      </c>
      <c r="AT9" s="45">
        <v>0</v>
      </c>
      <c r="AU9" s="46">
        <v>0</v>
      </c>
      <c r="AV9" s="45">
        <v>715</v>
      </c>
      <c r="AW9" s="46">
        <v>55.59875583203733</v>
      </c>
      <c r="AX9" s="45">
        <v>1286</v>
      </c>
      <c r="AY9" s="45"/>
      <c r="AZ9" s="45"/>
      <c r="BA9" s="45"/>
      <c r="BB9" s="45"/>
      <c r="BC9" s="45"/>
      <c r="BD9" s="45"/>
      <c r="BE9" s="45"/>
      <c r="BF9" s="45"/>
      <c r="BG9" s="45"/>
      <c r="BH9" s="45"/>
      <c r="BI9" s="45"/>
      <c r="BJ9" s="45"/>
      <c r="BK9" s="45"/>
      <c r="BL9" s="45"/>
      <c r="BM9" s="45"/>
      <c r="BN9" s="45"/>
      <c r="BO9" s="2"/>
    </row>
    <row r="10" spans="1:67" ht="15">
      <c r="A10" s="61" t="s">
        <v>562</v>
      </c>
      <c r="B10" s="62"/>
      <c r="C10" s="62" t="s">
        <v>59</v>
      </c>
      <c r="D10" s="63">
        <v>220.45118466823936</v>
      </c>
      <c r="E10" s="65"/>
      <c r="F10" s="62"/>
      <c r="G10" s="62"/>
      <c r="H10" s="66" t="s">
        <v>562</v>
      </c>
      <c r="I10" s="67"/>
      <c r="J10" s="67"/>
      <c r="K10" s="66" t="s">
        <v>562</v>
      </c>
      <c r="L10" s="70">
        <v>1794.864151908481</v>
      </c>
      <c r="M10" s="71">
        <v>740.3292236328125</v>
      </c>
      <c r="N10" s="71">
        <v>5417.427734375</v>
      </c>
      <c r="O10" s="72"/>
      <c r="P10" s="73"/>
      <c r="Q10" s="73"/>
      <c r="R10" s="92"/>
      <c r="S10" s="45">
        <v>5</v>
      </c>
      <c r="T10" s="45">
        <v>0</v>
      </c>
      <c r="U10" s="46">
        <v>624</v>
      </c>
      <c r="V10" s="46">
        <v>0.075777</v>
      </c>
      <c r="W10" s="46">
        <v>0.227795</v>
      </c>
      <c r="X10" s="46">
        <v>0.003346</v>
      </c>
      <c r="Y10" s="46">
        <v>0</v>
      </c>
      <c r="Z10" s="46">
        <v>0</v>
      </c>
      <c r="AA10" s="68">
        <v>10</v>
      </c>
      <c r="AB10" s="68"/>
      <c r="AC10" s="69"/>
      <c r="AD10" s="85"/>
      <c r="AE10" s="85"/>
      <c r="AF10" s="85"/>
      <c r="AG10" s="85"/>
      <c r="AH10" s="89" t="s">
        <v>1328</v>
      </c>
      <c r="AI10" s="85" t="s">
        <v>852</v>
      </c>
      <c r="AJ10" s="85" t="s">
        <v>965</v>
      </c>
      <c r="AK10" s="85">
        <v>2002</v>
      </c>
      <c r="AL10" s="85">
        <v>53</v>
      </c>
      <c r="AM10" s="85" t="s">
        <v>970</v>
      </c>
      <c r="AN10" s="85"/>
      <c r="AO10" s="85" t="str">
        <f>REPLACE(INDEX(GroupVertices[Group],MATCH("~"&amp;Vertices[[#This Row],[Vertex]],GroupVertices[Vertex],0)),1,1,"")</f>
        <v>1</v>
      </c>
      <c r="AP10" s="45">
        <v>2</v>
      </c>
      <c r="AQ10" s="46">
        <v>1.1428571428571428</v>
      </c>
      <c r="AR10" s="45">
        <v>8</v>
      </c>
      <c r="AS10" s="46">
        <v>4.571428571428571</v>
      </c>
      <c r="AT10" s="45">
        <v>0</v>
      </c>
      <c r="AU10" s="46">
        <v>0</v>
      </c>
      <c r="AV10" s="45">
        <v>79</v>
      </c>
      <c r="AW10" s="46">
        <v>45.142857142857146</v>
      </c>
      <c r="AX10" s="45">
        <v>175</v>
      </c>
      <c r="AY10" s="45"/>
      <c r="AZ10" s="45"/>
      <c r="BA10" s="45"/>
      <c r="BB10" s="45"/>
      <c r="BC10" s="45"/>
      <c r="BD10" s="45"/>
      <c r="BE10" s="45"/>
      <c r="BF10" s="45"/>
      <c r="BG10" s="45"/>
      <c r="BH10" s="45"/>
      <c r="BI10" s="45"/>
      <c r="BJ10" s="45"/>
      <c r="BK10" s="45"/>
      <c r="BL10" s="45"/>
      <c r="BM10" s="45"/>
      <c r="BN10" s="45"/>
      <c r="BO10" s="2"/>
    </row>
    <row r="11" spans="1:67" ht="15">
      <c r="A11" s="61" t="s">
        <v>411</v>
      </c>
      <c r="B11" s="62"/>
      <c r="C11" s="62" t="s">
        <v>56</v>
      </c>
      <c r="D11" s="63">
        <v>181.71724558818113</v>
      </c>
      <c r="E11" s="65"/>
      <c r="F11" s="62"/>
      <c r="G11" s="62"/>
      <c r="H11" s="66" t="s">
        <v>411</v>
      </c>
      <c r="I11" s="67"/>
      <c r="J11" s="67"/>
      <c r="K11" s="66" t="s">
        <v>411</v>
      </c>
      <c r="L11" s="70">
        <v>1387.2200225164577</v>
      </c>
      <c r="M11" s="71">
        <v>920.9537963867188</v>
      </c>
      <c r="N11" s="71">
        <v>7590.49560546875</v>
      </c>
      <c r="O11" s="72"/>
      <c r="P11" s="73"/>
      <c r="Q11" s="73"/>
      <c r="R11" s="92"/>
      <c r="S11" s="45">
        <v>0</v>
      </c>
      <c r="T11" s="45">
        <v>4</v>
      </c>
      <c r="U11" s="46">
        <v>482.2</v>
      </c>
      <c r="V11" s="46">
        <v>0.064633</v>
      </c>
      <c r="W11" s="46">
        <v>0.139502</v>
      </c>
      <c r="X11" s="46">
        <v>0.003123</v>
      </c>
      <c r="Y11" s="46">
        <v>0</v>
      </c>
      <c r="Z11" s="46">
        <v>0</v>
      </c>
      <c r="AA11" s="68">
        <v>11</v>
      </c>
      <c r="AB11" s="68"/>
      <c r="AC11" s="69"/>
      <c r="AD11" s="85" t="s">
        <v>676</v>
      </c>
      <c r="AE11" s="85" t="s">
        <v>696</v>
      </c>
      <c r="AF11" s="85" t="s">
        <v>817</v>
      </c>
      <c r="AG11" s="85" t="s">
        <v>830</v>
      </c>
      <c r="AH11" s="89" t="s">
        <v>1224</v>
      </c>
      <c r="AI11" s="85"/>
      <c r="AJ11" s="85"/>
      <c r="AK11" s="85"/>
      <c r="AL11" s="85"/>
      <c r="AM11" s="85"/>
      <c r="AN11" s="85"/>
      <c r="AO11" s="85" t="str">
        <f>REPLACE(INDEX(GroupVertices[Group],MATCH("~"&amp;Vertices[[#This Row],[Vertex]],GroupVertices[Vertex],0)),1,1,"")</f>
        <v>1</v>
      </c>
      <c r="AP11" s="45"/>
      <c r="AQ11" s="46"/>
      <c r="AR11" s="45"/>
      <c r="AS11" s="46"/>
      <c r="AT11" s="45"/>
      <c r="AU11" s="46"/>
      <c r="AV11" s="45"/>
      <c r="AW11" s="46"/>
      <c r="AX11" s="45"/>
      <c r="AY11" s="45" t="s">
        <v>3970</v>
      </c>
      <c r="AZ11" s="45" t="s">
        <v>4032</v>
      </c>
      <c r="BA11" s="45" t="s">
        <v>817</v>
      </c>
      <c r="BB11" s="45" t="s">
        <v>817</v>
      </c>
      <c r="BC11" s="45" t="s">
        <v>4099</v>
      </c>
      <c r="BD11" s="45" t="s">
        <v>4109</v>
      </c>
      <c r="BE11" s="45" t="s">
        <v>965</v>
      </c>
      <c r="BF11" s="45" t="s">
        <v>965</v>
      </c>
      <c r="BG11" s="45" t="s">
        <v>4122</v>
      </c>
      <c r="BH11" s="45" t="s">
        <v>4138</v>
      </c>
      <c r="BI11" s="45"/>
      <c r="BJ11" s="45"/>
      <c r="BK11" s="109" t="s">
        <v>4184</v>
      </c>
      <c r="BL11" s="109" t="s">
        <v>4235</v>
      </c>
      <c r="BM11" s="109" t="s">
        <v>4285</v>
      </c>
      <c r="BN11" s="109" t="s">
        <v>4355</v>
      </c>
      <c r="BO11" s="2"/>
    </row>
    <row r="12" spans="1:67" ht="15">
      <c r="A12" s="61" t="s">
        <v>595</v>
      </c>
      <c r="B12" s="62"/>
      <c r="C12" s="62" t="s">
        <v>59</v>
      </c>
      <c r="D12" s="63">
        <v>179.7212340803442</v>
      </c>
      <c r="E12" s="65"/>
      <c r="F12" s="62"/>
      <c r="G12" s="62"/>
      <c r="H12" s="66" t="s">
        <v>595</v>
      </c>
      <c r="I12" s="67"/>
      <c r="J12" s="67"/>
      <c r="K12" s="66" t="s">
        <v>595</v>
      </c>
      <c r="L12" s="70">
        <v>1366.213577195033</v>
      </c>
      <c r="M12" s="71">
        <v>1140.386962890625</v>
      </c>
      <c r="N12" s="71">
        <v>4812.0595703125</v>
      </c>
      <c r="O12" s="72"/>
      <c r="P12" s="73"/>
      <c r="Q12" s="73"/>
      <c r="R12" s="92"/>
      <c r="S12" s="45">
        <v>4</v>
      </c>
      <c r="T12" s="45">
        <v>0</v>
      </c>
      <c r="U12" s="46">
        <v>474.892857</v>
      </c>
      <c r="V12" s="46">
        <v>0.073867</v>
      </c>
      <c r="W12" s="46">
        <v>0.192025</v>
      </c>
      <c r="X12" s="46">
        <v>0.003248</v>
      </c>
      <c r="Y12" s="46">
        <v>0</v>
      </c>
      <c r="Z12" s="46">
        <v>0</v>
      </c>
      <c r="AA12" s="68">
        <v>12</v>
      </c>
      <c r="AB12" s="68"/>
      <c r="AC12" s="69"/>
      <c r="AD12" s="85"/>
      <c r="AE12" s="85"/>
      <c r="AF12" s="85"/>
      <c r="AG12" s="85"/>
      <c r="AH12" s="89" t="s">
        <v>1055</v>
      </c>
      <c r="AI12" s="85" t="s">
        <v>885</v>
      </c>
      <c r="AJ12" s="85" t="s">
        <v>965</v>
      </c>
      <c r="AK12" s="85">
        <v>1997</v>
      </c>
      <c r="AL12" s="85">
        <v>73</v>
      </c>
      <c r="AM12" s="85" t="s">
        <v>968</v>
      </c>
      <c r="AN12" s="85"/>
      <c r="AO12" s="85" t="str">
        <f>REPLACE(INDEX(GroupVertices[Group],MATCH("~"&amp;Vertices[[#This Row],[Vertex]],GroupVertices[Vertex],0)),1,1,"")</f>
        <v>1</v>
      </c>
      <c r="AP12" s="45">
        <v>3</v>
      </c>
      <c r="AQ12" s="46">
        <v>2.6548672566371683</v>
      </c>
      <c r="AR12" s="45">
        <v>1</v>
      </c>
      <c r="AS12" s="46">
        <v>0.8849557522123894</v>
      </c>
      <c r="AT12" s="45">
        <v>0</v>
      </c>
      <c r="AU12" s="46">
        <v>0</v>
      </c>
      <c r="AV12" s="45">
        <v>61</v>
      </c>
      <c r="AW12" s="46">
        <v>53.982300884955755</v>
      </c>
      <c r="AX12" s="45">
        <v>113</v>
      </c>
      <c r="AY12" s="45"/>
      <c r="AZ12" s="45"/>
      <c r="BA12" s="45"/>
      <c r="BB12" s="45"/>
      <c r="BC12" s="45"/>
      <c r="BD12" s="45"/>
      <c r="BE12" s="45"/>
      <c r="BF12" s="45"/>
      <c r="BG12" s="45"/>
      <c r="BH12" s="45"/>
      <c r="BI12" s="45"/>
      <c r="BJ12" s="45"/>
      <c r="BK12" s="45"/>
      <c r="BL12" s="45"/>
      <c r="BM12" s="45"/>
      <c r="BN12" s="45"/>
      <c r="BO12" s="2"/>
    </row>
    <row r="13" spans="1:67" ht="15">
      <c r="A13" s="61" t="s">
        <v>643</v>
      </c>
      <c r="B13" s="62"/>
      <c r="C13" s="62" t="s">
        <v>59</v>
      </c>
      <c r="D13" s="63">
        <v>179.7212340803442</v>
      </c>
      <c r="E13" s="65"/>
      <c r="F13" s="62"/>
      <c r="G13" s="62"/>
      <c r="H13" s="66" t="s">
        <v>643</v>
      </c>
      <c r="I13" s="67"/>
      <c r="J13" s="67"/>
      <c r="K13" s="66" t="s">
        <v>643</v>
      </c>
      <c r="L13" s="70">
        <v>1366.213577195033</v>
      </c>
      <c r="M13" s="71">
        <v>1206.8433837890625</v>
      </c>
      <c r="N13" s="71">
        <v>5125.83349609375</v>
      </c>
      <c r="O13" s="72"/>
      <c r="P13" s="73"/>
      <c r="Q13" s="73"/>
      <c r="R13" s="92"/>
      <c r="S13" s="45">
        <v>4</v>
      </c>
      <c r="T13" s="45">
        <v>0</v>
      </c>
      <c r="U13" s="46">
        <v>474.892857</v>
      </c>
      <c r="V13" s="46">
        <v>0.073867</v>
      </c>
      <c r="W13" s="46">
        <v>0.192025</v>
      </c>
      <c r="X13" s="46">
        <v>0.003248</v>
      </c>
      <c r="Y13" s="46">
        <v>0</v>
      </c>
      <c r="Z13" s="46">
        <v>0</v>
      </c>
      <c r="AA13" s="68">
        <v>13</v>
      </c>
      <c r="AB13" s="68"/>
      <c r="AC13" s="69"/>
      <c r="AD13" s="85"/>
      <c r="AE13" s="85"/>
      <c r="AF13" s="85"/>
      <c r="AG13" s="85"/>
      <c r="AH13" s="89" t="s">
        <v>1185</v>
      </c>
      <c r="AI13" s="85" t="s">
        <v>933</v>
      </c>
      <c r="AJ13" s="85" t="s">
        <v>965</v>
      </c>
      <c r="AK13" s="85">
        <v>2016</v>
      </c>
      <c r="AL13" s="85">
        <v>141</v>
      </c>
      <c r="AM13" s="85" t="s">
        <v>968</v>
      </c>
      <c r="AN13" s="85"/>
      <c r="AO13" s="85" t="str">
        <f>REPLACE(INDEX(GroupVertices[Group],MATCH("~"&amp;Vertices[[#This Row],[Vertex]],GroupVertices[Vertex],0)),1,1,"")</f>
        <v>1</v>
      </c>
      <c r="AP13" s="45">
        <v>5</v>
      </c>
      <c r="AQ13" s="46">
        <v>2.9239766081871346</v>
      </c>
      <c r="AR13" s="45">
        <v>3</v>
      </c>
      <c r="AS13" s="46">
        <v>1.7543859649122806</v>
      </c>
      <c r="AT13" s="45">
        <v>0</v>
      </c>
      <c r="AU13" s="46">
        <v>0</v>
      </c>
      <c r="AV13" s="45">
        <v>84</v>
      </c>
      <c r="AW13" s="46">
        <v>49.12280701754386</v>
      </c>
      <c r="AX13" s="45">
        <v>171</v>
      </c>
      <c r="AY13" s="45"/>
      <c r="AZ13" s="45"/>
      <c r="BA13" s="45"/>
      <c r="BB13" s="45"/>
      <c r="BC13" s="45"/>
      <c r="BD13" s="45"/>
      <c r="BE13" s="45"/>
      <c r="BF13" s="45"/>
      <c r="BG13" s="45"/>
      <c r="BH13" s="45"/>
      <c r="BI13" s="45"/>
      <c r="BJ13" s="45"/>
      <c r="BK13" s="45"/>
      <c r="BL13" s="45"/>
      <c r="BM13" s="45"/>
      <c r="BN13" s="45"/>
      <c r="BO13" s="2"/>
    </row>
    <row r="14" spans="1:67" ht="15">
      <c r="A14" s="61" t="s">
        <v>612</v>
      </c>
      <c r="B14" s="62"/>
      <c r="C14" s="62" t="s">
        <v>59</v>
      </c>
      <c r="D14" s="63">
        <v>176.19943480244643</v>
      </c>
      <c r="E14" s="65"/>
      <c r="F14" s="62"/>
      <c r="G14" s="62"/>
      <c r="H14" s="66" t="s">
        <v>612</v>
      </c>
      <c r="I14" s="67"/>
      <c r="J14" s="67"/>
      <c r="K14" s="66" t="s">
        <v>612</v>
      </c>
      <c r="L14" s="70">
        <v>1329.14942016301</v>
      </c>
      <c r="M14" s="71">
        <v>5005.2822265625</v>
      </c>
      <c r="N14" s="71">
        <v>7629.82080078125</v>
      </c>
      <c r="O14" s="72"/>
      <c r="P14" s="73"/>
      <c r="Q14" s="73"/>
      <c r="R14" s="92"/>
      <c r="S14" s="45">
        <v>4</v>
      </c>
      <c r="T14" s="45">
        <v>0</v>
      </c>
      <c r="U14" s="46">
        <v>462</v>
      </c>
      <c r="V14" s="46">
        <v>0.063697</v>
      </c>
      <c r="W14" s="46">
        <v>0.094339</v>
      </c>
      <c r="X14" s="46">
        <v>0.003577</v>
      </c>
      <c r="Y14" s="46">
        <v>0</v>
      </c>
      <c r="Z14" s="46">
        <v>0</v>
      </c>
      <c r="AA14" s="68">
        <v>14</v>
      </c>
      <c r="AB14" s="68"/>
      <c r="AC14" s="69"/>
      <c r="AD14" s="85"/>
      <c r="AE14" s="85"/>
      <c r="AF14" s="85"/>
      <c r="AG14" s="85"/>
      <c r="AH14" s="89" t="s">
        <v>1102</v>
      </c>
      <c r="AI14" s="85" t="s">
        <v>902</v>
      </c>
      <c r="AJ14" s="85" t="s">
        <v>965</v>
      </c>
      <c r="AK14" s="85">
        <v>2002</v>
      </c>
      <c r="AL14" s="85">
        <v>86</v>
      </c>
      <c r="AM14" s="85" t="s">
        <v>975</v>
      </c>
      <c r="AN14" s="85"/>
      <c r="AO14" s="85" t="str">
        <f>REPLACE(INDEX(GroupVertices[Group],MATCH("~"&amp;Vertices[[#This Row],[Vertex]],GroupVertices[Vertex],0)),1,1,"")</f>
        <v>20</v>
      </c>
      <c r="AP14" s="45">
        <v>6</v>
      </c>
      <c r="AQ14" s="46">
        <v>2.843601895734597</v>
      </c>
      <c r="AR14" s="45">
        <v>2</v>
      </c>
      <c r="AS14" s="46">
        <v>0.9478672985781991</v>
      </c>
      <c r="AT14" s="45">
        <v>0</v>
      </c>
      <c r="AU14" s="46">
        <v>0</v>
      </c>
      <c r="AV14" s="45">
        <v>103</v>
      </c>
      <c r="AW14" s="46">
        <v>48.81516587677725</v>
      </c>
      <c r="AX14" s="45">
        <v>211</v>
      </c>
      <c r="AY14" s="45"/>
      <c r="AZ14" s="45"/>
      <c r="BA14" s="45"/>
      <c r="BB14" s="45"/>
      <c r="BC14" s="45"/>
      <c r="BD14" s="45"/>
      <c r="BE14" s="45"/>
      <c r="BF14" s="45"/>
      <c r="BG14" s="45"/>
      <c r="BH14" s="45"/>
      <c r="BI14" s="45"/>
      <c r="BJ14" s="45"/>
      <c r="BK14" s="45"/>
      <c r="BL14" s="45"/>
      <c r="BM14" s="45"/>
      <c r="BN14" s="45"/>
      <c r="BO14" s="2"/>
    </row>
    <row r="15" spans="1:67" ht="15">
      <c r="A15" s="61" t="s">
        <v>615</v>
      </c>
      <c r="B15" s="62"/>
      <c r="C15" s="62" t="s">
        <v>59</v>
      </c>
      <c r="D15" s="63">
        <v>176.19943480244643</v>
      </c>
      <c r="E15" s="65"/>
      <c r="F15" s="62"/>
      <c r="G15" s="62"/>
      <c r="H15" s="66" t="s">
        <v>615</v>
      </c>
      <c r="I15" s="67"/>
      <c r="J15" s="67"/>
      <c r="K15" s="66" t="s">
        <v>615</v>
      </c>
      <c r="L15" s="70">
        <v>1329.14942016301</v>
      </c>
      <c r="M15" s="71">
        <v>2339.9423828125</v>
      </c>
      <c r="N15" s="71">
        <v>3704.945556640625</v>
      </c>
      <c r="O15" s="72"/>
      <c r="P15" s="73"/>
      <c r="Q15" s="73"/>
      <c r="R15" s="92"/>
      <c r="S15" s="45">
        <v>4</v>
      </c>
      <c r="T15" s="45">
        <v>0</v>
      </c>
      <c r="U15" s="46">
        <v>462</v>
      </c>
      <c r="V15" s="46">
        <v>0.045782</v>
      </c>
      <c r="W15" s="46">
        <v>0.00529</v>
      </c>
      <c r="X15" s="46">
        <v>0.003624</v>
      </c>
      <c r="Y15" s="46">
        <v>0</v>
      </c>
      <c r="Z15" s="46">
        <v>0</v>
      </c>
      <c r="AA15" s="68">
        <v>15</v>
      </c>
      <c r="AB15" s="68"/>
      <c r="AC15" s="69"/>
      <c r="AD15" s="85"/>
      <c r="AE15" s="85"/>
      <c r="AF15" s="85"/>
      <c r="AG15" s="85"/>
      <c r="AH15" s="89" t="s">
        <v>1109</v>
      </c>
      <c r="AI15" s="85" t="s">
        <v>905</v>
      </c>
      <c r="AJ15" s="85" t="s">
        <v>965</v>
      </c>
      <c r="AK15" s="85">
        <v>2014</v>
      </c>
      <c r="AL15" s="85">
        <v>89</v>
      </c>
      <c r="AM15" s="85" t="s">
        <v>968</v>
      </c>
      <c r="AN15" s="85"/>
      <c r="AO15" s="85" t="str">
        <f>REPLACE(INDEX(GroupVertices[Group],MATCH("~"&amp;Vertices[[#This Row],[Vertex]],GroupVertices[Vertex],0)),1,1,"")</f>
        <v>5</v>
      </c>
      <c r="AP15" s="45">
        <v>3</v>
      </c>
      <c r="AQ15" s="46">
        <v>2.0408163265306123</v>
      </c>
      <c r="AR15" s="45">
        <v>3</v>
      </c>
      <c r="AS15" s="46">
        <v>2.0408163265306123</v>
      </c>
      <c r="AT15" s="45">
        <v>0</v>
      </c>
      <c r="AU15" s="46">
        <v>0</v>
      </c>
      <c r="AV15" s="45">
        <v>80</v>
      </c>
      <c r="AW15" s="46">
        <v>54.42176870748299</v>
      </c>
      <c r="AX15" s="45">
        <v>147</v>
      </c>
      <c r="AY15" s="45"/>
      <c r="AZ15" s="45"/>
      <c r="BA15" s="45"/>
      <c r="BB15" s="45"/>
      <c r="BC15" s="45"/>
      <c r="BD15" s="45"/>
      <c r="BE15" s="45"/>
      <c r="BF15" s="45"/>
      <c r="BG15" s="45"/>
      <c r="BH15" s="45"/>
      <c r="BI15" s="45"/>
      <c r="BJ15" s="45"/>
      <c r="BK15" s="45"/>
      <c r="BL15" s="45"/>
      <c r="BM15" s="45"/>
      <c r="BN15" s="45"/>
      <c r="BO15" s="2"/>
    </row>
    <row r="16" spans="1:67" ht="15">
      <c r="A16" s="61" t="s">
        <v>659</v>
      </c>
      <c r="B16" s="62"/>
      <c r="C16" s="62" t="s">
        <v>59</v>
      </c>
      <c r="D16" s="63">
        <v>176.19943480244643</v>
      </c>
      <c r="E16" s="65"/>
      <c r="F16" s="62"/>
      <c r="G16" s="62"/>
      <c r="H16" s="66" t="s">
        <v>659</v>
      </c>
      <c r="I16" s="67"/>
      <c r="J16" s="67"/>
      <c r="K16" s="66" t="s">
        <v>659</v>
      </c>
      <c r="L16" s="70">
        <v>1329.14942016301</v>
      </c>
      <c r="M16" s="71">
        <v>8523.978515625</v>
      </c>
      <c r="N16" s="71">
        <v>7640.18212890625</v>
      </c>
      <c r="O16" s="72"/>
      <c r="P16" s="73"/>
      <c r="Q16" s="73"/>
      <c r="R16" s="92"/>
      <c r="S16" s="45">
        <v>4</v>
      </c>
      <c r="T16" s="45">
        <v>0</v>
      </c>
      <c r="U16" s="46">
        <v>462</v>
      </c>
      <c r="V16" s="46">
        <v>0.060622</v>
      </c>
      <c r="W16" s="46">
        <v>0.106839</v>
      </c>
      <c r="X16" s="46">
        <v>0.003575</v>
      </c>
      <c r="Y16" s="46">
        <v>0</v>
      </c>
      <c r="Z16" s="46">
        <v>0</v>
      </c>
      <c r="AA16" s="68">
        <v>16</v>
      </c>
      <c r="AB16" s="68"/>
      <c r="AC16" s="69"/>
      <c r="AD16" s="85"/>
      <c r="AE16" s="85"/>
      <c r="AF16" s="85"/>
      <c r="AG16" s="85"/>
      <c r="AH16" s="89" t="s">
        <v>1237</v>
      </c>
      <c r="AI16" s="85" t="s">
        <v>949</v>
      </c>
      <c r="AJ16" s="85" t="s">
        <v>965</v>
      </c>
      <c r="AK16" s="85">
        <v>2000</v>
      </c>
      <c r="AL16" s="85">
        <v>252</v>
      </c>
      <c r="AM16" s="85" t="s">
        <v>969</v>
      </c>
      <c r="AN16" s="85"/>
      <c r="AO16" s="85" t="str">
        <f>REPLACE(INDEX(GroupVertices[Group],MATCH("~"&amp;Vertices[[#This Row],[Vertex]],GroupVertices[Vertex],0)),1,1,"")</f>
        <v>18</v>
      </c>
      <c r="AP16" s="45">
        <v>0</v>
      </c>
      <c r="AQ16" s="46">
        <v>0</v>
      </c>
      <c r="AR16" s="45">
        <v>1</v>
      </c>
      <c r="AS16" s="46">
        <v>0.6944444444444444</v>
      </c>
      <c r="AT16" s="45">
        <v>0</v>
      </c>
      <c r="AU16" s="46">
        <v>0</v>
      </c>
      <c r="AV16" s="45">
        <v>85</v>
      </c>
      <c r="AW16" s="46">
        <v>59.02777777777778</v>
      </c>
      <c r="AX16" s="45">
        <v>144</v>
      </c>
      <c r="AY16" s="45"/>
      <c r="AZ16" s="45"/>
      <c r="BA16" s="45"/>
      <c r="BB16" s="45"/>
      <c r="BC16" s="45"/>
      <c r="BD16" s="45"/>
      <c r="BE16" s="45"/>
      <c r="BF16" s="45"/>
      <c r="BG16" s="45"/>
      <c r="BH16" s="45"/>
      <c r="BI16" s="45"/>
      <c r="BJ16" s="45"/>
      <c r="BK16" s="45"/>
      <c r="BL16" s="45"/>
      <c r="BM16" s="45"/>
      <c r="BN16" s="45"/>
      <c r="BO16" s="2"/>
    </row>
    <row r="17" spans="1:67" ht="15">
      <c r="A17" s="61" t="s">
        <v>356</v>
      </c>
      <c r="B17" s="62"/>
      <c r="C17" s="62" t="s">
        <v>56</v>
      </c>
      <c r="D17" s="63">
        <v>148.34632713125757</v>
      </c>
      <c r="E17" s="65"/>
      <c r="F17" s="62"/>
      <c r="G17" s="62"/>
      <c r="H17" s="66" t="s">
        <v>356</v>
      </c>
      <c r="I17" s="67"/>
      <c r="J17" s="67"/>
      <c r="K17" s="66" t="s">
        <v>356</v>
      </c>
      <c r="L17" s="70">
        <v>1036.017451219277</v>
      </c>
      <c r="M17" s="71">
        <v>483.38787841796875</v>
      </c>
      <c r="N17" s="71">
        <v>6136.5087890625</v>
      </c>
      <c r="O17" s="72"/>
      <c r="P17" s="73"/>
      <c r="Q17" s="73"/>
      <c r="R17" s="92"/>
      <c r="S17" s="45">
        <v>0</v>
      </c>
      <c r="T17" s="45">
        <v>5</v>
      </c>
      <c r="U17" s="46">
        <v>360.033333</v>
      </c>
      <c r="V17" s="46">
        <v>0.063697</v>
      </c>
      <c r="W17" s="46">
        <v>0.153602</v>
      </c>
      <c r="X17" s="46">
        <v>0.003493</v>
      </c>
      <c r="Y17" s="46">
        <v>0</v>
      </c>
      <c r="Z17" s="46">
        <v>0</v>
      </c>
      <c r="AA17" s="68">
        <v>17</v>
      </c>
      <c r="AB17" s="68"/>
      <c r="AC17" s="69"/>
      <c r="AD17" s="85" t="s">
        <v>676</v>
      </c>
      <c r="AE17" s="85" t="s">
        <v>720</v>
      </c>
      <c r="AF17" s="85" t="s">
        <v>817</v>
      </c>
      <c r="AG17" s="85" t="s">
        <v>833</v>
      </c>
      <c r="AH17" s="89" t="s">
        <v>1220</v>
      </c>
      <c r="AI17" s="85"/>
      <c r="AJ17" s="85"/>
      <c r="AK17" s="85"/>
      <c r="AL17" s="85"/>
      <c r="AM17" s="85"/>
      <c r="AN17" s="85"/>
      <c r="AO17" s="85" t="str">
        <f>REPLACE(INDEX(GroupVertices[Group],MATCH("~"&amp;Vertices[[#This Row],[Vertex]],GroupVertices[Vertex],0)),1,1,"")</f>
        <v>1</v>
      </c>
      <c r="AP17" s="45"/>
      <c r="AQ17" s="46"/>
      <c r="AR17" s="45"/>
      <c r="AS17" s="46"/>
      <c r="AT17" s="45"/>
      <c r="AU17" s="46"/>
      <c r="AV17" s="45"/>
      <c r="AW17" s="46"/>
      <c r="AX17" s="45"/>
      <c r="AY17" s="45" t="s">
        <v>697</v>
      </c>
      <c r="AZ17" s="45" t="s">
        <v>3997</v>
      </c>
      <c r="BA17" s="45" t="s">
        <v>3642</v>
      </c>
      <c r="BB17" s="45" t="s">
        <v>4095</v>
      </c>
      <c r="BC17" s="45" t="s">
        <v>833</v>
      </c>
      <c r="BD17" s="45" t="s">
        <v>833</v>
      </c>
      <c r="BE17" s="45" t="s">
        <v>965</v>
      </c>
      <c r="BF17" s="45" t="s">
        <v>965</v>
      </c>
      <c r="BG17" s="45" t="s">
        <v>4118</v>
      </c>
      <c r="BH17" s="45" t="s">
        <v>4131</v>
      </c>
      <c r="BI17" s="45"/>
      <c r="BJ17" s="45"/>
      <c r="BK17" s="109" t="s">
        <v>4159</v>
      </c>
      <c r="BL17" s="109" t="s">
        <v>4227</v>
      </c>
      <c r="BM17" s="109" t="s">
        <v>4253</v>
      </c>
      <c r="BN17" s="109" t="s">
        <v>4350</v>
      </c>
      <c r="BO17" s="2"/>
    </row>
    <row r="18" spans="1:67" ht="15">
      <c r="A18" s="61" t="s">
        <v>378</v>
      </c>
      <c r="B18" s="62"/>
      <c r="C18" s="62" t="s">
        <v>56</v>
      </c>
      <c r="D18" s="63">
        <v>139.8497830099056</v>
      </c>
      <c r="E18" s="65"/>
      <c r="F18" s="62"/>
      <c r="G18" s="62"/>
      <c r="H18" s="66" t="s">
        <v>378</v>
      </c>
      <c r="I18" s="67"/>
      <c r="J18" s="67"/>
      <c r="K18" s="66" t="s">
        <v>378</v>
      </c>
      <c r="L18" s="70">
        <v>946.5980321400378</v>
      </c>
      <c r="M18" s="71">
        <v>4643.140625</v>
      </c>
      <c r="N18" s="71">
        <v>9552.896484375</v>
      </c>
      <c r="O18" s="72"/>
      <c r="P18" s="73"/>
      <c r="Q18" s="73"/>
      <c r="R18" s="92"/>
      <c r="S18" s="45">
        <v>0</v>
      </c>
      <c r="T18" s="45">
        <v>3</v>
      </c>
      <c r="U18" s="46">
        <v>328.928571</v>
      </c>
      <c r="V18" s="46">
        <v>0.065598</v>
      </c>
      <c r="W18" s="46">
        <v>0.108396</v>
      </c>
      <c r="X18" s="46">
        <v>0.002918</v>
      </c>
      <c r="Y18" s="46">
        <v>0</v>
      </c>
      <c r="Z18" s="46">
        <v>0</v>
      </c>
      <c r="AA18" s="68">
        <v>18</v>
      </c>
      <c r="AB18" s="68"/>
      <c r="AC18" s="69"/>
      <c r="AD18" s="85" t="s">
        <v>676</v>
      </c>
      <c r="AE18" s="85" t="s">
        <v>793</v>
      </c>
      <c r="AF18" s="85" t="s">
        <v>817</v>
      </c>
      <c r="AG18" s="85" t="s">
        <v>826</v>
      </c>
      <c r="AH18" s="89" t="s">
        <v>1222</v>
      </c>
      <c r="AI18" s="85"/>
      <c r="AJ18" s="85"/>
      <c r="AK18" s="85"/>
      <c r="AL18" s="85"/>
      <c r="AM18" s="85"/>
      <c r="AN18" s="85"/>
      <c r="AO18" s="85" t="str">
        <f>REPLACE(INDEX(GroupVertices[Group],MATCH("~"&amp;Vertices[[#This Row],[Vertex]],GroupVertices[Vertex],0)),1,1,"")</f>
        <v>7</v>
      </c>
      <c r="AP18" s="45"/>
      <c r="AQ18" s="46"/>
      <c r="AR18" s="45"/>
      <c r="AS18" s="46"/>
      <c r="AT18" s="45"/>
      <c r="AU18" s="46"/>
      <c r="AV18" s="45"/>
      <c r="AW18" s="46"/>
      <c r="AX18" s="45"/>
      <c r="AY18" s="45" t="s">
        <v>3968</v>
      </c>
      <c r="AZ18" s="45" t="s">
        <v>4013</v>
      </c>
      <c r="BA18" s="45" t="s">
        <v>817</v>
      </c>
      <c r="BB18" s="45" t="s">
        <v>817</v>
      </c>
      <c r="BC18" s="45" t="s">
        <v>4098</v>
      </c>
      <c r="BD18" s="45" t="s">
        <v>4108</v>
      </c>
      <c r="BE18" s="45" t="s">
        <v>965</v>
      </c>
      <c r="BF18" s="45" t="s">
        <v>965</v>
      </c>
      <c r="BG18" s="45" t="s">
        <v>4120</v>
      </c>
      <c r="BH18" s="45" t="s">
        <v>4134</v>
      </c>
      <c r="BI18" s="45"/>
      <c r="BJ18" s="45"/>
      <c r="BK18" s="109" t="s">
        <v>4169</v>
      </c>
      <c r="BL18" s="109" t="s">
        <v>4230</v>
      </c>
      <c r="BM18" s="109" t="s">
        <v>4266</v>
      </c>
      <c r="BN18" s="109" t="s">
        <v>4266</v>
      </c>
      <c r="BO18" s="2"/>
    </row>
    <row r="19" spans="1:67" ht="15">
      <c r="A19" s="61" t="s">
        <v>621</v>
      </c>
      <c r="B19" s="62"/>
      <c r="C19" s="62" t="s">
        <v>59</v>
      </c>
      <c r="D19" s="63">
        <v>137.65475581286205</v>
      </c>
      <c r="E19" s="65"/>
      <c r="F19" s="62"/>
      <c r="G19" s="62"/>
      <c r="H19" s="66" t="s">
        <v>621</v>
      </c>
      <c r="I19" s="67"/>
      <c r="J19" s="67"/>
      <c r="K19" s="66" t="s">
        <v>621</v>
      </c>
      <c r="L19" s="70">
        <v>923.4971038073629</v>
      </c>
      <c r="M19" s="71">
        <v>1050.67724609375</v>
      </c>
      <c r="N19" s="71">
        <v>4996.64794921875</v>
      </c>
      <c r="O19" s="72"/>
      <c r="P19" s="73"/>
      <c r="Q19" s="73"/>
      <c r="R19" s="92"/>
      <c r="S19" s="45">
        <v>3</v>
      </c>
      <c r="T19" s="45">
        <v>0</v>
      </c>
      <c r="U19" s="46">
        <v>320.892857</v>
      </c>
      <c r="V19" s="46">
        <v>0.073251</v>
      </c>
      <c r="W19" s="46">
        <v>0.183669</v>
      </c>
      <c r="X19" s="46">
        <v>0.002874</v>
      </c>
      <c r="Y19" s="46">
        <v>0</v>
      </c>
      <c r="Z19" s="46">
        <v>0</v>
      </c>
      <c r="AA19" s="68">
        <v>19</v>
      </c>
      <c r="AB19" s="68"/>
      <c r="AC19" s="69"/>
      <c r="AD19" s="85"/>
      <c r="AE19" s="85"/>
      <c r="AF19" s="85"/>
      <c r="AG19" s="85"/>
      <c r="AH19" s="89" t="s">
        <v>1135</v>
      </c>
      <c r="AI19" s="85" t="s">
        <v>911</v>
      </c>
      <c r="AJ19" s="85" t="s">
        <v>967</v>
      </c>
      <c r="AK19" s="85">
        <v>1995</v>
      </c>
      <c r="AL19" s="85">
        <v>100</v>
      </c>
      <c r="AM19" s="85" t="s">
        <v>981</v>
      </c>
      <c r="AN19" s="85"/>
      <c r="AO19" s="85" t="str">
        <f>REPLACE(INDEX(GroupVertices[Group],MATCH("~"&amp;Vertices[[#This Row],[Vertex]],GroupVertices[Vertex],0)),1,1,"")</f>
        <v>1</v>
      </c>
      <c r="AP19" s="45">
        <v>5</v>
      </c>
      <c r="AQ19" s="46">
        <v>3.90625</v>
      </c>
      <c r="AR19" s="45">
        <v>3</v>
      </c>
      <c r="AS19" s="46">
        <v>2.34375</v>
      </c>
      <c r="AT19" s="45">
        <v>0</v>
      </c>
      <c r="AU19" s="46">
        <v>0</v>
      </c>
      <c r="AV19" s="45">
        <v>47</v>
      </c>
      <c r="AW19" s="46">
        <v>36.71875</v>
      </c>
      <c r="AX19" s="45">
        <v>128</v>
      </c>
      <c r="AY19" s="45"/>
      <c r="AZ19" s="45"/>
      <c r="BA19" s="45"/>
      <c r="BB19" s="45"/>
      <c r="BC19" s="45"/>
      <c r="BD19" s="45"/>
      <c r="BE19" s="45"/>
      <c r="BF19" s="45"/>
      <c r="BG19" s="45"/>
      <c r="BH19" s="45"/>
      <c r="BI19" s="45"/>
      <c r="BJ19" s="45"/>
      <c r="BK19" s="45"/>
      <c r="BL19" s="45"/>
      <c r="BM19" s="45"/>
      <c r="BN19" s="45"/>
      <c r="BO19" s="2"/>
    </row>
    <row r="20" spans="1:67" ht="15">
      <c r="A20" s="61" t="s">
        <v>618</v>
      </c>
      <c r="B20" s="62"/>
      <c r="C20" s="62" t="s">
        <v>59</v>
      </c>
      <c r="D20" s="63">
        <v>134.67927443454198</v>
      </c>
      <c r="E20" s="65"/>
      <c r="F20" s="62"/>
      <c r="G20" s="62"/>
      <c r="H20" s="66" t="s">
        <v>618</v>
      </c>
      <c r="I20" s="67"/>
      <c r="J20" s="67"/>
      <c r="K20" s="66" t="s">
        <v>618</v>
      </c>
      <c r="L20" s="70">
        <v>892.1825113647903</v>
      </c>
      <c r="M20" s="71">
        <v>3001.784423828125</v>
      </c>
      <c r="N20" s="71">
        <v>3833.011474609375</v>
      </c>
      <c r="O20" s="72"/>
      <c r="P20" s="73"/>
      <c r="Q20" s="73"/>
      <c r="R20" s="92"/>
      <c r="S20" s="45">
        <v>3</v>
      </c>
      <c r="T20" s="45">
        <v>0</v>
      </c>
      <c r="U20" s="46">
        <v>310</v>
      </c>
      <c r="V20" s="46">
        <v>0.045545</v>
      </c>
      <c r="W20" s="46">
        <v>0.005049</v>
      </c>
      <c r="X20" s="46">
        <v>0.003254</v>
      </c>
      <c r="Y20" s="46">
        <v>0</v>
      </c>
      <c r="Z20" s="46">
        <v>0</v>
      </c>
      <c r="AA20" s="68">
        <v>20</v>
      </c>
      <c r="AB20" s="68"/>
      <c r="AC20" s="69"/>
      <c r="AD20" s="85"/>
      <c r="AE20" s="85"/>
      <c r="AF20" s="85"/>
      <c r="AG20" s="85"/>
      <c r="AH20" s="89" t="s">
        <v>1130</v>
      </c>
      <c r="AI20" s="85" t="s">
        <v>908</v>
      </c>
      <c r="AJ20" s="85" t="s">
        <v>965</v>
      </c>
      <c r="AK20" s="85">
        <v>2010</v>
      </c>
      <c r="AL20" s="85">
        <v>96</v>
      </c>
      <c r="AM20" s="85" t="s">
        <v>969</v>
      </c>
      <c r="AN20" s="85"/>
      <c r="AO20" s="85" t="str">
        <f>REPLACE(INDEX(GroupVertices[Group],MATCH("~"&amp;Vertices[[#This Row],[Vertex]],GroupVertices[Vertex],0)),1,1,"")</f>
        <v>5</v>
      </c>
      <c r="AP20" s="45">
        <v>4</v>
      </c>
      <c r="AQ20" s="46">
        <v>3.252032520325203</v>
      </c>
      <c r="AR20" s="45">
        <v>0</v>
      </c>
      <c r="AS20" s="46">
        <v>0</v>
      </c>
      <c r="AT20" s="45">
        <v>0</v>
      </c>
      <c r="AU20" s="46">
        <v>0</v>
      </c>
      <c r="AV20" s="45">
        <v>60</v>
      </c>
      <c r="AW20" s="46">
        <v>48.78048780487805</v>
      </c>
      <c r="AX20" s="45">
        <v>123</v>
      </c>
      <c r="AY20" s="45"/>
      <c r="AZ20" s="45"/>
      <c r="BA20" s="45"/>
      <c r="BB20" s="45"/>
      <c r="BC20" s="45"/>
      <c r="BD20" s="45"/>
      <c r="BE20" s="45"/>
      <c r="BF20" s="45"/>
      <c r="BG20" s="45"/>
      <c r="BH20" s="45"/>
      <c r="BI20" s="45"/>
      <c r="BJ20" s="45"/>
      <c r="BK20" s="45"/>
      <c r="BL20" s="45"/>
      <c r="BM20" s="45"/>
      <c r="BN20" s="45"/>
      <c r="BO20" s="2"/>
    </row>
    <row r="21" spans="1:67" ht="15">
      <c r="A21" s="61" t="s">
        <v>626</v>
      </c>
      <c r="B21" s="62"/>
      <c r="C21" s="62" t="s">
        <v>59</v>
      </c>
      <c r="D21" s="63">
        <v>134.67927443454198</v>
      </c>
      <c r="E21" s="65"/>
      <c r="F21" s="62"/>
      <c r="G21" s="62"/>
      <c r="H21" s="66" t="s">
        <v>626</v>
      </c>
      <c r="I21" s="67"/>
      <c r="J21" s="67"/>
      <c r="K21" s="66" t="s">
        <v>626</v>
      </c>
      <c r="L21" s="70">
        <v>892.1825113647903</v>
      </c>
      <c r="M21" s="71">
        <v>2934.17919921875</v>
      </c>
      <c r="N21" s="71">
        <v>2804.66845703125</v>
      </c>
      <c r="O21" s="72"/>
      <c r="P21" s="73"/>
      <c r="Q21" s="73"/>
      <c r="R21" s="92"/>
      <c r="S21" s="45">
        <v>3</v>
      </c>
      <c r="T21" s="45">
        <v>0</v>
      </c>
      <c r="U21" s="46">
        <v>310</v>
      </c>
      <c r="V21" s="46">
        <v>0.045545</v>
      </c>
      <c r="W21" s="46">
        <v>0.005049</v>
      </c>
      <c r="X21" s="46">
        <v>0.003254</v>
      </c>
      <c r="Y21" s="46">
        <v>0</v>
      </c>
      <c r="Z21" s="46">
        <v>0</v>
      </c>
      <c r="AA21" s="68">
        <v>21</v>
      </c>
      <c r="AB21" s="68"/>
      <c r="AC21" s="69"/>
      <c r="AD21" s="85"/>
      <c r="AE21" s="85"/>
      <c r="AF21" s="85"/>
      <c r="AG21" s="85"/>
      <c r="AH21" s="89" t="s">
        <v>1147</v>
      </c>
      <c r="AI21" s="85" t="s">
        <v>916</v>
      </c>
      <c r="AJ21" s="85" t="s">
        <v>965</v>
      </c>
      <c r="AK21" s="85">
        <v>2010</v>
      </c>
      <c r="AL21" s="85">
        <v>106</v>
      </c>
      <c r="AM21" s="85" t="s">
        <v>975</v>
      </c>
      <c r="AN21" s="85"/>
      <c r="AO21" s="85" t="str">
        <f>REPLACE(INDEX(GroupVertices[Group],MATCH("~"&amp;Vertices[[#This Row],[Vertex]],GroupVertices[Vertex],0)),1,1,"")</f>
        <v>5</v>
      </c>
      <c r="AP21" s="45">
        <v>3</v>
      </c>
      <c r="AQ21" s="46">
        <v>1.7142857142857142</v>
      </c>
      <c r="AR21" s="45">
        <v>0</v>
      </c>
      <c r="AS21" s="46">
        <v>0</v>
      </c>
      <c r="AT21" s="45">
        <v>0</v>
      </c>
      <c r="AU21" s="46">
        <v>0</v>
      </c>
      <c r="AV21" s="45">
        <v>93</v>
      </c>
      <c r="AW21" s="46">
        <v>53.142857142857146</v>
      </c>
      <c r="AX21" s="45">
        <v>175</v>
      </c>
      <c r="AY21" s="45"/>
      <c r="AZ21" s="45"/>
      <c r="BA21" s="45"/>
      <c r="BB21" s="45"/>
      <c r="BC21" s="45"/>
      <c r="BD21" s="45"/>
      <c r="BE21" s="45"/>
      <c r="BF21" s="45"/>
      <c r="BG21" s="45"/>
      <c r="BH21" s="45"/>
      <c r="BI21" s="45"/>
      <c r="BJ21" s="45"/>
      <c r="BK21" s="45"/>
      <c r="BL21" s="45"/>
      <c r="BM21" s="45"/>
      <c r="BN21" s="45"/>
      <c r="BO21" s="2"/>
    </row>
    <row r="22" spans="1:67" ht="15">
      <c r="A22" s="61" t="s">
        <v>647</v>
      </c>
      <c r="B22" s="62"/>
      <c r="C22" s="62" t="s">
        <v>59</v>
      </c>
      <c r="D22" s="63">
        <v>134.67927443454198</v>
      </c>
      <c r="E22" s="65"/>
      <c r="F22" s="62"/>
      <c r="G22" s="62"/>
      <c r="H22" s="66" t="s">
        <v>647</v>
      </c>
      <c r="I22" s="67"/>
      <c r="J22" s="67"/>
      <c r="K22" s="66" t="s">
        <v>647</v>
      </c>
      <c r="L22" s="70">
        <v>892.1825113647903</v>
      </c>
      <c r="M22" s="71">
        <v>855.2395629882812</v>
      </c>
      <c r="N22" s="71">
        <v>4101.74755859375</v>
      </c>
      <c r="O22" s="72"/>
      <c r="P22" s="73"/>
      <c r="Q22" s="73"/>
      <c r="R22" s="92"/>
      <c r="S22" s="45">
        <v>3</v>
      </c>
      <c r="T22" s="45">
        <v>0</v>
      </c>
      <c r="U22" s="46">
        <v>310</v>
      </c>
      <c r="V22" s="46">
        <v>0.063238</v>
      </c>
      <c r="W22" s="46">
        <v>0.090047</v>
      </c>
      <c r="X22" s="46">
        <v>0.003206</v>
      </c>
      <c r="Y22" s="46">
        <v>0</v>
      </c>
      <c r="Z22" s="46">
        <v>0</v>
      </c>
      <c r="AA22" s="68">
        <v>22</v>
      </c>
      <c r="AB22" s="68"/>
      <c r="AC22" s="69"/>
      <c r="AD22" s="85"/>
      <c r="AE22" s="85"/>
      <c r="AF22" s="85"/>
      <c r="AG22" s="85"/>
      <c r="AH22" s="89" t="s">
        <v>1195</v>
      </c>
      <c r="AI22" s="85" t="s">
        <v>937</v>
      </c>
      <c r="AJ22" s="85" t="s">
        <v>965</v>
      </c>
      <c r="AK22" s="85">
        <v>2006</v>
      </c>
      <c r="AL22" s="85">
        <v>147</v>
      </c>
      <c r="AM22" s="85" t="s">
        <v>975</v>
      </c>
      <c r="AN22" s="85"/>
      <c r="AO22" s="85" t="str">
        <f>REPLACE(INDEX(GroupVertices[Group],MATCH("~"&amp;Vertices[[#This Row],[Vertex]],GroupVertices[Vertex],0)),1,1,"")</f>
        <v>1</v>
      </c>
      <c r="AP22" s="45">
        <v>4</v>
      </c>
      <c r="AQ22" s="46">
        <v>3.076923076923077</v>
      </c>
      <c r="AR22" s="45">
        <v>1</v>
      </c>
      <c r="AS22" s="46">
        <v>0.7692307692307693</v>
      </c>
      <c r="AT22" s="45">
        <v>0</v>
      </c>
      <c r="AU22" s="46">
        <v>0</v>
      </c>
      <c r="AV22" s="45">
        <v>69</v>
      </c>
      <c r="AW22" s="46">
        <v>53.07692307692308</v>
      </c>
      <c r="AX22" s="45">
        <v>130</v>
      </c>
      <c r="AY22" s="45"/>
      <c r="AZ22" s="45"/>
      <c r="BA22" s="45"/>
      <c r="BB22" s="45"/>
      <c r="BC22" s="45"/>
      <c r="BD22" s="45"/>
      <c r="BE22" s="45"/>
      <c r="BF22" s="45"/>
      <c r="BG22" s="45"/>
      <c r="BH22" s="45"/>
      <c r="BI22" s="45"/>
      <c r="BJ22" s="45"/>
      <c r="BK22" s="45"/>
      <c r="BL22" s="45"/>
      <c r="BM22" s="45"/>
      <c r="BN22" s="45"/>
      <c r="BO22" s="2"/>
    </row>
    <row r="23" spans="1:67" ht="15">
      <c r="A23" s="61" t="s">
        <v>662</v>
      </c>
      <c r="B23" s="62"/>
      <c r="C23" s="62" t="s">
        <v>59</v>
      </c>
      <c r="D23" s="63">
        <v>134.67927443454198</v>
      </c>
      <c r="E23" s="65"/>
      <c r="F23" s="62"/>
      <c r="G23" s="62"/>
      <c r="H23" s="66" t="s">
        <v>662</v>
      </c>
      <c r="I23" s="67"/>
      <c r="J23" s="67"/>
      <c r="K23" s="66" t="s">
        <v>662</v>
      </c>
      <c r="L23" s="70">
        <v>892.1825113647903</v>
      </c>
      <c r="M23" s="71">
        <v>645.036865234375</v>
      </c>
      <c r="N23" s="71">
        <v>4436.08203125</v>
      </c>
      <c r="O23" s="72"/>
      <c r="P23" s="73"/>
      <c r="Q23" s="73"/>
      <c r="R23" s="92"/>
      <c r="S23" s="45">
        <v>3</v>
      </c>
      <c r="T23" s="45">
        <v>0</v>
      </c>
      <c r="U23" s="46">
        <v>310</v>
      </c>
      <c r="V23" s="46">
        <v>0.063238</v>
      </c>
      <c r="W23" s="46">
        <v>0.090047</v>
      </c>
      <c r="X23" s="46">
        <v>0.003206</v>
      </c>
      <c r="Y23" s="46">
        <v>0</v>
      </c>
      <c r="Z23" s="46">
        <v>0</v>
      </c>
      <c r="AA23" s="68">
        <v>23</v>
      </c>
      <c r="AB23" s="68"/>
      <c r="AC23" s="69"/>
      <c r="AD23" s="85"/>
      <c r="AE23" s="85"/>
      <c r="AF23" s="85"/>
      <c r="AG23" s="85"/>
      <c r="AH23" s="89" t="s">
        <v>1246</v>
      </c>
      <c r="AI23" s="85" t="s">
        <v>952</v>
      </c>
      <c r="AJ23" s="85" t="s">
        <v>965</v>
      </c>
      <c r="AK23" s="85">
        <v>2002</v>
      </c>
      <c r="AL23" s="85">
        <v>338</v>
      </c>
      <c r="AM23" s="85" t="s">
        <v>969</v>
      </c>
      <c r="AN23" s="85"/>
      <c r="AO23" s="85" t="str">
        <f>REPLACE(INDEX(GroupVertices[Group],MATCH("~"&amp;Vertices[[#This Row],[Vertex]],GroupVertices[Vertex],0)),1,1,"")</f>
        <v>1</v>
      </c>
      <c r="AP23" s="45">
        <v>0</v>
      </c>
      <c r="AQ23" s="46">
        <v>0</v>
      </c>
      <c r="AR23" s="45">
        <v>0</v>
      </c>
      <c r="AS23" s="46">
        <v>0</v>
      </c>
      <c r="AT23" s="45">
        <v>0</v>
      </c>
      <c r="AU23" s="46">
        <v>0</v>
      </c>
      <c r="AV23" s="45">
        <v>72</v>
      </c>
      <c r="AW23" s="46">
        <v>50.34965034965035</v>
      </c>
      <c r="AX23" s="45">
        <v>143</v>
      </c>
      <c r="AY23" s="45"/>
      <c r="AZ23" s="45"/>
      <c r="BA23" s="45"/>
      <c r="BB23" s="45"/>
      <c r="BC23" s="45"/>
      <c r="BD23" s="45"/>
      <c r="BE23" s="45"/>
      <c r="BF23" s="45"/>
      <c r="BG23" s="45"/>
      <c r="BH23" s="45"/>
      <c r="BI23" s="45"/>
      <c r="BJ23" s="45"/>
      <c r="BK23" s="45"/>
      <c r="BL23" s="45"/>
      <c r="BM23" s="45"/>
      <c r="BN23" s="45"/>
      <c r="BO23" s="2"/>
    </row>
    <row r="24" spans="1:67" ht="15">
      <c r="A24" s="61" t="s">
        <v>559</v>
      </c>
      <c r="B24" s="62"/>
      <c r="C24" s="62" t="s">
        <v>59</v>
      </c>
      <c r="D24" s="63">
        <v>124.29923434256587</v>
      </c>
      <c r="E24" s="65"/>
      <c r="F24" s="62"/>
      <c r="G24" s="62"/>
      <c r="H24" s="66" t="s">
        <v>559</v>
      </c>
      <c r="I24" s="67"/>
      <c r="J24" s="67"/>
      <c r="K24" s="66" t="s">
        <v>559</v>
      </c>
      <c r="L24" s="70">
        <v>782.9407841652354</v>
      </c>
      <c r="M24" s="71">
        <v>945.1325073242188</v>
      </c>
      <c r="N24" s="71">
        <v>1441.1939697265625</v>
      </c>
      <c r="O24" s="72"/>
      <c r="P24" s="73"/>
      <c r="Q24" s="73"/>
      <c r="R24" s="92"/>
      <c r="S24" s="45">
        <v>17</v>
      </c>
      <c r="T24" s="45">
        <v>0</v>
      </c>
      <c r="U24" s="46">
        <v>272</v>
      </c>
      <c r="V24" s="46">
        <v>0.047887</v>
      </c>
      <c r="W24" s="46">
        <v>0</v>
      </c>
      <c r="X24" s="46">
        <v>0.008672</v>
      </c>
      <c r="Y24" s="46">
        <v>0</v>
      </c>
      <c r="Z24" s="46">
        <v>0</v>
      </c>
      <c r="AA24" s="68">
        <v>24</v>
      </c>
      <c r="AB24" s="68"/>
      <c r="AC24" s="69"/>
      <c r="AD24" s="85"/>
      <c r="AE24" s="85"/>
      <c r="AF24" s="85"/>
      <c r="AG24" s="85"/>
      <c r="AH24" s="89" t="s">
        <v>1293</v>
      </c>
      <c r="AI24" s="85" t="s">
        <v>849</v>
      </c>
      <c r="AJ24" s="85" t="s">
        <v>965</v>
      </c>
      <c r="AK24" s="85">
        <v>2007</v>
      </c>
      <c r="AL24" s="85">
        <v>52</v>
      </c>
      <c r="AM24" s="85" t="s">
        <v>969</v>
      </c>
      <c r="AN24" s="85"/>
      <c r="AO24" s="85" t="str">
        <f>REPLACE(INDEX(GroupVertices[Group],MATCH("~"&amp;Vertices[[#This Row],[Vertex]],GroupVertices[Vertex],0)),1,1,"")</f>
        <v>2</v>
      </c>
      <c r="AP24" s="45">
        <v>1</v>
      </c>
      <c r="AQ24" s="46">
        <v>0.6993006993006993</v>
      </c>
      <c r="AR24" s="45">
        <v>2</v>
      </c>
      <c r="AS24" s="46">
        <v>1.3986013986013985</v>
      </c>
      <c r="AT24" s="45">
        <v>0</v>
      </c>
      <c r="AU24" s="46">
        <v>0</v>
      </c>
      <c r="AV24" s="45">
        <v>72</v>
      </c>
      <c r="AW24" s="46">
        <v>50.34965034965035</v>
      </c>
      <c r="AX24" s="45">
        <v>143</v>
      </c>
      <c r="AY24" s="45"/>
      <c r="AZ24" s="45"/>
      <c r="BA24" s="45"/>
      <c r="BB24" s="45"/>
      <c r="BC24" s="45"/>
      <c r="BD24" s="45"/>
      <c r="BE24" s="45"/>
      <c r="BF24" s="45"/>
      <c r="BG24" s="45"/>
      <c r="BH24" s="45"/>
      <c r="BI24" s="45"/>
      <c r="BJ24" s="45"/>
      <c r="BK24" s="45"/>
      <c r="BL24" s="45"/>
      <c r="BM24" s="45"/>
      <c r="BN24" s="45"/>
      <c r="BO24" s="2"/>
    </row>
    <row r="25" spans="1:67" ht="15">
      <c r="A25" s="61" t="s">
        <v>616</v>
      </c>
      <c r="B25" s="62"/>
      <c r="C25" s="62" t="s">
        <v>59</v>
      </c>
      <c r="D25" s="63">
        <v>112.28024055185668</v>
      </c>
      <c r="E25" s="65"/>
      <c r="F25" s="62"/>
      <c r="G25" s="62"/>
      <c r="H25" s="66" t="s">
        <v>616</v>
      </c>
      <c r="I25" s="67"/>
      <c r="J25" s="67"/>
      <c r="K25" s="66" t="s">
        <v>616</v>
      </c>
      <c r="L25" s="70">
        <v>656.4503631973297</v>
      </c>
      <c r="M25" s="71">
        <v>2676.11181640625</v>
      </c>
      <c r="N25" s="71">
        <v>7859.29345703125</v>
      </c>
      <c r="O25" s="72"/>
      <c r="P25" s="73"/>
      <c r="Q25" s="73"/>
      <c r="R25" s="92"/>
      <c r="S25" s="45">
        <v>13</v>
      </c>
      <c r="T25" s="45">
        <v>0</v>
      </c>
      <c r="U25" s="46">
        <v>228</v>
      </c>
      <c r="V25" s="46">
        <v>0.034339</v>
      </c>
      <c r="W25" s="46">
        <v>0</v>
      </c>
      <c r="X25" s="46">
        <v>0.007029</v>
      </c>
      <c r="Y25" s="46">
        <v>0</v>
      </c>
      <c r="Z25" s="46">
        <v>0</v>
      </c>
      <c r="AA25" s="68">
        <v>25</v>
      </c>
      <c r="AB25" s="68"/>
      <c r="AC25" s="69"/>
      <c r="AD25" s="85"/>
      <c r="AE25" s="85"/>
      <c r="AF25" s="85"/>
      <c r="AG25" s="85"/>
      <c r="AH25" s="89" t="s">
        <v>1122</v>
      </c>
      <c r="AI25" s="85" t="s">
        <v>906</v>
      </c>
      <c r="AJ25" s="85" t="s">
        <v>965</v>
      </c>
      <c r="AK25" s="85">
        <v>2011</v>
      </c>
      <c r="AL25" s="85">
        <v>92</v>
      </c>
      <c r="AM25" s="85" t="s">
        <v>969</v>
      </c>
      <c r="AN25" s="85"/>
      <c r="AO25" s="85" t="str">
        <f>REPLACE(INDEX(GroupVertices[Group],MATCH("~"&amp;Vertices[[#This Row],[Vertex]],GroupVertices[Vertex],0)),1,1,"")</f>
        <v>3</v>
      </c>
      <c r="AP25" s="45">
        <v>4</v>
      </c>
      <c r="AQ25" s="46">
        <v>2.5974025974025974</v>
      </c>
      <c r="AR25" s="45">
        <v>1</v>
      </c>
      <c r="AS25" s="46">
        <v>0.6493506493506493</v>
      </c>
      <c r="AT25" s="45">
        <v>0</v>
      </c>
      <c r="AU25" s="46">
        <v>0</v>
      </c>
      <c r="AV25" s="45">
        <v>78</v>
      </c>
      <c r="AW25" s="46">
        <v>50.64935064935065</v>
      </c>
      <c r="AX25" s="45">
        <v>154</v>
      </c>
      <c r="AY25" s="45"/>
      <c r="AZ25" s="45"/>
      <c r="BA25" s="45"/>
      <c r="BB25" s="45"/>
      <c r="BC25" s="45"/>
      <c r="BD25" s="45"/>
      <c r="BE25" s="45"/>
      <c r="BF25" s="45"/>
      <c r="BG25" s="45"/>
      <c r="BH25" s="45"/>
      <c r="BI25" s="45"/>
      <c r="BJ25" s="45"/>
      <c r="BK25" s="45"/>
      <c r="BL25" s="45"/>
      <c r="BM25" s="45"/>
      <c r="BN25" s="45"/>
      <c r="BO25" s="2"/>
    </row>
    <row r="26" spans="1:67" ht="15">
      <c r="A26" s="61" t="s">
        <v>560</v>
      </c>
      <c r="B26" s="62"/>
      <c r="C26" s="62" t="s">
        <v>59</v>
      </c>
      <c r="D26" s="63">
        <v>99.7149288615698</v>
      </c>
      <c r="E26" s="65"/>
      <c r="F26" s="62"/>
      <c r="G26" s="62"/>
      <c r="H26" s="66" t="s">
        <v>560</v>
      </c>
      <c r="I26" s="67"/>
      <c r="J26" s="67"/>
      <c r="K26" s="66" t="s">
        <v>560</v>
      </c>
      <c r="L26" s="70">
        <v>524.2103776399737</v>
      </c>
      <c r="M26" s="71">
        <v>2667.677978515625</v>
      </c>
      <c r="N26" s="71">
        <v>5708.15185546875</v>
      </c>
      <c r="O26" s="72"/>
      <c r="P26" s="73"/>
      <c r="Q26" s="73"/>
      <c r="R26" s="92"/>
      <c r="S26" s="45">
        <v>14</v>
      </c>
      <c r="T26" s="45">
        <v>0</v>
      </c>
      <c r="U26" s="46">
        <v>182</v>
      </c>
      <c r="V26" s="46">
        <v>0.039437</v>
      </c>
      <c r="W26" s="46">
        <v>0</v>
      </c>
      <c r="X26" s="46">
        <v>0.007572</v>
      </c>
      <c r="Y26" s="46">
        <v>0</v>
      </c>
      <c r="Z26" s="46">
        <v>0</v>
      </c>
      <c r="AA26" s="68">
        <v>26</v>
      </c>
      <c r="AB26" s="68"/>
      <c r="AC26" s="69"/>
      <c r="AD26" s="85"/>
      <c r="AE26" s="85"/>
      <c r="AF26" s="85"/>
      <c r="AG26" s="85"/>
      <c r="AH26" s="89" t="s">
        <v>1311</v>
      </c>
      <c r="AI26" s="85" t="s">
        <v>850</v>
      </c>
      <c r="AJ26" s="85" t="s">
        <v>965</v>
      </c>
      <c r="AK26" s="85">
        <v>2007</v>
      </c>
      <c r="AL26" s="85">
        <v>52</v>
      </c>
      <c r="AM26" s="85" t="s">
        <v>970</v>
      </c>
      <c r="AN26" s="85"/>
      <c r="AO26" s="85" t="str">
        <f>REPLACE(INDEX(GroupVertices[Group],MATCH("~"&amp;Vertices[[#This Row],[Vertex]],GroupVertices[Vertex],0)),1,1,"")</f>
        <v>4</v>
      </c>
      <c r="AP26" s="45">
        <v>1</v>
      </c>
      <c r="AQ26" s="46">
        <v>1.0869565217391304</v>
      </c>
      <c r="AR26" s="45">
        <v>0</v>
      </c>
      <c r="AS26" s="46">
        <v>0</v>
      </c>
      <c r="AT26" s="45">
        <v>0</v>
      </c>
      <c r="AU26" s="46">
        <v>0</v>
      </c>
      <c r="AV26" s="45">
        <v>40</v>
      </c>
      <c r="AW26" s="46">
        <v>43.47826086956522</v>
      </c>
      <c r="AX26" s="45">
        <v>92</v>
      </c>
      <c r="AY26" s="45"/>
      <c r="AZ26" s="45"/>
      <c r="BA26" s="45"/>
      <c r="BB26" s="45"/>
      <c r="BC26" s="45"/>
      <c r="BD26" s="45"/>
      <c r="BE26" s="45"/>
      <c r="BF26" s="45"/>
      <c r="BG26" s="45"/>
      <c r="BH26" s="45"/>
      <c r="BI26" s="45"/>
      <c r="BJ26" s="45"/>
      <c r="BK26" s="45"/>
      <c r="BL26" s="45"/>
      <c r="BM26" s="45"/>
      <c r="BN26" s="45"/>
      <c r="BO26" s="2"/>
    </row>
    <row r="27" spans="1:67" ht="15">
      <c r="A27" s="61" t="s">
        <v>435</v>
      </c>
      <c r="B27" s="62"/>
      <c r="C27" s="62" t="s">
        <v>56</v>
      </c>
      <c r="D27" s="63">
        <v>98.6769248523722</v>
      </c>
      <c r="E27" s="65"/>
      <c r="F27" s="62"/>
      <c r="G27" s="62"/>
      <c r="H27" s="66" t="s">
        <v>435</v>
      </c>
      <c r="I27" s="67"/>
      <c r="J27" s="67"/>
      <c r="K27" s="66" t="s">
        <v>435</v>
      </c>
      <c r="L27" s="70">
        <v>513.2862049200181</v>
      </c>
      <c r="M27" s="71">
        <v>852.6062622070312</v>
      </c>
      <c r="N27" s="71">
        <v>7278.20654296875</v>
      </c>
      <c r="O27" s="72"/>
      <c r="P27" s="73"/>
      <c r="Q27" s="73"/>
      <c r="R27" s="92"/>
      <c r="S27" s="45">
        <v>0</v>
      </c>
      <c r="T27" s="45">
        <v>3</v>
      </c>
      <c r="U27" s="46">
        <v>178.2</v>
      </c>
      <c r="V27" s="46">
        <v>0.063697</v>
      </c>
      <c r="W27" s="46">
        <v>0.133167</v>
      </c>
      <c r="X27" s="46">
        <v>0.00291</v>
      </c>
      <c r="Y27" s="46">
        <v>0</v>
      </c>
      <c r="Z27" s="46">
        <v>0</v>
      </c>
      <c r="AA27" s="68">
        <v>27</v>
      </c>
      <c r="AB27" s="68"/>
      <c r="AC27" s="69"/>
      <c r="AD27" s="85" t="s">
        <v>676</v>
      </c>
      <c r="AE27" s="85" t="s">
        <v>794</v>
      </c>
      <c r="AF27" s="85" t="s">
        <v>818</v>
      </c>
      <c r="AG27" s="85" t="s">
        <v>826</v>
      </c>
      <c r="AH27" s="89" t="s">
        <v>1226</v>
      </c>
      <c r="AI27" s="85"/>
      <c r="AJ27" s="85"/>
      <c r="AK27" s="85"/>
      <c r="AL27" s="85"/>
      <c r="AM27" s="85"/>
      <c r="AN27" s="85"/>
      <c r="AO27" s="85" t="str">
        <f>REPLACE(INDEX(GroupVertices[Group],MATCH("~"&amp;Vertices[[#This Row],[Vertex]],GroupVertices[Vertex],0)),1,1,"")</f>
        <v>1</v>
      </c>
      <c r="AP27" s="45"/>
      <c r="AQ27" s="46"/>
      <c r="AR27" s="45"/>
      <c r="AS27" s="46"/>
      <c r="AT27" s="45"/>
      <c r="AU27" s="46"/>
      <c r="AV27" s="45"/>
      <c r="AW27" s="46"/>
      <c r="AX27" s="45"/>
      <c r="AY27" s="45" t="s">
        <v>3972</v>
      </c>
      <c r="AZ27" s="45" t="s">
        <v>4044</v>
      </c>
      <c r="BA27" s="45" t="s">
        <v>818</v>
      </c>
      <c r="BB27" s="45" t="s">
        <v>818</v>
      </c>
      <c r="BC27" s="45" t="s">
        <v>826</v>
      </c>
      <c r="BD27" s="45" t="s">
        <v>826</v>
      </c>
      <c r="BE27" s="45" t="s">
        <v>965</v>
      </c>
      <c r="BF27" s="45" t="s">
        <v>965</v>
      </c>
      <c r="BG27" s="45" t="s">
        <v>4123</v>
      </c>
      <c r="BH27" s="45" t="s">
        <v>4142</v>
      </c>
      <c r="BI27" s="45"/>
      <c r="BJ27" s="45"/>
      <c r="BK27" s="109" t="s">
        <v>4194</v>
      </c>
      <c r="BL27" s="109" t="s">
        <v>4239</v>
      </c>
      <c r="BM27" s="109" t="s">
        <v>4299</v>
      </c>
      <c r="BN27" s="109" t="s">
        <v>4358</v>
      </c>
      <c r="BO27" s="2"/>
    </row>
    <row r="28" spans="1:67" ht="15">
      <c r="A28" s="61" t="s">
        <v>379</v>
      </c>
      <c r="B28" s="62"/>
      <c r="C28" s="62" t="s">
        <v>56</v>
      </c>
      <c r="D28" s="63">
        <v>92.61279616705984</v>
      </c>
      <c r="E28" s="65"/>
      <c r="F28" s="62"/>
      <c r="G28" s="62"/>
      <c r="H28" s="66" t="s">
        <v>379</v>
      </c>
      <c r="I28" s="67"/>
      <c r="J28" s="67"/>
      <c r="K28" s="66" t="s">
        <v>379</v>
      </c>
      <c r="L28" s="70">
        <v>449.46603797712027</v>
      </c>
      <c r="M28" s="71">
        <v>4294.6767578125</v>
      </c>
      <c r="N28" s="71">
        <v>8725.984375</v>
      </c>
      <c r="O28" s="72"/>
      <c r="P28" s="73"/>
      <c r="Q28" s="73"/>
      <c r="R28" s="92"/>
      <c r="S28" s="45">
        <v>0</v>
      </c>
      <c r="T28" s="45">
        <v>2</v>
      </c>
      <c r="U28" s="46">
        <v>156</v>
      </c>
      <c r="V28" s="46">
        <v>0.049944</v>
      </c>
      <c r="W28" s="46">
        <v>0.033661</v>
      </c>
      <c r="X28" s="46">
        <v>0.002862</v>
      </c>
      <c r="Y28" s="46">
        <v>0</v>
      </c>
      <c r="Z28" s="46">
        <v>0</v>
      </c>
      <c r="AA28" s="68">
        <v>28</v>
      </c>
      <c r="AB28" s="68"/>
      <c r="AC28" s="69"/>
      <c r="AD28" s="85" t="s">
        <v>677</v>
      </c>
      <c r="AE28" s="85" t="s">
        <v>714</v>
      </c>
      <c r="AF28" s="85" t="s">
        <v>817</v>
      </c>
      <c r="AG28" s="85" t="s">
        <v>832</v>
      </c>
      <c r="AH28" s="89" t="s">
        <v>1026</v>
      </c>
      <c r="AI28" s="85"/>
      <c r="AJ28" s="85"/>
      <c r="AK28" s="85"/>
      <c r="AL28" s="85"/>
      <c r="AM28" s="85"/>
      <c r="AN28" s="85"/>
      <c r="AO28" s="85" t="str">
        <f>REPLACE(INDEX(GroupVertices[Group],MATCH("~"&amp;Vertices[[#This Row],[Vertex]],GroupVertices[Vertex],0)),1,1,"")</f>
        <v>7</v>
      </c>
      <c r="AP28" s="45"/>
      <c r="AQ28" s="46"/>
      <c r="AR28" s="45"/>
      <c r="AS28" s="46"/>
      <c r="AT28" s="45"/>
      <c r="AU28" s="46"/>
      <c r="AV28" s="45"/>
      <c r="AW28" s="46"/>
      <c r="AX28" s="45"/>
      <c r="AY28" s="45" t="s">
        <v>714</v>
      </c>
      <c r="AZ28" s="45" t="s">
        <v>714</v>
      </c>
      <c r="BA28" s="45" t="s">
        <v>817</v>
      </c>
      <c r="BB28" s="45" t="s">
        <v>817</v>
      </c>
      <c r="BC28" s="45" t="s">
        <v>832</v>
      </c>
      <c r="BD28" s="45" t="s">
        <v>832</v>
      </c>
      <c r="BE28" s="45" t="s">
        <v>965</v>
      </c>
      <c r="BF28" s="45" t="s">
        <v>965</v>
      </c>
      <c r="BG28" s="45" t="s">
        <v>4121</v>
      </c>
      <c r="BH28" s="45" t="s">
        <v>4135</v>
      </c>
      <c r="BI28" s="45"/>
      <c r="BJ28" s="45"/>
      <c r="BK28" s="109" t="s">
        <v>4170</v>
      </c>
      <c r="BL28" s="109" t="s">
        <v>4231</v>
      </c>
      <c r="BM28" s="109" t="s">
        <v>4267</v>
      </c>
      <c r="BN28" s="109" t="s">
        <v>4267</v>
      </c>
      <c r="BO28" s="2"/>
    </row>
    <row r="29" spans="1:67" ht="15">
      <c r="A29" s="61" t="s">
        <v>588</v>
      </c>
      <c r="B29" s="62"/>
      <c r="C29" s="62" t="s">
        <v>59</v>
      </c>
      <c r="D29" s="63">
        <v>92.61279616705984</v>
      </c>
      <c r="E29" s="65"/>
      <c r="F29" s="62"/>
      <c r="G29" s="62"/>
      <c r="H29" s="66" t="s">
        <v>588</v>
      </c>
      <c r="I29" s="67"/>
      <c r="J29" s="67"/>
      <c r="K29" s="66" t="s">
        <v>588</v>
      </c>
      <c r="L29" s="70">
        <v>449.46603797712027</v>
      </c>
      <c r="M29" s="71">
        <v>1475.013916015625</v>
      </c>
      <c r="N29" s="71">
        <v>6130.46484375</v>
      </c>
      <c r="O29" s="72"/>
      <c r="P29" s="73"/>
      <c r="Q29" s="73"/>
      <c r="R29" s="92"/>
      <c r="S29" s="45">
        <v>2</v>
      </c>
      <c r="T29" s="45">
        <v>0</v>
      </c>
      <c r="U29" s="46">
        <v>156</v>
      </c>
      <c r="V29" s="46">
        <v>0.059797</v>
      </c>
      <c r="W29" s="46">
        <v>0.09754</v>
      </c>
      <c r="X29" s="46">
        <v>0.00283</v>
      </c>
      <c r="Y29" s="46">
        <v>0</v>
      </c>
      <c r="Z29" s="46">
        <v>0</v>
      </c>
      <c r="AA29" s="68">
        <v>29</v>
      </c>
      <c r="AB29" s="68"/>
      <c r="AC29" s="69"/>
      <c r="AD29" s="85"/>
      <c r="AE29" s="85"/>
      <c r="AF29" s="85"/>
      <c r="AG29" s="85"/>
      <c r="AH29" s="89" t="s">
        <v>1034</v>
      </c>
      <c r="AI29" s="85" t="s">
        <v>878</v>
      </c>
      <c r="AJ29" s="85" t="s">
        <v>965</v>
      </c>
      <c r="AK29" s="85">
        <v>2020</v>
      </c>
      <c r="AL29" s="85">
        <v>65</v>
      </c>
      <c r="AM29" s="85" t="s">
        <v>975</v>
      </c>
      <c r="AN29" s="85"/>
      <c r="AO29" s="85" t="str">
        <f>REPLACE(INDEX(GroupVertices[Group],MATCH("~"&amp;Vertices[[#This Row],[Vertex]],GroupVertices[Vertex],0)),1,1,"")</f>
        <v>1</v>
      </c>
      <c r="AP29" s="45">
        <v>3</v>
      </c>
      <c r="AQ29" s="46">
        <v>1.3953488372093024</v>
      </c>
      <c r="AR29" s="45">
        <v>1</v>
      </c>
      <c r="AS29" s="46">
        <v>0.46511627906976744</v>
      </c>
      <c r="AT29" s="45">
        <v>0</v>
      </c>
      <c r="AU29" s="46">
        <v>0</v>
      </c>
      <c r="AV29" s="45">
        <v>124</v>
      </c>
      <c r="AW29" s="46">
        <v>57.674418604651166</v>
      </c>
      <c r="AX29" s="45">
        <v>215</v>
      </c>
      <c r="AY29" s="45"/>
      <c r="AZ29" s="45"/>
      <c r="BA29" s="45"/>
      <c r="BB29" s="45"/>
      <c r="BC29" s="45"/>
      <c r="BD29" s="45"/>
      <c r="BE29" s="45"/>
      <c r="BF29" s="45"/>
      <c r="BG29" s="45"/>
      <c r="BH29" s="45"/>
      <c r="BI29" s="45"/>
      <c r="BJ29" s="45"/>
      <c r="BK29" s="45"/>
      <c r="BL29" s="45"/>
      <c r="BM29" s="45"/>
      <c r="BN29" s="45"/>
      <c r="BO29" s="2"/>
    </row>
    <row r="30" spans="1:67" ht="15">
      <c r="A30" s="61" t="s">
        <v>646</v>
      </c>
      <c r="B30" s="62"/>
      <c r="C30" s="62" t="s">
        <v>59</v>
      </c>
      <c r="D30" s="63">
        <v>92.61279616705984</v>
      </c>
      <c r="E30" s="65"/>
      <c r="F30" s="62"/>
      <c r="G30" s="62"/>
      <c r="H30" s="66" t="s">
        <v>646</v>
      </c>
      <c r="I30" s="67"/>
      <c r="J30" s="67"/>
      <c r="K30" s="66" t="s">
        <v>646</v>
      </c>
      <c r="L30" s="70">
        <v>449.46603797712027</v>
      </c>
      <c r="M30" s="71">
        <v>853.0172729492188</v>
      </c>
      <c r="N30" s="71">
        <v>8755.5791015625</v>
      </c>
      <c r="O30" s="72"/>
      <c r="P30" s="73"/>
      <c r="Q30" s="73"/>
      <c r="R30" s="92"/>
      <c r="S30" s="45">
        <v>2</v>
      </c>
      <c r="T30" s="45">
        <v>0</v>
      </c>
      <c r="U30" s="46">
        <v>156</v>
      </c>
      <c r="V30" s="46">
        <v>0.050518</v>
      </c>
      <c r="W30" s="46">
        <v>0.031073</v>
      </c>
      <c r="X30" s="46">
        <v>0.002895</v>
      </c>
      <c r="Y30" s="46">
        <v>0</v>
      </c>
      <c r="Z30" s="46">
        <v>0</v>
      </c>
      <c r="AA30" s="68">
        <v>30</v>
      </c>
      <c r="AB30" s="68"/>
      <c r="AC30" s="69"/>
      <c r="AD30" s="85"/>
      <c r="AE30" s="85"/>
      <c r="AF30" s="85"/>
      <c r="AG30" s="85"/>
      <c r="AH30" s="89" t="s">
        <v>1193</v>
      </c>
      <c r="AI30" s="85" t="s">
        <v>936</v>
      </c>
      <c r="AJ30" s="85" t="s">
        <v>965</v>
      </c>
      <c r="AK30" s="85">
        <v>2002</v>
      </c>
      <c r="AL30" s="85">
        <v>145</v>
      </c>
      <c r="AM30" s="85" t="s">
        <v>968</v>
      </c>
      <c r="AN30" s="85"/>
      <c r="AO30" s="85" t="str">
        <f>REPLACE(INDEX(GroupVertices[Group],MATCH("~"&amp;Vertices[[#This Row],[Vertex]],GroupVertices[Vertex],0)),1,1,"")</f>
        <v>1</v>
      </c>
      <c r="AP30" s="45">
        <v>1</v>
      </c>
      <c r="AQ30" s="46">
        <v>0.5050505050505051</v>
      </c>
      <c r="AR30" s="45">
        <v>2</v>
      </c>
      <c r="AS30" s="46">
        <v>1.0101010101010102</v>
      </c>
      <c r="AT30" s="45">
        <v>0</v>
      </c>
      <c r="AU30" s="46">
        <v>0</v>
      </c>
      <c r="AV30" s="45">
        <v>111</v>
      </c>
      <c r="AW30" s="46">
        <v>56.06060606060606</v>
      </c>
      <c r="AX30" s="45">
        <v>198</v>
      </c>
      <c r="AY30" s="45"/>
      <c r="AZ30" s="45"/>
      <c r="BA30" s="45"/>
      <c r="BB30" s="45"/>
      <c r="BC30" s="45"/>
      <c r="BD30" s="45"/>
      <c r="BE30" s="45"/>
      <c r="BF30" s="45"/>
      <c r="BG30" s="45"/>
      <c r="BH30" s="45"/>
      <c r="BI30" s="45"/>
      <c r="BJ30" s="45"/>
      <c r="BK30" s="45"/>
      <c r="BL30" s="45"/>
      <c r="BM30" s="45"/>
      <c r="BN30" s="45"/>
      <c r="BO30" s="2"/>
    </row>
    <row r="31" spans="1:67" ht="15">
      <c r="A31" s="61" t="s">
        <v>461</v>
      </c>
      <c r="B31" s="62"/>
      <c r="C31" s="62" t="s">
        <v>56</v>
      </c>
      <c r="D31" s="63">
        <v>71.30639808352993</v>
      </c>
      <c r="E31" s="65"/>
      <c r="F31" s="62"/>
      <c r="G31" s="62"/>
      <c r="H31" s="66" t="s">
        <v>461</v>
      </c>
      <c r="I31" s="67"/>
      <c r="J31" s="67"/>
      <c r="K31" s="66" t="s">
        <v>461</v>
      </c>
      <c r="L31" s="70">
        <v>225.23301898856013</v>
      </c>
      <c r="M31" s="71">
        <v>2797.585205078125</v>
      </c>
      <c r="N31" s="71">
        <v>8623.78125</v>
      </c>
      <c r="O31" s="72"/>
      <c r="P31" s="73"/>
      <c r="Q31" s="73"/>
      <c r="R31" s="92"/>
      <c r="S31" s="45">
        <v>0</v>
      </c>
      <c r="T31" s="45">
        <v>2</v>
      </c>
      <c r="U31" s="46">
        <v>78</v>
      </c>
      <c r="V31" s="46">
        <v>0.024038</v>
      </c>
      <c r="W31" s="46">
        <v>0</v>
      </c>
      <c r="X31" s="46">
        <v>0.002636</v>
      </c>
      <c r="Y31" s="46">
        <v>0</v>
      </c>
      <c r="Z31" s="46">
        <v>0</v>
      </c>
      <c r="AA31" s="68">
        <v>31</v>
      </c>
      <c r="AB31" s="68"/>
      <c r="AC31" s="69"/>
      <c r="AD31" s="85" t="s">
        <v>678</v>
      </c>
      <c r="AE31" s="85" t="s">
        <v>765</v>
      </c>
      <c r="AF31" s="85" t="s">
        <v>817</v>
      </c>
      <c r="AG31" s="85" t="s">
        <v>823</v>
      </c>
      <c r="AH31" s="89" t="s">
        <v>1124</v>
      </c>
      <c r="AI31" s="85"/>
      <c r="AJ31" s="85"/>
      <c r="AK31" s="85"/>
      <c r="AL31" s="85"/>
      <c r="AM31" s="85"/>
      <c r="AN31" s="85"/>
      <c r="AO31" s="85" t="str">
        <f>REPLACE(INDEX(GroupVertices[Group],MATCH("~"&amp;Vertices[[#This Row],[Vertex]],GroupVertices[Vertex],0)),1,1,"")</f>
        <v>3</v>
      </c>
      <c r="AP31" s="45"/>
      <c r="AQ31" s="46"/>
      <c r="AR31" s="45"/>
      <c r="AS31" s="46"/>
      <c r="AT31" s="45"/>
      <c r="AU31" s="46"/>
      <c r="AV31" s="45"/>
      <c r="AW31" s="46"/>
      <c r="AX31" s="45"/>
      <c r="AY31" s="45" t="s">
        <v>3973</v>
      </c>
      <c r="AZ31" s="45" t="s">
        <v>4052</v>
      </c>
      <c r="BA31" s="45" t="s">
        <v>817</v>
      </c>
      <c r="BB31" s="45" t="s">
        <v>817</v>
      </c>
      <c r="BC31" s="45" t="s">
        <v>3681</v>
      </c>
      <c r="BD31" s="45" t="s">
        <v>3681</v>
      </c>
      <c r="BE31" s="45" t="s">
        <v>965</v>
      </c>
      <c r="BF31" s="45" t="s">
        <v>965</v>
      </c>
      <c r="BG31" s="45" t="s">
        <v>4125</v>
      </c>
      <c r="BH31" s="45" t="s">
        <v>4144</v>
      </c>
      <c r="BI31" s="45"/>
      <c r="BJ31" s="45"/>
      <c r="BK31" s="109" t="s">
        <v>3741</v>
      </c>
      <c r="BL31" s="109" t="s">
        <v>4241</v>
      </c>
      <c r="BM31" s="109" t="s">
        <v>3894</v>
      </c>
      <c r="BN31" s="109" t="s">
        <v>3894</v>
      </c>
      <c r="BO31" s="2"/>
    </row>
    <row r="32" spans="1:67" ht="15">
      <c r="A32" s="61" t="s">
        <v>617</v>
      </c>
      <c r="B32" s="62"/>
      <c r="C32" s="62" t="s">
        <v>59</v>
      </c>
      <c r="D32" s="63">
        <v>65.84321908775301</v>
      </c>
      <c r="E32" s="65"/>
      <c r="F32" s="62"/>
      <c r="G32" s="62"/>
      <c r="H32" s="66" t="s">
        <v>617</v>
      </c>
      <c r="I32" s="67"/>
      <c r="J32" s="67"/>
      <c r="K32" s="66" t="s">
        <v>617</v>
      </c>
      <c r="L32" s="70">
        <v>167.73737309405755</v>
      </c>
      <c r="M32" s="71">
        <v>2878.619873046875</v>
      </c>
      <c r="N32" s="71">
        <v>9266.640625</v>
      </c>
      <c r="O32" s="72"/>
      <c r="P32" s="73"/>
      <c r="Q32" s="73"/>
      <c r="R32" s="92"/>
      <c r="S32" s="45">
        <v>3</v>
      </c>
      <c r="T32" s="45">
        <v>0</v>
      </c>
      <c r="U32" s="46">
        <v>58</v>
      </c>
      <c r="V32" s="46">
        <v>0.017588</v>
      </c>
      <c r="W32" s="46">
        <v>0</v>
      </c>
      <c r="X32" s="46">
        <v>0.003352</v>
      </c>
      <c r="Y32" s="46">
        <v>0</v>
      </c>
      <c r="Z32" s="46">
        <v>0</v>
      </c>
      <c r="AA32" s="68">
        <v>32</v>
      </c>
      <c r="AB32" s="68"/>
      <c r="AC32" s="69"/>
      <c r="AD32" s="85"/>
      <c r="AE32" s="85"/>
      <c r="AF32" s="85"/>
      <c r="AG32" s="85"/>
      <c r="AH32" s="89" t="s">
        <v>1126</v>
      </c>
      <c r="AI32" s="85" t="s">
        <v>907</v>
      </c>
      <c r="AJ32" s="85" t="s">
        <v>965</v>
      </c>
      <c r="AK32" s="85">
        <v>2000</v>
      </c>
      <c r="AL32" s="85">
        <v>93</v>
      </c>
      <c r="AM32" s="85" t="s">
        <v>968</v>
      </c>
      <c r="AN32" s="85"/>
      <c r="AO32" s="85" t="str">
        <f>REPLACE(INDEX(GroupVertices[Group],MATCH("~"&amp;Vertices[[#This Row],[Vertex]],GroupVertices[Vertex],0)),1,1,"")</f>
        <v>3</v>
      </c>
      <c r="AP32" s="45">
        <v>0</v>
      </c>
      <c r="AQ32" s="46">
        <v>0</v>
      </c>
      <c r="AR32" s="45">
        <v>0</v>
      </c>
      <c r="AS32" s="46">
        <v>0</v>
      </c>
      <c r="AT32" s="45">
        <v>0</v>
      </c>
      <c r="AU32" s="46">
        <v>0</v>
      </c>
      <c r="AV32" s="45">
        <v>70</v>
      </c>
      <c r="AW32" s="46">
        <v>54.263565891472865</v>
      </c>
      <c r="AX32" s="45">
        <v>129</v>
      </c>
      <c r="AY32" s="45"/>
      <c r="AZ32" s="45"/>
      <c r="BA32" s="45"/>
      <c r="BB32" s="45"/>
      <c r="BC32" s="45"/>
      <c r="BD32" s="45"/>
      <c r="BE32" s="45"/>
      <c r="BF32" s="45"/>
      <c r="BG32" s="45"/>
      <c r="BH32" s="45"/>
      <c r="BI32" s="45"/>
      <c r="BJ32" s="45"/>
      <c r="BK32" s="45"/>
      <c r="BL32" s="45"/>
      <c r="BM32" s="45"/>
      <c r="BN32" s="45"/>
      <c r="BO32" s="2"/>
    </row>
    <row r="33" spans="1:67" ht="15">
      <c r="A33" s="61" t="s">
        <v>627</v>
      </c>
      <c r="B33" s="62"/>
      <c r="C33" s="62" t="s">
        <v>59</v>
      </c>
      <c r="D33" s="63">
        <v>63.03748632928233</v>
      </c>
      <c r="E33" s="65"/>
      <c r="F33" s="62"/>
      <c r="G33" s="62"/>
      <c r="H33" s="66" t="s">
        <v>627</v>
      </c>
      <c r="I33" s="67"/>
      <c r="J33" s="67"/>
      <c r="K33" s="66" t="s">
        <v>627</v>
      </c>
      <c r="L33" s="70">
        <v>138.2092508633313</v>
      </c>
      <c r="M33" s="71">
        <v>951.51025390625</v>
      </c>
      <c r="N33" s="71">
        <v>6237.22216796875</v>
      </c>
      <c r="O33" s="72"/>
      <c r="P33" s="73"/>
      <c r="Q33" s="73"/>
      <c r="R33" s="92"/>
      <c r="S33" s="45">
        <v>2</v>
      </c>
      <c r="T33" s="45">
        <v>0</v>
      </c>
      <c r="U33" s="46">
        <v>47.728571</v>
      </c>
      <c r="V33" s="46">
        <v>0.060622</v>
      </c>
      <c r="W33" s="46">
        <v>0.12626</v>
      </c>
      <c r="X33" s="46">
        <v>0.002545</v>
      </c>
      <c r="Y33" s="46">
        <v>0</v>
      </c>
      <c r="Z33" s="46">
        <v>0</v>
      </c>
      <c r="AA33" s="68">
        <v>33</v>
      </c>
      <c r="AB33" s="68"/>
      <c r="AC33" s="69"/>
      <c r="AD33" s="85"/>
      <c r="AE33" s="85"/>
      <c r="AF33" s="85"/>
      <c r="AG33" s="85"/>
      <c r="AH33" s="89" t="s">
        <v>1150</v>
      </c>
      <c r="AI33" s="85" t="s">
        <v>917</v>
      </c>
      <c r="AJ33" s="85" t="s">
        <v>965</v>
      </c>
      <c r="AK33" s="85">
        <v>2011</v>
      </c>
      <c r="AL33" s="85">
        <v>107</v>
      </c>
      <c r="AM33" s="85" t="s">
        <v>969</v>
      </c>
      <c r="AN33" s="85"/>
      <c r="AO33" s="85" t="str">
        <f>REPLACE(INDEX(GroupVertices[Group],MATCH("~"&amp;Vertices[[#This Row],[Vertex]],GroupVertices[Vertex],0)),1,1,"")</f>
        <v>1</v>
      </c>
      <c r="AP33" s="45">
        <v>3</v>
      </c>
      <c r="AQ33" s="46">
        <v>1.4634146341463414</v>
      </c>
      <c r="AR33" s="45">
        <v>1</v>
      </c>
      <c r="AS33" s="46">
        <v>0.4878048780487805</v>
      </c>
      <c r="AT33" s="45">
        <v>0</v>
      </c>
      <c r="AU33" s="46">
        <v>0</v>
      </c>
      <c r="AV33" s="45">
        <v>92</v>
      </c>
      <c r="AW33" s="46">
        <v>44.8780487804878</v>
      </c>
      <c r="AX33" s="45">
        <v>205</v>
      </c>
      <c r="AY33" s="45"/>
      <c r="AZ33" s="45"/>
      <c r="BA33" s="45"/>
      <c r="BB33" s="45"/>
      <c r="BC33" s="45"/>
      <c r="BD33" s="45"/>
      <c r="BE33" s="45"/>
      <c r="BF33" s="45"/>
      <c r="BG33" s="45"/>
      <c r="BH33" s="45"/>
      <c r="BI33" s="45"/>
      <c r="BJ33" s="45"/>
      <c r="BK33" s="45"/>
      <c r="BL33" s="45"/>
      <c r="BM33" s="45"/>
      <c r="BN33" s="45"/>
      <c r="BO33" s="2"/>
    </row>
    <row r="34" spans="1:67" ht="15">
      <c r="A34" s="61" t="s">
        <v>665</v>
      </c>
      <c r="B34" s="62"/>
      <c r="C34" s="62" t="s">
        <v>59</v>
      </c>
      <c r="D34" s="63">
        <v>62.29215274049803</v>
      </c>
      <c r="E34" s="65"/>
      <c r="F34" s="62"/>
      <c r="G34" s="62"/>
      <c r="H34" s="66" t="s">
        <v>665</v>
      </c>
      <c r="I34" s="67"/>
      <c r="J34" s="67"/>
      <c r="K34" s="66" t="s">
        <v>665</v>
      </c>
      <c r="L34" s="70">
        <v>130.36520326263084</v>
      </c>
      <c r="M34" s="71">
        <v>2763.323486328125</v>
      </c>
      <c r="N34" s="71">
        <v>1129.6378173828125</v>
      </c>
      <c r="O34" s="72"/>
      <c r="P34" s="73"/>
      <c r="Q34" s="73"/>
      <c r="R34" s="92"/>
      <c r="S34" s="45">
        <v>10</v>
      </c>
      <c r="T34" s="45">
        <v>0</v>
      </c>
      <c r="U34" s="46">
        <v>45</v>
      </c>
      <c r="V34" s="46">
        <v>0.028404</v>
      </c>
      <c r="W34" s="46">
        <v>2E-05</v>
      </c>
      <c r="X34" s="46">
        <v>0.004275</v>
      </c>
      <c r="Y34" s="46">
        <v>0</v>
      </c>
      <c r="Z34" s="46">
        <v>0</v>
      </c>
      <c r="AA34" s="68">
        <v>34</v>
      </c>
      <c r="AB34" s="68"/>
      <c r="AC34" s="69"/>
      <c r="AD34" s="85"/>
      <c r="AE34" s="85"/>
      <c r="AF34" s="85"/>
      <c r="AG34" s="85"/>
      <c r="AH34" s="89" t="s">
        <v>1253</v>
      </c>
      <c r="AI34" s="85" t="s">
        <v>955</v>
      </c>
      <c r="AJ34" s="85" t="s">
        <v>965</v>
      </c>
      <c r="AK34" s="85">
        <v>2010</v>
      </c>
      <c r="AL34" s="85">
        <v>404</v>
      </c>
      <c r="AM34" s="85" t="s">
        <v>968</v>
      </c>
      <c r="AN34" s="85"/>
      <c r="AO34" s="85" t="str">
        <f>REPLACE(INDEX(GroupVertices[Group],MATCH("~"&amp;Vertices[[#This Row],[Vertex]],GroupVertices[Vertex],0)),1,1,"")</f>
        <v>6</v>
      </c>
      <c r="AP34" s="45">
        <v>1</v>
      </c>
      <c r="AQ34" s="46">
        <v>0.591715976331361</v>
      </c>
      <c r="AR34" s="45">
        <v>2</v>
      </c>
      <c r="AS34" s="46">
        <v>1.183431952662722</v>
      </c>
      <c r="AT34" s="45">
        <v>0</v>
      </c>
      <c r="AU34" s="46">
        <v>0</v>
      </c>
      <c r="AV34" s="45">
        <v>105</v>
      </c>
      <c r="AW34" s="46">
        <v>62.1301775147929</v>
      </c>
      <c r="AX34" s="45">
        <v>169</v>
      </c>
      <c r="AY34" s="45"/>
      <c r="AZ34" s="45"/>
      <c r="BA34" s="45"/>
      <c r="BB34" s="45"/>
      <c r="BC34" s="45"/>
      <c r="BD34" s="45"/>
      <c r="BE34" s="45"/>
      <c r="BF34" s="45"/>
      <c r="BG34" s="45"/>
      <c r="BH34" s="45"/>
      <c r="BI34" s="45"/>
      <c r="BJ34" s="45"/>
      <c r="BK34" s="45"/>
      <c r="BL34" s="45"/>
      <c r="BM34" s="45"/>
      <c r="BN34" s="45"/>
      <c r="BO34" s="2"/>
    </row>
    <row r="35" spans="1:67" ht="15">
      <c r="A35" s="61" t="s">
        <v>671</v>
      </c>
      <c r="B35" s="62"/>
      <c r="C35" s="62" t="s">
        <v>59</v>
      </c>
      <c r="D35" s="63">
        <v>62.29215274049803</v>
      </c>
      <c r="E35" s="65"/>
      <c r="F35" s="62"/>
      <c r="G35" s="62"/>
      <c r="H35" s="66" t="s">
        <v>671</v>
      </c>
      <c r="I35" s="67"/>
      <c r="J35" s="67"/>
      <c r="K35" s="66" t="s">
        <v>671</v>
      </c>
      <c r="L35" s="70">
        <v>130.36520326263084</v>
      </c>
      <c r="M35" s="71">
        <v>2575.844970703125</v>
      </c>
      <c r="N35" s="71">
        <v>1076.02392578125</v>
      </c>
      <c r="O35" s="72"/>
      <c r="P35" s="73"/>
      <c r="Q35" s="73"/>
      <c r="R35" s="92"/>
      <c r="S35" s="45">
        <v>10</v>
      </c>
      <c r="T35" s="45">
        <v>0</v>
      </c>
      <c r="U35" s="46">
        <v>45</v>
      </c>
      <c r="V35" s="46">
        <v>0.028404</v>
      </c>
      <c r="W35" s="46">
        <v>2E-05</v>
      </c>
      <c r="X35" s="46">
        <v>0.004275</v>
      </c>
      <c r="Y35" s="46">
        <v>0</v>
      </c>
      <c r="Z35" s="46">
        <v>0</v>
      </c>
      <c r="AA35" s="68">
        <v>35</v>
      </c>
      <c r="AB35" s="68"/>
      <c r="AC35" s="69"/>
      <c r="AD35" s="85"/>
      <c r="AE35" s="85"/>
      <c r="AF35" s="85"/>
      <c r="AG35" s="85"/>
      <c r="AH35" s="89" t="s">
        <v>1278</v>
      </c>
      <c r="AI35" s="85" t="s">
        <v>961</v>
      </c>
      <c r="AJ35" s="85" t="s">
        <v>965</v>
      </c>
      <c r="AK35" s="85">
        <v>2009</v>
      </c>
      <c r="AL35" s="85">
        <v>612</v>
      </c>
      <c r="AM35" s="85" t="s">
        <v>988</v>
      </c>
      <c r="AN35" s="85"/>
      <c r="AO35" s="85" t="str">
        <f>REPLACE(INDEX(GroupVertices[Group],MATCH("~"&amp;Vertices[[#This Row],[Vertex]],GroupVertices[Vertex],0)),1,1,"")</f>
        <v>6</v>
      </c>
      <c r="AP35" s="45">
        <v>3</v>
      </c>
      <c r="AQ35" s="46">
        <v>2.2900763358778624</v>
      </c>
      <c r="AR35" s="45">
        <v>1</v>
      </c>
      <c r="AS35" s="46">
        <v>0.7633587786259542</v>
      </c>
      <c r="AT35" s="45">
        <v>0</v>
      </c>
      <c r="AU35" s="46">
        <v>0</v>
      </c>
      <c r="AV35" s="45">
        <v>73</v>
      </c>
      <c r="AW35" s="46">
        <v>55.725190839694655</v>
      </c>
      <c r="AX35" s="45">
        <v>131</v>
      </c>
      <c r="AY35" s="45"/>
      <c r="AZ35" s="45"/>
      <c r="BA35" s="45"/>
      <c r="BB35" s="45"/>
      <c r="BC35" s="45"/>
      <c r="BD35" s="45"/>
      <c r="BE35" s="45"/>
      <c r="BF35" s="45"/>
      <c r="BG35" s="45"/>
      <c r="BH35" s="45"/>
      <c r="BI35" s="45"/>
      <c r="BJ35" s="45"/>
      <c r="BK35" s="45"/>
      <c r="BL35" s="45"/>
      <c r="BM35" s="45"/>
      <c r="BN35" s="45"/>
      <c r="BO35" s="2"/>
    </row>
    <row r="36" spans="1:67" ht="15">
      <c r="A36" s="61" t="s">
        <v>591</v>
      </c>
      <c r="B36" s="62"/>
      <c r="C36" s="62" t="s">
        <v>59</v>
      </c>
      <c r="D36" s="63">
        <v>61.472675891131495</v>
      </c>
      <c r="E36" s="65"/>
      <c r="F36" s="62"/>
      <c r="G36" s="62"/>
      <c r="H36" s="66" t="s">
        <v>591</v>
      </c>
      <c r="I36" s="67"/>
      <c r="J36" s="67"/>
      <c r="K36" s="66" t="s">
        <v>591</v>
      </c>
      <c r="L36" s="70">
        <v>121.74085637845546</v>
      </c>
      <c r="M36" s="71">
        <v>7013.93359375</v>
      </c>
      <c r="N36" s="71">
        <v>9066.337890625</v>
      </c>
      <c r="O36" s="72"/>
      <c r="P36" s="73"/>
      <c r="Q36" s="73"/>
      <c r="R36" s="92"/>
      <c r="S36" s="45">
        <v>7</v>
      </c>
      <c r="T36" s="45">
        <v>0</v>
      </c>
      <c r="U36" s="46">
        <v>42</v>
      </c>
      <c r="V36" s="46">
        <v>0.019718</v>
      </c>
      <c r="W36" s="46">
        <v>0</v>
      </c>
      <c r="X36" s="46">
        <v>0.005007</v>
      </c>
      <c r="Y36" s="46">
        <v>0</v>
      </c>
      <c r="Z36" s="46">
        <v>0</v>
      </c>
      <c r="AA36" s="68">
        <v>36</v>
      </c>
      <c r="AB36" s="68"/>
      <c r="AC36" s="69"/>
      <c r="AD36" s="85"/>
      <c r="AE36" s="85"/>
      <c r="AF36" s="85"/>
      <c r="AG36" s="85"/>
      <c r="AH36" s="89" t="s">
        <v>1048</v>
      </c>
      <c r="AI36" s="85" t="s">
        <v>881</v>
      </c>
      <c r="AJ36" s="85" t="s">
        <v>965</v>
      </c>
      <c r="AK36" s="85">
        <v>2020</v>
      </c>
      <c r="AL36" s="85">
        <v>67</v>
      </c>
      <c r="AM36" s="85" t="s">
        <v>978</v>
      </c>
      <c r="AN36" s="85"/>
      <c r="AO36" s="85" t="str">
        <f>REPLACE(INDEX(GroupVertices[Group],MATCH("~"&amp;Vertices[[#This Row],[Vertex]],GroupVertices[Vertex],0)),1,1,"")</f>
        <v>9</v>
      </c>
      <c r="AP36" s="45">
        <v>5</v>
      </c>
      <c r="AQ36" s="46">
        <v>3.2467532467532467</v>
      </c>
      <c r="AR36" s="45">
        <v>0</v>
      </c>
      <c r="AS36" s="46">
        <v>0</v>
      </c>
      <c r="AT36" s="45">
        <v>0</v>
      </c>
      <c r="AU36" s="46">
        <v>0</v>
      </c>
      <c r="AV36" s="45">
        <v>82</v>
      </c>
      <c r="AW36" s="46">
        <v>53.246753246753244</v>
      </c>
      <c r="AX36" s="45">
        <v>154</v>
      </c>
      <c r="AY36" s="45"/>
      <c r="AZ36" s="45"/>
      <c r="BA36" s="45"/>
      <c r="BB36" s="45"/>
      <c r="BC36" s="45"/>
      <c r="BD36" s="45"/>
      <c r="BE36" s="45"/>
      <c r="BF36" s="45"/>
      <c r="BG36" s="45"/>
      <c r="BH36" s="45"/>
      <c r="BI36" s="45"/>
      <c r="BJ36" s="45"/>
      <c r="BK36" s="45"/>
      <c r="BL36" s="45"/>
      <c r="BM36" s="45"/>
      <c r="BN36" s="45"/>
      <c r="BO36" s="2"/>
    </row>
    <row r="37" spans="1:67" ht="15">
      <c r="A37" s="61" t="s">
        <v>655</v>
      </c>
      <c r="B37" s="62"/>
      <c r="C37" s="62" t="s">
        <v>59</v>
      </c>
      <c r="D37" s="63">
        <v>60.92635799155381</v>
      </c>
      <c r="E37" s="65"/>
      <c r="F37" s="62"/>
      <c r="G37" s="62"/>
      <c r="H37" s="66" t="s">
        <v>655</v>
      </c>
      <c r="I37" s="67"/>
      <c r="J37" s="67"/>
      <c r="K37" s="66" t="s">
        <v>655</v>
      </c>
      <c r="L37" s="70">
        <v>115.9912917890052</v>
      </c>
      <c r="M37" s="71">
        <v>8072.93505859375</v>
      </c>
      <c r="N37" s="71">
        <v>9033.2939453125</v>
      </c>
      <c r="O37" s="72"/>
      <c r="P37" s="73"/>
      <c r="Q37" s="73"/>
      <c r="R37" s="92"/>
      <c r="S37" s="45">
        <v>6</v>
      </c>
      <c r="T37" s="45">
        <v>0</v>
      </c>
      <c r="U37" s="46">
        <v>40</v>
      </c>
      <c r="V37" s="46">
        <v>0.017254</v>
      </c>
      <c r="W37" s="46">
        <v>0</v>
      </c>
      <c r="X37" s="46">
        <v>0.004479</v>
      </c>
      <c r="Y37" s="46">
        <v>0</v>
      </c>
      <c r="Z37" s="46">
        <v>0</v>
      </c>
      <c r="AA37" s="68">
        <v>37</v>
      </c>
      <c r="AB37" s="68"/>
      <c r="AC37" s="69"/>
      <c r="AD37" s="85"/>
      <c r="AE37" s="85"/>
      <c r="AF37" s="85"/>
      <c r="AG37" s="85"/>
      <c r="AH37" s="89" t="s">
        <v>1218</v>
      </c>
      <c r="AI37" s="85" t="s">
        <v>945</v>
      </c>
      <c r="AJ37" s="85" t="s">
        <v>965</v>
      </c>
      <c r="AK37" s="85">
        <v>2011</v>
      </c>
      <c r="AL37" s="85">
        <v>183</v>
      </c>
      <c r="AM37" s="85" t="s">
        <v>975</v>
      </c>
      <c r="AN37" s="85"/>
      <c r="AO37" s="85" t="str">
        <f>REPLACE(INDEX(GroupVertices[Group],MATCH("~"&amp;Vertices[[#This Row],[Vertex]],GroupVertices[Vertex],0)),1,1,"")</f>
        <v>8</v>
      </c>
      <c r="AP37" s="45">
        <v>11</v>
      </c>
      <c r="AQ37" s="46">
        <v>1.8425460636515913</v>
      </c>
      <c r="AR37" s="45">
        <v>8</v>
      </c>
      <c r="AS37" s="46">
        <v>1.340033500837521</v>
      </c>
      <c r="AT37" s="45">
        <v>0</v>
      </c>
      <c r="AU37" s="46">
        <v>0</v>
      </c>
      <c r="AV37" s="45">
        <v>329</v>
      </c>
      <c r="AW37" s="46">
        <v>55.108877721943045</v>
      </c>
      <c r="AX37" s="45">
        <v>597</v>
      </c>
      <c r="AY37" s="45"/>
      <c r="AZ37" s="45"/>
      <c r="BA37" s="45"/>
      <c r="BB37" s="45"/>
      <c r="BC37" s="45"/>
      <c r="BD37" s="45"/>
      <c r="BE37" s="45"/>
      <c r="BF37" s="45"/>
      <c r="BG37" s="45"/>
      <c r="BH37" s="45"/>
      <c r="BI37" s="45"/>
      <c r="BJ37" s="45"/>
      <c r="BK37" s="45"/>
      <c r="BL37" s="45"/>
      <c r="BM37" s="45"/>
      <c r="BN37" s="45"/>
      <c r="BO37" s="2"/>
    </row>
    <row r="38" spans="1:67" ht="15">
      <c r="A38" s="61" t="s">
        <v>578</v>
      </c>
      <c r="B38" s="62"/>
      <c r="C38" s="62" t="s">
        <v>59</v>
      </c>
      <c r="D38" s="63">
        <v>58.65263479371192</v>
      </c>
      <c r="E38" s="65"/>
      <c r="F38" s="62"/>
      <c r="G38" s="62"/>
      <c r="H38" s="66" t="s">
        <v>578</v>
      </c>
      <c r="I38" s="67"/>
      <c r="J38" s="67"/>
      <c r="K38" s="66" t="s">
        <v>578</v>
      </c>
      <c r="L38" s="70">
        <v>92.0621501763492</v>
      </c>
      <c r="M38" s="71">
        <v>1346.206298828125</v>
      </c>
      <c r="N38" s="71">
        <v>6442.755859375</v>
      </c>
      <c r="O38" s="72"/>
      <c r="P38" s="73"/>
      <c r="Q38" s="73"/>
      <c r="R38" s="92"/>
      <c r="S38" s="45">
        <v>2</v>
      </c>
      <c r="T38" s="45">
        <v>0</v>
      </c>
      <c r="U38" s="46">
        <v>31.67619</v>
      </c>
      <c r="V38" s="46">
        <v>0.059797</v>
      </c>
      <c r="W38" s="46">
        <v>0.110013</v>
      </c>
      <c r="X38" s="46">
        <v>0.00264</v>
      </c>
      <c r="Y38" s="46">
        <v>0</v>
      </c>
      <c r="Z38" s="46">
        <v>0</v>
      </c>
      <c r="AA38" s="68">
        <v>38</v>
      </c>
      <c r="AB38" s="68"/>
      <c r="AC38" s="69"/>
      <c r="AD38" s="85"/>
      <c r="AE38" s="85"/>
      <c r="AF38" s="85"/>
      <c r="AG38" s="85"/>
      <c r="AH38" s="89" t="s">
        <v>1014</v>
      </c>
      <c r="AI38" s="85" t="s">
        <v>868</v>
      </c>
      <c r="AJ38" s="85" t="s">
        <v>965</v>
      </c>
      <c r="AK38" s="85">
        <v>2016</v>
      </c>
      <c r="AL38" s="85">
        <v>60</v>
      </c>
      <c r="AM38" s="85" t="s">
        <v>972</v>
      </c>
      <c r="AN38" s="85"/>
      <c r="AO38" s="85" t="str">
        <f>REPLACE(INDEX(GroupVertices[Group],MATCH("~"&amp;Vertices[[#This Row],[Vertex]],GroupVertices[Vertex],0)),1,1,"")</f>
        <v>1</v>
      </c>
      <c r="AP38" s="45">
        <v>4</v>
      </c>
      <c r="AQ38" s="46">
        <v>2.2988505747126435</v>
      </c>
      <c r="AR38" s="45">
        <v>4</v>
      </c>
      <c r="AS38" s="46">
        <v>2.2988505747126435</v>
      </c>
      <c r="AT38" s="45">
        <v>0</v>
      </c>
      <c r="AU38" s="46">
        <v>0</v>
      </c>
      <c r="AV38" s="45">
        <v>89</v>
      </c>
      <c r="AW38" s="46">
        <v>51.14942528735632</v>
      </c>
      <c r="AX38" s="45">
        <v>174</v>
      </c>
      <c r="AY38" s="45"/>
      <c r="AZ38" s="45"/>
      <c r="BA38" s="45"/>
      <c r="BB38" s="45"/>
      <c r="BC38" s="45"/>
      <c r="BD38" s="45"/>
      <c r="BE38" s="45"/>
      <c r="BF38" s="45"/>
      <c r="BG38" s="45"/>
      <c r="BH38" s="45"/>
      <c r="BI38" s="45"/>
      <c r="BJ38" s="45"/>
      <c r="BK38" s="45"/>
      <c r="BL38" s="45"/>
      <c r="BM38" s="45"/>
      <c r="BN38" s="45"/>
      <c r="BO38" s="2"/>
    </row>
    <row r="39" spans="1:67" ht="15">
      <c r="A39" s="61" t="s">
        <v>587</v>
      </c>
      <c r="B39" s="62"/>
      <c r="C39" s="62" t="s">
        <v>59</v>
      </c>
      <c r="D39" s="63">
        <v>58.19476849366535</v>
      </c>
      <c r="E39" s="65"/>
      <c r="F39" s="62"/>
      <c r="G39" s="62"/>
      <c r="H39" s="66" t="s">
        <v>587</v>
      </c>
      <c r="I39" s="67"/>
      <c r="J39" s="67"/>
      <c r="K39" s="66" t="s">
        <v>587</v>
      </c>
      <c r="L39" s="70">
        <v>87.24346884175391</v>
      </c>
      <c r="M39" s="71">
        <v>5853.279296875</v>
      </c>
      <c r="N39" s="71">
        <v>8614.8642578125</v>
      </c>
      <c r="O39" s="72"/>
      <c r="P39" s="73"/>
      <c r="Q39" s="73"/>
      <c r="R39" s="92"/>
      <c r="S39" s="45">
        <v>4</v>
      </c>
      <c r="T39" s="45">
        <v>0</v>
      </c>
      <c r="U39" s="46">
        <v>30</v>
      </c>
      <c r="V39" s="46">
        <v>0.011502</v>
      </c>
      <c r="W39" s="46">
        <v>0</v>
      </c>
      <c r="X39" s="46">
        <v>0.003727</v>
      </c>
      <c r="Y39" s="46">
        <v>0</v>
      </c>
      <c r="Z39" s="46">
        <v>0</v>
      </c>
      <c r="AA39" s="68">
        <v>39</v>
      </c>
      <c r="AB39" s="68"/>
      <c r="AC39" s="69"/>
      <c r="AD39" s="85"/>
      <c r="AE39" s="85"/>
      <c r="AF39" s="85"/>
      <c r="AG39" s="85"/>
      <c r="AH39" s="89" t="s">
        <v>1032</v>
      </c>
      <c r="AI39" s="85" t="s">
        <v>877</v>
      </c>
      <c r="AJ39" s="85" t="s">
        <v>965</v>
      </c>
      <c r="AK39" s="85">
        <v>2014</v>
      </c>
      <c r="AL39" s="85">
        <v>65</v>
      </c>
      <c r="AM39" s="85" t="s">
        <v>969</v>
      </c>
      <c r="AN39" s="85"/>
      <c r="AO39" s="85" t="str">
        <f>REPLACE(INDEX(GroupVertices[Group],MATCH("~"&amp;Vertices[[#This Row],[Vertex]],GroupVertices[Vertex],0)),1,1,"")</f>
        <v>10</v>
      </c>
      <c r="AP39" s="45">
        <v>1</v>
      </c>
      <c r="AQ39" s="46">
        <v>0.42735042735042733</v>
      </c>
      <c r="AR39" s="45">
        <v>1</v>
      </c>
      <c r="AS39" s="46">
        <v>0.42735042735042733</v>
      </c>
      <c r="AT39" s="45">
        <v>0</v>
      </c>
      <c r="AU39" s="46">
        <v>0</v>
      </c>
      <c r="AV39" s="45">
        <v>127</v>
      </c>
      <c r="AW39" s="46">
        <v>54.27350427350427</v>
      </c>
      <c r="AX39" s="45">
        <v>234</v>
      </c>
      <c r="AY39" s="45"/>
      <c r="AZ39" s="45"/>
      <c r="BA39" s="45"/>
      <c r="BB39" s="45"/>
      <c r="BC39" s="45"/>
      <c r="BD39" s="45"/>
      <c r="BE39" s="45"/>
      <c r="BF39" s="45"/>
      <c r="BG39" s="45"/>
      <c r="BH39" s="45"/>
      <c r="BI39" s="45"/>
      <c r="BJ39" s="45"/>
      <c r="BK39" s="45"/>
      <c r="BL39" s="45"/>
      <c r="BM39" s="45"/>
      <c r="BN39" s="45"/>
      <c r="BO39" s="2"/>
    </row>
    <row r="40" spans="1:67" ht="15">
      <c r="A40" s="61" t="s">
        <v>670</v>
      </c>
      <c r="B40" s="62"/>
      <c r="C40" s="62" t="s">
        <v>59</v>
      </c>
      <c r="D40" s="63">
        <v>58.19476849366535</v>
      </c>
      <c r="E40" s="65"/>
      <c r="F40" s="62"/>
      <c r="G40" s="62"/>
      <c r="H40" s="66" t="s">
        <v>670</v>
      </c>
      <c r="I40" s="67"/>
      <c r="J40" s="67"/>
      <c r="K40" s="66" t="s">
        <v>670</v>
      </c>
      <c r="L40" s="70">
        <v>87.24346884175391</v>
      </c>
      <c r="M40" s="71">
        <v>3980.49365234375</v>
      </c>
      <c r="N40" s="71">
        <v>5322.9970703125</v>
      </c>
      <c r="O40" s="72"/>
      <c r="P40" s="73"/>
      <c r="Q40" s="73"/>
      <c r="R40" s="92"/>
      <c r="S40" s="45">
        <v>6</v>
      </c>
      <c r="T40" s="45">
        <v>0</v>
      </c>
      <c r="U40" s="46">
        <v>30</v>
      </c>
      <c r="V40" s="46">
        <v>0.016901</v>
      </c>
      <c r="W40" s="46">
        <v>0</v>
      </c>
      <c r="X40" s="46">
        <v>0.004641</v>
      </c>
      <c r="Y40" s="46">
        <v>0</v>
      </c>
      <c r="Z40" s="46">
        <v>0</v>
      </c>
      <c r="AA40" s="68">
        <v>40</v>
      </c>
      <c r="AB40" s="68"/>
      <c r="AC40" s="69"/>
      <c r="AD40" s="85"/>
      <c r="AE40" s="85"/>
      <c r="AF40" s="85"/>
      <c r="AG40" s="85"/>
      <c r="AH40" s="89" t="s">
        <v>1267</v>
      </c>
      <c r="AI40" s="85" t="s">
        <v>960</v>
      </c>
      <c r="AJ40" s="85" t="s">
        <v>965</v>
      </c>
      <c r="AK40" s="85">
        <v>2006</v>
      </c>
      <c r="AL40" s="85">
        <v>518</v>
      </c>
      <c r="AM40" s="85" t="s">
        <v>968</v>
      </c>
      <c r="AN40" s="85"/>
      <c r="AO40" s="85" t="str">
        <f>REPLACE(INDEX(GroupVertices[Group],MATCH("~"&amp;Vertices[[#This Row],[Vertex]],GroupVertices[Vertex],0)),1,1,"")</f>
        <v>11</v>
      </c>
      <c r="AP40" s="45">
        <v>4</v>
      </c>
      <c r="AQ40" s="46">
        <v>1.4545454545454546</v>
      </c>
      <c r="AR40" s="45">
        <v>3</v>
      </c>
      <c r="AS40" s="46">
        <v>1.0909090909090908</v>
      </c>
      <c r="AT40" s="45">
        <v>0</v>
      </c>
      <c r="AU40" s="46">
        <v>0</v>
      </c>
      <c r="AV40" s="45">
        <v>153</v>
      </c>
      <c r="AW40" s="46">
        <v>55.63636363636363</v>
      </c>
      <c r="AX40" s="45">
        <v>275</v>
      </c>
      <c r="AY40" s="45"/>
      <c r="AZ40" s="45"/>
      <c r="BA40" s="45"/>
      <c r="BB40" s="45"/>
      <c r="BC40" s="45"/>
      <c r="BD40" s="45"/>
      <c r="BE40" s="45"/>
      <c r="BF40" s="45"/>
      <c r="BG40" s="45"/>
      <c r="BH40" s="45"/>
      <c r="BI40" s="45"/>
      <c r="BJ40" s="45"/>
      <c r="BK40" s="45"/>
      <c r="BL40" s="45"/>
      <c r="BM40" s="45"/>
      <c r="BN40" s="45"/>
      <c r="BO40" s="2"/>
    </row>
    <row r="41" spans="1:67" ht="15">
      <c r="A41" s="61" t="s">
        <v>382</v>
      </c>
      <c r="B41" s="62"/>
      <c r="C41" s="62" t="s">
        <v>56</v>
      </c>
      <c r="D41" s="63">
        <v>56.55581479493228</v>
      </c>
      <c r="E41" s="65"/>
      <c r="F41" s="62"/>
      <c r="G41" s="62"/>
      <c r="H41" s="66" t="s">
        <v>382</v>
      </c>
      <c r="I41" s="67"/>
      <c r="J41" s="67"/>
      <c r="K41" s="66" t="s">
        <v>382</v>
      </c>
      <c r="L41" s="70">
        <v>69.99477507340312</v>
      </c>
      <c r="M41" s="71">
        <v>5655.4814453125</v>
      </c>
      <c r="N41" s="71">
        <v>8998.0986328125</v>
      </c>
      <c r="O41" s="72"/>
      <c r="P41" s="73"/>
      <c r="Q41" s="73"/>
      <c r="R41" s="92"/>
      <c r="S41" s="45">
        <v>0</v>
      </c>
      <c r="T41" s="45">
        <v>2</v>
      </c>
      <c r="U41" s="46">
        <v>24</v>
      </c>
      <c r="V41" s="46">
        <v>0.011502</v>
      </c>
      <c r="W41" s="46">
        <v>0</v>
      </c>
      <c r="X41" s="46">
        <v>0.002695</v>
      </c>
      <c r="Y41" s="46">
        <v>0</v>
      </c>
      <c r="Z41" s="46">
        <v>0</v>
      </c>
      <c r="AA41" s="68">
        <v>41</v>
      </c>
      <c r="AB41" s="68"/>
      <c r="AC41" s="69"/>
      <c r="AD41" s="85" t="s">
        <v>676</v>
      </c>
      <c r="AE41" s="85" t="s">
        <v>727</v>
      </c>
      <c r="AF41" s="85" t="s">
        <v>818</v>
      </c>
      <c r="AG41" s="85" t="s">
        <v>826</v>
      </c>
      <c r="AH41" s="89" t="s">
        <v>1030</v>
      </c>
      <c r="AI41" s="85"/>
      <c r="AJ41" s="85"/>
      <c r="AK41" s="85"/>
      <c r="AL41" s="85"/>
      <c r="AM41" s="85"/>
      <c r="AN41" s="85"/>
      <c r="AO41" s="85" t="str">
        <f>REPLACE(INDEX(GroupVertices[Group],MATCH("~"&amp;Vertices[[#This Row],[Vertex]],GroupVertices[Vertex],0)),1,1,"")</f>
        <v>10</v>
      </c>
      <c r="AP41" s="45"/>
      <c r="AQ41" s="46"/>
      <c r="AR41" s="45"/>
      <c r="AS41" s="46"/>
      <c r="AT41" s="45"/>
      <c r="AU41" s="46"/>
      <c r="AV41" s="45"/>
      <c r="AW41" s="46"/>
      <c r="AX41" s="45"/>
      <c r="AY41" s="45" t="s">
        <v>3969</v>
      </c>
      <c r="AZ41" s="45" t="s">
        <v>4014</v>
      </c>
      <c r="BA41" s="45" t="s">
        <v>4093</v>
      </c>
      <c r="BB41" s="45" t="s">
        <v>3640</v>
      </c>
      <c r="BC41" s="45" t="s">
        <v>826</v>
      </c>
      <c r="BD41" s="45" t="s">
        <v>826</v>
      </c>
      <c r="BE41" s="45" t="s">
        <v>965</v>
      </c>
      <c r="BF41" s="45" t="s">
        <v>965</v>
      </c>
      <c r="BG41" s="45" t="s">
        <v>969</v>
      </c>
      <c r="BH41" s="45" t="s">
        <v>969</v>
      </c>
      <c r="BI41" s="45"/>
      <c r="BJ41" s="45"/>
      <c r="BK41" s="109" t="s">
        <v>4172</v>
      </c>
      <c r="BL41" s="109" t="s">
        <v>4232</v>
      </c>
      <c r="BM41" s="109" t="s">
        <v>4269</v>
      </c>
      <c r="BN41" s="109" t="s">
        <v>4269</v>
      </c>
      <c r="BO41" s="2"/>
    </row>
    <row r="42" spans="1:67" ht="15">
      <c r="A42" s="61" t="s">
        <v>596</v>
      </c>
      <c r="B42" s="62"/>
      <c r="C42" s="62" t="s">
        <v>59</v>
      </c>
      <c r="D42" s="63">
        <v>56.55581479493228</v>
      </c>
      <c r="E42" s="65"/>
      <c r="F42" s="62"/>
      <c r="G42" s="62"/>
      <c r="H42" s="66" t="s">
        <v>596</v>
      </c>
      <c r="I42" s="67"/>
      <c r="J42" s="67"/>
      <c r="K42" s="66" t="s">
        <v>596</v>
      </c>
      <c r="L42" s="70">
        <v>69.99477507340312</v>
      </c>
      <c r="M42" s="71">
        <v>3863.656005859375</v>
      </c>
      <c r="N42" s="71">
        <v>6830.16162109375</v>
      </c>
      <c r="O42" s="72"/>
      <c r="P42" s="73"/>
      <c r="Q42" s="73"/>
      <c r="R42" s="92"/>
      <c r="S42" s="45">
        <v>4</v>
      </c>
      <c r="T42" s="45">
        <v>0</v>
      </c>
      <c r="U42" s="46">
        <v>24</v>
      </c>
      <c r="V42" s="46">
        <v>0.011268</v>
      </c>
      <c r="W42" s="46">
        <v>0</v>
      </c>
      <c r="X42" s="46">
        <v>0.003731</v>
      </c>
      <c r="Y42" s="46">
        <v>0</v>
      </c>
      <c r="Z42" s="46">
        <v>0</v>
      </c>
      <c r="AA42" s="68">
        <v>42</v>
      </c>
      <c r="AB42" s="68"/>
      <c r="AC42" s="69"/>
      <c r="AD42" s="85"/>
      <c r="AE42" s="85"/>
      <c r="AF42" s="85"/>
      <c r="AG42" s="85"/>
      <c r="AH42" s="89" t="s">
        <v>1059</v>
      </c>
      <c r="AI42" s="85" t="s">
        <v>886</v>
      </c>
      <c r="AJ42" s="85" t="s">
        <v>965</v>
      </c>
      <c r="AK42" s="85">
        <v>2003</v>
      </c>
      <c r="AL42" s="85">
        <v>74</v>
      </c>
      <c r="AM42" s="85" t="s">
        <v>969</v>
      </c>
      <c r="AN42" s="85"/>
      <c r="AO42" s="85" t="str">
        <f>REPLACE(INDEX(GroupVertices[Group],MATCH("~"&amp;Vertices[[#This Row],[Vertex]],GroupVertices[Vertex],0)),1,1,"")</f>
        <v>12</v>
      </c>
      <c r="AP42" s="45">
        <v>2</v>
      </c>
      <c r="AQ42" s="46">
        <v>1.5873015873015872</v>
      </c>
      <c r="AR42" s="45">
        <v>0</v>
      </c>
      <c r="AS42" s="46">
        <v>0</v>
      </c>
      <c r="AT42" s="45">
        <v>0</v>
      </c>
      <c r="AU42" s="46">
        <v>0</v>
      </c>
      <c r="AV42" s="45">
        <v>63</v>
      </c>
      <c r="AW42" s="46">
        <v>50</v>
      </c>
      <c r="AX42" s="45">
        <v>126</v>
      </c>
      <c r="AY42" s="45"/>
      <c r="AZ42" s="45"/>
      <c r="BA42" s="45"/>
      <c r="BB42" s="45"/>
      <c r="BC42" s="45"/>
      <c r="BD42" s="45"/>
      <c r="BE42" s="45"/>
      <c r="BF42" s="45"/>
      <c r="BG42" s="45"/>
      <c r="BH42" s="45"/>
      <c r="BI42" s="45"/>
      <c r="BJ42" s="45"/>
      <c r="BK42" s="45"/>
      <c r="BL42" s="45"/>
      <c r="BM42" s="45"/>
      <c r="BN42" s="45"/>
      <c r="BO42" s="2"/>
    </row>
    <row r="43" spans="1:67" ht="15">
      <c r="A43" s="61" t="s">
        <v>601</v>
      </c>
      <c r="B43" s="62"/>
      <c r="C43" s="62" t="s">
        <v>59</v>
      </c>
      <c r="D43" s="63">
        <v>56.55581479493228</v>
      </c>
      <c r="E43" s="65"/>
      <c r="F43" s="62"/>
      <c r="G43" s="62"/>
      <c r="H43" s="66" t="s">
        <v>601</v>
      </c>
      <c r="I43" s="67"/>
      <c r="J43" s="67"/>
      <c r="K43" s="66" t="s">
        <v>601</v>
      </c>
      <c r="L43" s="70">
        <v>69.99477507340312</v>
      </c>
      <c r="M43" s="71">
        <v>9170.9677734375</v>
      </c>
      <c r="N43" s="71">
        <v>9079.4326171875</v>
      </c>
      <c r="O43" s="72"/>
      <c r="P43" s="73"/>
      <c r="Q43" s="73"/>
      <c r="R43" s="92"/>
      <c r="S43" s="45">
        <v>4</v>
      </c>
      <c r="T43" s="45">
        <v>0</v>
      </c>
      <c r="U43" s="46">
        <v>24</v>
      </c>
      <c r="V43" s="46">
        <v>0.011268</v>
      </c>
      <c r="W43" s="46">
        <v>0</v>
      </c>
      <c r="X43" s="46">
        <v>0.003731</v>
      </c>
      <c r="Y43" s="46">
        <v>0</v>
      </c>
      <c r="Z43" s="46">
        <v>0</v>
      </c>
      <c r="AA43" s="68">
        <v>43</v>
      </c>
      <c r="AB43" s="68"/>
      <c r="AC43" s="69"/>
      <c r="AD43" s="85"/>
      <c r="AE43" s="85"/>
      <c r="AF43" s="85"/>
      <c r="AG43" s="85"/>
      <c r="AH43" s="89" t="s">
        <v>1073</v>
      </c>
      <c r="AI43" s="85" t="s">
        <v>891</v>
      </c>
      <c r="AJ43" s="85" t="s">
        <v>965</v>
      </c>
      <c r="AK43" s="85">
        <v>2009</v>
      </c>
      <c r="AL43" s="85">
        <v>75</v>
      </c>
      <c r="AM43" s="85" t="s">
        <v>975</v>
      </c>
      <c r="AN43" s="85"/>
      <c r="AO43" s="85" t="str">
        <f>REPLACE(INDEX(GroupVertices[Group],MATCH("~"&amp;Vertices[[#This Row],[Vertex]],GroupVertices[Vertex],0)),1,1,"")</f>
        <v>13</v>
      </c>
      <c r="AP43" s="45">
        <v>5</v>
      </c>
      <c r="AQ43" s="46">
        <v>2.358490566037736</v>
      </c>
      <c r="AR43" s="45">
        <v>1</v>
      </c>
      <c r="AS43" s="46">
        <v>0.4716981132075472</v>
      </c>
      <c r="AT43" s="45">
        <v>0</v>
      </c>
      <c r="AU43" s="46">
        <v>0</v>
      </c>
      <c r="AV43" s="45">
        <v>99</v>
      </c>
      <c r="AW43" s="46">
        <v>46.698113207547166</v>
      </c>
      <c r="AX43" s="45">
        <v>212</v>
      </c>
      <c r="AY43" s="45"/>
      <c r="AZ43" s="45"/>
      <c r="BA43" s="45"/>
      <c r="BB43" s="45"/>
      <c r="BC43" s="45"/>
      <c r="BD43" s="45"/>
      <c r="BE43" s="45"/>
      <c r="BF43" s="45"/>
      <c r="BG43" s="45"/>
      <c r="BH43" s="45"/>
      <c r="BI43" s="45"/>
      <c r="BJ43" s="45"/>
      <c r="BK43" s="45"/>
      <c r="BL43" s="45"/>
      <c r="BM43" s="45"/>
      <c r="BN43" s="45"/>
      <c r="BO43" s="2"/>
    </row>
    <row r="44" spans="1:67" ht="15">
      <c r="A44" s="61" t="s">
        <v>573</v>
      </c>
      <c r="B44" s="62"/>
      <c r="C44" s="62" t="s">
        <v>59</v>
      </c>
      <c r="D44" s="63">
        <v>56.009496895354594</v>
      </c>
      <c r="E44" s="65"/>
      <c r="F44" s="62"/>
      <c r="G44" s="62"/>
      <c r="H44" s="66" t="s">
        <v>573</v>
      </c>
      <c r="I44" s="67"/>
      <c r="J44" s="67"/>
      <c r="K44" s="66" t="s">
        <v>573</v>
      </c>
      <c r="L44" s="70">
        <v>64.24521048395286</v>
      </c>
      <c r="M44" s="71">
        <v>5466.359375</v>
      </c>
      <c r="N44" s="71">
        <v>9363.171875</v>
      </c>
      <c r="O44" s="72"/>
      <c r="P44" s="73"/>
      <c r="Q44" s="73"/>
      <c r="R44" s="92"/>
      <c r="S44" s="45">
        <v>3</v>
      </c>
      <c r="T44" s="45">
        <v>0</v>
      </c>
      <c r="U44" s="46">
        <v>22</v>
      </c>
      <c r="V44" s="46">
        <v>0.009859</v>
      </c>
      <c r="W44" s="46">
        <v>0</v>
      </c>
      <c r="X44" s="46">
        <v>0.003356</v>
      </c>
      <c r="Y44" s="46">
        <v>0</v>
      </c>
      <c r="Z44" s="46">
        <v>0</v>
      </c>
      <c r="AA44" s="68">
        <v>44</v>
      </c>
      <c r="AB44" s="68"/>
      <c r="AC44" s="69"/>
      <c r="AD44" s="85"/>
      <c r="AE44" s="85"/>
      <c r="AF44" s="85"/>
      <c r="AG44" s="85"/>
      <c r="AH44" s="89" t="s">
        <v>1004</v>
      </c>
      <c r="AI44" s="85" t="s">
        <v>863</v>
      </c>
      <c r="AJ44" s="85" t="s">
        <v>965</v>
      </c>
      <c r="AK44" s="85">
        <v>2010</v>
      </c>
      <c r="AL44" s="85">
        <v>58</v>
      </c>
      <c r="AM44" s="85" t="s">
        <v>969</v>
      </c>
      <c r="AN44" s="85"/>
      <c r="AO44" s="85" t="str">
        <f>REPLACE(INDEX(GroupVertices[Group],MATCH("~"&amp;Vertices[[#This Row],[Vertex]],GroupVertices[Vertex],0)),1,1,"")</f>
        <v>10</v>
      </c>
      <c r="AP44" s="45">
        <v>2</v>
      </c>
      <c r="AQ44" s="46">
        <v>1.7543859649122806</v>
      </c>
      <c r="AR44" s="45">
        <v>1</v>
      </c>
      <c r="AS44" s="46">
        <v>0.8771929824561403</v>
      </c>
      <c r="AT44" s="45">
        <v>0</v>
      </c>
      <c r="AU44" s="46">
        <v>0</v>
      </c>
      <c r="AV44" s="45">
        <v>60</v>
      </c>
      <c r="AW44" s="46">
        <v>52.63157894736842</v>
      </c>
      <c r="AX44" s="45">
        <v>114</v>
      </c>
      <c r="AY44" s="45"/>
      <c r="AZ44" s="45"/>
      <c r="BA44" s="45"/>
      <c r="BB44" s="45"/>
      <c r="BC44" s="45"/>
      <c r="BD44" s="45"/>
      <c r="BE44" s="45"/>
      <c r="BF44" s="45"/>
      <c r="BG44" s="45"/>
      <c r="BH44" s="45"/>
      <c r="BI44" s="45"/>
      <c r="BJ44" s="45"/>
      <c r="BK44" s="45"/>
      <c r="BL44" s="45"/>
      <c r="BM44" s="45"/>
      <c r="BN44" s="45"/>
      <c r="BO44" s="2"/>
    </row>
    <row r="45" spans="1:67" ht="15">
      <c r="A45" s="61" t="s">
        <v>387</v>
      </c>
      <c r="B45" s="62"/>
      <c r="C45" s="62" t="s">
        <v>56</v>
      </c>
      <c r="D45" s="63">
        <v>54.370543196621526</v>
      </c>
      <c r="E45" s="65"/>
      <c r="F45" s="62"/>
      <c r="G45" s="62"/>
      <c r="H45" s="66" t="s">
        <v>387</v>
      </c>
      <c r="I45" s="67"/>
      <c r="J45" s="67"/>
      <c r="K45" s="66" t="s">
        <v>387</v>
      </c>
      <c r="L45" s="70">
        <v>46.996516715602084</v>
      </c>
      <c r="M45" s="71">
        <v>9414.44140625</v>
      </c>
      <c r="N45" s="71">
        <v>9249.060546875</v>
      </c>
      <c r="O45" s="72"/>
      <c r="P45" s="73"/>
      <c r="Q45" s="73"/>
      <c r="R45" s="92"/>
      <c r="S45" s="45">
        <v>0</v>
      </c>
      <c r="T45" s="45">
        <v>2</v>
      </c>
      <c r="U45" s="46">
        <v>16</v>
      </c>
      <c r="V45" s="46">
        <v>0.010141</v>
      </c>
      <c r="W45" s="46">
        <v>0</v>
      </c>
      <c r="X45" s="46">
        <v>0.002751</v>
      </c>
      <c r="Y45" s="46">
        <v>0</v>
      </c>
      <c r="Z45" s="46">
        <v>0</v>
      </c>
      <c r="AA45" s="68">
        <v>45</v>
      </c>
      <c r="AB45" s="68"/>
      <c r="AC45" s="69"/>
      <c r="AD45" s="85" t="s">
        <v>677</v>
      </c>
      <c r="AE45" s="85" t="s">
        <v>684</v>
      </c>
      <c r="AF45" s="85" t="s">
        <v>817</v>
      </c>
      <c r="AG45" s="85" t="s">
        <v>828</v>
      </c>
      <c r="AH45" s="89" t="s">
        <v>1071</v>
      </c>
      <c r="AI45" s="85"/>
      <c r="AJ45" s="85"/>
      <c r="AK45" s="85"/>
      <c r="AL45" s="85"/>
      <c r="AM45" s="85"/>
      <c r="AN45" s="85"/>
      <c r="AO45" s="85" t="str">
        <f>REPLACE(INDEX(GroupVertices[Group],MATCH("~"&amp;Vertices[[#This Row],[Vertex]],GroupVertices[Vertex],0)),1,1,"")</f>
        <v>13</v>
      </c>
      <c r="AP45" s="45"/>
      <c r="AQ45" s="46"/>
      <c r="AR45" s="45"/>
      <c r="AS45" s="46"/>
      <c r="AT45" s="45"/>
      <c r="AU45" s="46"/>
      <c r="AV45" s="45"/>
      <c r="AW45" s="46"/>
      <c r="AX45" s="45"/>
      <c r="AY45" s="45" t="s">
        <v>684</v>
      </c>
      <c r="AZ45" s="45" t="s">
        <v>684</v>
      </c>
      <c r="BA45" s="45" t="s">
        <v>817</v>
      </c>
      <c r="BB45" s="45" t="s">
        <v>817</v>
      </c>
      <c r="BC45" s="45" t="s">
        <v>828</v>
      </c>
      <c r="BD45" s="45" t="s">
        <v>828</v>
      </c>
      <c r="BE45" s="45" t="s">
        <v>965</v>
      </c>
      <c r="BF45" s="45" t="s">
        <v>965</v>
      </c>
      <c r="BG45" s="45" t="s">
        <v>975</v>
      </c>
      <c r="BH45" s="45" t="s">
        <v>975</v>
      </c>
      <c r="BI45" s="45"/>
      <c r="BJ45" s="45"/>
      <c r="BK45" s="109" t="s">
        <v>3751</v>
      </c>
      <c r="BL45" s="109" t="s">
        <v>4233</v>
      </c>
      <c r="BM45" s="109" t="s">
        <v>3903</v>
      </c>
      <c r="BN45" s="109" t="s">
        <v>4353</v>
      </c>
      <c r="BO45" s="2"/>
    </row>
    <row r="46" spans="1:67" ht="15">
      <c r="A46" s="61" t="s">
        <v>416</v>
      </c>
      <c r="B46" s="62"/>
      <c r="C46" s="62" t="s">
        <v>56</v>
      </c>
      <c r="D46" s="63">
        <v>54.370543196621526</v>
      </c>
      <c r="E46" s="65"/>
      <c r="F46" s="62"/>
      <c r="G46" s="62"/>
      <c r="H46" s="66" t="s">
        <v>416</v>
      </c>
      <c r="I46" s="67"/>
      <c r="J46" s="67"/>
      <c r="K46" s="66" t="s">
        <v>416</v>
      </c>
      <c r="L46" s="70">
        <v>46.996516715602084</v>
      </c>
      <c r="M46" s="71">
        <v>4059.17431640625</v>
      </c>
      <c r="N46" s="71">
        <v>7256.83447265625</v>
      </c>
      <c r="O46" s="72"/>
      <c r="P46" s="73"/>
      <c r="Q46" s="73"/>
      <c r="R46" s="92"/>
      <c r="S46" s="45">
        <v>0</v>
      </c>
      <c r="T46" s="45">
        <v>2</v>
      </c>
      <c r="U46" s="46">
        <v>16</v>
      </c>
      <c r="V46" s="46">
        <v>0.010141</v>
      </c>
      <c r="W46" s="46">
        <v>0</v>
      </c>
      <c r="X46" s="46">
        <v>0.002751</v>
      </c>
      <c r="Y46" s="46">
        <v>0</v>
      </c>
      <c r="Z46" s="46">
        <v>0</v>
      </c>
      <c r="AA46" s="68">
        <v>46</v>
      </c>
      <c r="AB46" s="68"/>
      <c r="AC46" s="69"/>
      <c r="AD46" s="85" t="s">
        <v>678</v>
      </c>
      <c r="AE46" s="85" t="s">
        <v>797</v>
      </c>
      <c r="AF46" s="85" t="s">
        <v>817</v>
      </c>
      <c r="AG46" s="85" t="s">
        <v>828</v>
      </c>
      <c r="AH46" s="89" t="s">
        <v>1241</v>
      </c>
      <c r="AI46" s="85"/>
      <c r="AJ46" s="85"/>
      <c r="AK46" s="85"/>
      <c r="AL46" s="85"/>
      <c r="AM46" s="85"/>
      <c r="AN46" s="85"/>
      <c r="AO46" s="85" t="str">
        <f>REPLACE(INDEX(GroupVertices[Group],MATCH("~"&amp;Vertices[[#This Row],[Vertex]],GroupVertices[Vertex],0)),1,1,"")</f>
        <v>12</v>
      </c>
      <c r="AP46" s="45"/>
      <c r="AQ46" s="46"/>
      <c r="AR46" s="45"/>
      <c r="AS46" s="46"/>
      <c r="AT46" s="45"/>
      <c r="AU46" s="46"/>
      <c r="AV46" s="45"/>
      <c r="AW46" s="46"/>
      <c r="AX46" s="45"/>
      <c r="AY46" s="45" t="s">
        <v>3971</v>
      </c>
      <c r="AZ46" s="45" t="s">
        <v>4036</v>
      </c>
      <c r="BA46" s="45" t="s">
        <v>817</v>
      </c>
      <c r="BB46" s="45" t="s">
        <v>817</v>
      </c>
      <c r="BC46" s="45" t="s">
        <v>828</v>
      </c>
      <c r="BD46" s="45" t="s">
        <v>828</v>
      </c>
      <c r="BE46" s="45" t="s">
        <v>965</v>
      </c>
      <c r="BF46" s="45" t="s">
        <v>965</v>
      </c>
      <c r="BG46" s="45" t="s">
        <v>969</v>
      </c>
      <c r="BH46" s="45" t="s">
        <v>969</v>
      </c>
      <c r="BI46" s="45"/>
      <c r="BJ46" s="45"/>
      <c r="BK46" s="109" t="s">
        <v>3750</v>
      </c>
      <c r="BL46" s="109" t="s">
        <v>4236</v>
      </c>
      <c r="BM46" s="109" t="s">
        <v>4288</v>
      </c>
      <c r="BN46" s="109" t="s">
        <v>4356</v>
      </c>
      <c r="BO46" s="2"/>
    </row>
    <row r="47" spans="1:67" ht="15">
      <c r="A47" s="61" t="s">
        <v>389</v>
      </c>
      <c r="B47" s="62"/>
      <c r="C47" s="62" t="s">
        <v>56</v>
      </c>
      <c r="D47" s="63">
        <v>54.29249786044155</v>
      </c>
      <c r="E47" s="65"/>
      <c r="F47" s="62"/>
      <c r="G47" s="62"/>
      <c r="H47" s="66" t="s">
        <v>389</v>
      </c>
      <c r="I47" s="67"/>
      <c r="J47" s="67"/>
      <c r="K47" s="66" t="s">
        <v>389</v>
      </c>
      <c r="L47" s="70">
        <v>46.17515116704698</v>
      </c>
      <c r="M47" s="71">
        <v>1405.1640625</v>
      </c>
      <c r="N47" s="71">
        <v>7022.193359375</v>
      </c>
      <c r="O47" s="72"/>
      <c r="P47" s="73"/>
      <c r="Q47" s="73"/>
      <c r="R47" s="92"/>
      <c r="S47" s="45">
        <v>0</v>
      </c>
      <c r="T47" s="45">
        <v>2</v>
      </c>
      <c r="U47" s="46">
        <v>15.714286</v>
      </c>
      <c r="V47" s="46">
        <v>0.058994</v>
      </c>
      <c r="W47" s="46">
        <v>0.077489</v>
      </c>
      <c r="X47" s="46">
        <v>0.002662</v>
      </c>
      <c r="Y47" s="46">
        <v>0</v>
      </c>
      <c r="Z47" s="46">
        <v>0</v>
      </c>
      <c r="AA47" s="68">
        <v>47</v>
      </c>
      <c r="AB47" s="68"/>
      <c r="AC47" s="69"/>
      <c r="AD47" s="85" t="s">
        <v>676</v>
      </c>
      <c r="AE47" s="85" t="s">
        <v>721</v>
      </c>
      <c r="AF47" s="85" t="s">
        <v>817</v>
      </c>
      <c r="AG47" s="85" t="s">
        <v>830</v>
      </c>
      <c r="AH47" s="89" t="s">
        <v>1087</v>
      </c>
      <c r="AI47" s="85"/>
      <c r="AJ47" s="85"/>
      <c r="AK47" s="85"/>
      <c r="AL47" s="85"/>
      <c r="AM47" s="85"/>
      <c r="AN47" s="85"/>
      <c r="AO47" s="85" t="str">
        <f>REPLACE(INDEX(GroupVertices[Group],MATCH("~"&amp;Vertices[[#This Row],[Vertex]],GroupVertices[Vertex],0)),1,1,"")</f>
        <v>1</v>
      </c>
      <c r="AP47" s="45"/>
      <c r="AQ47" s="46"/>
      <c r="AR47" s="45"/>
      <c r="AS47" s="46"/>
      <c r="AT47" s="45"/>
      <c r="AU47" s="46"/>
      <c r="AV47" s="45"/>
      <c r="AW47" s="46"/>
      <c r="AX47" s="45"/>
      <c r="AY47" s="45" t="s">
        <v>721</v>
      </c>
      <c r="AZ47" s="45" t="s">
        <v>4017</v>
      </c>
      <c r="BA47" s="45" t="s">
        <v>817</v>
      </c>
      <c r="BB47" s="45" t="s">
        <v>817</v>
      </c>
      <c r="BC47" s="45" t="s">
        <v>830</v>
      </c>
      <c r="BD47" s="45" t="s">
        <v>830</v>
      </c>
      <c r="BE47" s="45" t="s">
        <v>965</v>
      </c>
      <c r="BF47" s="45" t="s">
        <v>965</v>
      </c>
      <c r="BG47" s="45" t="s">
        <v>972</v>
      </c>
      <c r="BH47" s="45" t="s">
        <v>972</v>
      </c>
      <c r="BI47" s="45"/>
      <c r="BJ47" s="45"/>
      <c r="BK47" s="109" t="s">
        <v>4175</v>
      </c>
      <c r="BL47" s="109" t="s">
        <v>4234</v>
      </c>
      <c r="BM47" s="109" t="s">
        <v>4273</v>
      </c>
      <c r="BN47" s="109" t="s">
        <v>4354</v>
      </c>
      <c r="BO47" s="2"/>
    </row>
    <row r="48" spans="1:67" ht="15">
      <c r="A48" s="61" t="s">
        <v>603</v>
      </c>
      <c r="B48" s="62"/>
      <c r="C48" s="62" t="s">
        <v>59</v>
      </c>
      <c r="D48" s="63">
        <v>53.82422529704383</v>
      </c>
      <c r="E48" s="65"/>
      <c r="F48" s="62"/>
      <c r="G48" s="62"/>
      <c r="H48" s="66" t="s">
        <v>603</v>
      </c>
      <c r="I48" s="67"/>
      <c r="J48" s="67"/>
      <c r="K48" s="66" t="s">
        <v>603</v>
      </c>
      <c r="L48" s="70">
        <v>41.24695212615182</v>
      </c>
      <c r="M48" s="71">
        <v>3882.239501953125</v>
      </c>
      <c r="N48" s="71">
        <v>3288.36181640625</v>
      </c>
      <c r="O48" s="72"/>
      <c r="P48" s="73"/>
      <c r="Q48" s="73"/>
      <c r="R48" s="92"/>
      <c r="S48" s="45">
        <v>3</v>
      </c>
      <c r="T48" s="45">
        <v>0</v>
      </c>
      <c r="U48" s="46">
        <v>14</v>
      </c>
      <c r="V48" s="46">
        <v>0.008803</v>
      </c>
      <c r="W48" s="46">
        <v>0</v>
      </c>
      <c r="X48" s="46">
        <v>0.003363</v>
      </c>
      <c r="Y48" s="46">
        <v>0</v>
      </c>
      <c r="Z48" s="46">
        <v>0</v>
      </c>
      <c r="AA48" s="68">
        <v>48</v>
      </c>
      <c r="AB48" s="68"/>
      <c r="AC48" s="69"/>
      <c r="AD48" s="85"/>
      <c r="AE48" s="85"/>
      <c r="AF48" s="85"/>
      <c r="AG48" s="85"/>
      <c r="AH48" s="89" t="s">
        <v>1079</v>
      </c>
      <c r="AI48" s="85" t="s">
        <v>893</v>
      </c>
      <c r="AJ48" s="85" t="s">
        <v>965</v>
      </c>
      <c r="AK48" s="85">
        <v>1999</v>
      </c>
      <c r="AL48" s="85">
        <v>76</v>
      </c>
      <c r="AM48" s="85" t="s">
        <v>969</v>
      </c>
      <c r="AN48" s="85"/>
      <c r="AO48" s="85" t="str">
        <f>REPLACE(INDEX(GroupVertices[Group],MATCH("~"&amp;Vertices[[#This Row],[Vertex]],GroupVertices[Vertex],0)),1,1,"")</f>
        <v>14</v>
      </c>
      <c r="AP48" s="45">
        <v>2</v>
      </c>
      <c r="AQ48" s="46">
        <v>0.8264462809917356</v>
      </c>
      <c r="AR48" s="45">
        <v>7</v>
      </c>
      <c r="AS48" s="46">
        <v>2.8925619834710745</v>
      </c>
      <c r="AT48" s="45">
        <v>0</v>
      </c>
      <c r="AU48" s="46">
        <v>0</v>
      </c>
      <c r="AV48" s="45">
        <v>118</v>
      </c>
      <c r="AW48" s="46">
        <v>48.760330578512395</v>
      </c>
      <c r="AX48" s="45">
        <v>242</v>
      </c>
      <c r="AY48" s="45"/>
      <c r="AZ48" s="45"/>
      <c r="BA48" s="45"/>
      <c r="BB48" s="45"/>
      <c r="BC48" s="45"/>
      <c r="BD48" s="45"/>
      <c r="BE48" s="45"/>
      <c r="BF48" s="45"/>
      <c r="BG48" s="45"/>
      <c r="BH48" s="45"/>
      <c r="BI48" s="45"/>
      <c r="BJ48" s="45"/>
      <c r="BK48" s="45"/>
      <c r="BL48" s="45"/>
      <c r="BM48" s="45"/>
      <c r="BN48" s="45"/>
      <c r="BO48" s="2"/>
    </row>
    <row r="49" spans="1:67" ht="15">
      <c r="A49" s="61" t="s">
        <v>365</v>
      </c>
      <c r="B49" s="62"/>
      <c r="C49" s="62" t="s">
        <v>56</v>
      </c>
      <c r="D49" s="63">
        <v>53.277907397466144</v>
      </c>
      <c r="E49" s="65"/>
      <c r="F49" s="62"/>
      <c r="G49" s="62"/>
      <c r="H49" s="66" t="s">
        <v>365</v>
      </c>
      <c r="I49" s="67"/>
      <c r="J49" s="67"/>
      <c r="K49" s="66" t="s">
        <v>365</v>
      </c>
      <c r="L49" s="70">
        <v>35.49738753670156</v>
      </c>
      <c r="M49" s="71">
        <v>4070.1611328125</v>
      </c>
      <c r="N49" s="71">
        <v>3635.600341796875</v>
      </c>
      <c r="O49" s="72"/>
      <c r="P49" s="73"/>
      <c r="Q49" s="73"/>
      <c r="R49" s="92"/>
      <c r="S49" s="45">
        <v>0</v>
      </c>
      <c r="T49" s="45">
        <v>2</v>
      </c>
      <c r="U49" s="46">
        <v>12</v>
      </c>
      <c r="V49" s="46">
        <v>0.008803</v>
      </c>
      <c r="W49" s="46">
        <v>0</v>
      </c>
      <c r="X49" s="46">
        <v>0.00278</v>
      </c>
      <c r="Y49" s="46">
        <v>0</v>
      </c>
      <c r="Z49" s="46">
        <v>0</v>
      </c>
      <c r="AA49" s="68">
        <v>49</v>
      </c>
      <c r="AB49" s="68"/>
      <c r="AC49" s="69"/>
      <c r="AD49" s="85" t="s">
        <v>676</v>
      </c>
      <c r="AE49" s="85" t="s">
        <v>703</v>
      </c>
      <c r="AF49" s="85" t="s">
        <v>817</v>
      </c>
      <c r="AG49" s="85" t="s">
        <v>827</v>
      </c>
      <c r="AH49" s="89" t="s">
        <v>1080</v>
      </c>
      <c r="AI49" s="85"/>
      <c r="AJ49" s="85"/>
      <c r="AK49" s="85"/>
      <c r="AL49" s="85"/>
      <c r="AM49" s="85"/>
      <c r="AN49" s="85"/>
      <c r="AO49" s="85" t="str">
        <f>REPLACE(INDEX(GroupVertices[Group],MATCH("~"&amp;Vertices[[#This Row],[Vertex]],GroupVertices[Vertex],0)),1,1,"")</f>
        <v>14</v>
      </c>
      <c r="AP49" s="45"/>
      <c r="AQ49" s="46"/>
      <c r="AR49" s="45"/>
      <c r="AS49" s="46"/>
      <c r="AT49" s="45"/>
      <c r="AU49" s="46"/>
      <c r="AV49" s="45"/>
      <c r="AW49" s="46"/>
      <c r="AX49" s="45"/>
      <c r="AY49" s="45" t="s">
        <v>703</v>
      </c>
      <c r="AZ49" s="45" t="s">
        <v>4003</v>
      </c>
      <c r="BA49" s="45" t="s">
        <v>817</v>
      </c>
      <c r="BB49" s="45" t="s">
        <v>817</v>
      </c>
      <c r="BC49" s="45" t="s">
        <v>827</v>
      </c>
      <c r="BD49" s="45" t="s">
        <v>827</v>
      </c>
      <c r="BE49" s="45" t="s">
        <v>965</v>
      </c>
      <c r="BF49" s="45" t="s">
        <v>965</v>
      </c>
      <c r="BG49" s="45" t="s">
        <v>969</v>
      </c>
      <c r="BH49" s="45" t="s">
        <v>969</v>
      </c>
      <c r="BI49" s="45"/>
      <c r="BJ49" s="45"/>
      <c r="BK49" s="109" t="s">
        <v>4164</v>
      </c>
      <c r="BL49" s="109" t="s">
        <v>4229</v>
      </c>
      <c r="BM49" s="109" t="s">
        <v>4260</v>
      </c>
      <c r="BN49" s="109" t="s">
        <v>4352</v>
      </c>
      <c r="BO49" s="2"/>
    </row>
    <row r="50" spans="1:67" ht="15">
      <c r="A50" s="61" t="s">
        <v>431</v>
      </c>
      <c r="B50" s="62"/>
      <c r="C50" s="62" t="s">
        <v>56</v>
      </c>
      <c r="D50" s="63">
        <v>53.277907397466144</v>
      </c>
      <c r="E50" s="65"/>
      <c r="F50" s="62"/>
      <c r="G50" s="62"/>
      <c r="H50" s="66" t="s">
        <v>431</v>
      </c>
      <c r="I50" s="67"/>
      <c r="J50" s="67"/>
      <c r="K50" s="66" t="s">
        <v>431</v>
      </c>
      <c r="L50" s="70">
        <v>35.49738753670156</v>
      </c>
      <c r="M50" s="71">
        <v>8449.337890625</v>
      </c>
      <c r="N50" s="71">
        <v>8740.5673828125</v>
      </c>
      <c r="O50" s="72"/>
      <c r="P50" s="73"/>
      <c r="Q50" s="73"/>
      <c r="R50" s="92"/>
      <c r="S50" s="45">
        <v>0</v>
      </c>
      <c r="T50" s="45">
        <v>2</v>
      </c>
      <c r="U50" s="46">
        <v>12</v>
      </c>
      <c r="V50" s="46">
        <v>0.011502</v>
      </c>
      <c r="W50" s="46">
        <v>0</v>
      </c>
      <c r="X50" s="46">
        <v>0.00289</v>
      </c>
      <c r="Y50" s="46">
        <v>0</v>
      </c>
      <c r="Z50" s="46">
        <v>0</v>
      </c>
      <c r="AA50" s="68">
        <v>50</v>
      </c>
      <c r="AB50" s="68"/>
      <c r="AC50" s="69"/>
      <c r="AD50" s="85" t="s">
        <v>676</v>
      </c>
      <c r="AE50" s="85" t="s">
        <v>747</v>
      </c>
      <c r="AF50" s="85" t="s">
        <v>817</v>
      </c>
      <c r="AG50" s="85" t="s">
        <v>827</v>
      </c>
      <c r="AH50" s="89" t="s">
        <v>1219</v>
      </c>
      <c r="AI50" s="85"/>
      <c r="AJ50" s="85"/>
      <c r="AK50" s="85"/>
      <c r="AL50" s="85"/>
      <c r="AM50" s="85"/>
      <c r="AN50" s="85"/>
      <c r="AO50" s="85" t="str">
        <f>REPLACE(INDEX(GroupVertices[Group],MATCH("~"&amp;Vertices[[#This Row],[Vertex]],GroupVertices[Vertex],0)),1,1,"")</f>
        <v>8</v>
      </c>
      <c r="AP50" s="45"/>
      <c r="AQ50" s="46"/>
      <c r="AR50" s="45"/>
      <c r="AS50" s="46"/>
      <c r="AT50" s="45"/>
      <c r="AU50" s="46"/>
      <c r="AV50" s="45"/>
      <c r="AW50" s="46"/>
      <c r="AX50" s="45"/>
      <c r="AY50" s="45" t="s">
        <v>747</v>
      </c>
      <c r="AZ50" s="45" t="s">
        <v>4040</v>
      </c>
      <c r="BA50" s="45" t="s">
        <v>817</v>
      </c>
      <c r="BB50" s="45" t="s">
        <v>817</v>
      </c>
      <c r="BC50" s="45" t="s">
        <v>827</v>
      </c>
      <c r="BD50" s="45" t="s">
        <v>827</v>
      </c>
      <c r="BE50" s="45" t="s">
        <v>965</v>
      </c>
      <c r="BF50" s="45" t="s">
        <v>965</v>
      </c>
      <c r="BG50" s="45" t="s">
        <v>3712</v>
      </c>
      <c r="BH50" s="45" t="s">
        <v>4141</v>
      </c>
      <c r="BI50" s="45"/>
      <c r="BJ50" s="45"/>
      <c r="BK50" s="109" t="s">
        <v>3746</v>
      </c>
      <c r="BL50" s="109" t="s">
        <v>4238</v>
      </c>
      <c r="BM50" s="109" t="s">
        <v>4297</v>
      </c>
      <c r="BN50" s="109" t="s">
        <v>4357</v>
      </c>
      <c r="BO50" s="2"/>
    </row>
    <row r="51" spans="1:67" ht="15">
      <c r="A51" s="61" t="s">
        <v>576</v>
      </c>
      <c r="B51" s="62"/>
      <c r="C51" s="62" t="s">
        <v>59</v>
      </c>
      <c r="D51" s="63">
        <v>52.73158949788845</v>
      </c>
      <c r="E51" s="65"/>
      <c r="F51" s="62"/>
      <c r="G51" s="62"/>
      <c r="H51" s="66" t="s">
        <v>576</v>
      </c>
      <c r="I51" s="67"/>
      <c r="J51" s="67"/>
      <c r="K51" s="66" t="s">
        <v>576</v>
      </c>
      <c r="L51" s="70">
        <v>29.7478229472513</v>
      </c>
      <c r="M51" s="71">
        <v>9645.5009765625</v>
      </c>
      <c r="N51" s="71">
        <v>9410.0390625</v>
      </c>
      <c r="O51" s="72"/>
      <c r="P51" s="73"/>
      <c r="Q51" s="73"/>
      <c r="R51" s="92"/>
      <c r="S51" s="45">
        <v>2</v>
      </c>
      <c r="T51" s="45">
        <v>0</v>
      </c>
      <c r="U51" s="46">
        <v>10</v>
      </c>
      <c r="V51" s="46">
        <v>0.007801</v>
      </c>
      <c r="W51" s="46">
        <v>0</v>
      </c>
      <c r="X51" s="46">
        <v>0.002986</v>
      </c>
      <c r="Y51" s="46">
        <v>0</v>
      </c>
      <c r="Z51" s="46">
        <v>0</v>
      </c>
      <c r="AA51" s="68">
        <v>51</v>
      </c>
      <c r="AB51" s="68"/>
      <c r="AC51" s="69"/>
      <c r="AD51" s="85"/>
      <c r="AE51" s="85"/>
      <c r="AF51" s="85"/>
      <c r="AG51" s="85"/>
      <c r="AH51" s="89" t="s">
        <v>1011</v>
      </c>
      <c r="AI51" s="85" t="s">
        <v>866</v>
      </c>
      <c r="AJ51" s="85" t="s">
        <v>965</v>
      </c>
      <c r="AK51" s="85">
        <v>2009</v>
      </c>
      <c r="AL51" s="85">
        <v>60</v>
      </c>
      <c r="AM51" s="85" t="s">
        <v>975</v>
      </c>
      <c r="AN51" s="85"/>
      <c r="AO51" s="85" t="str">
        <f>REPLACE(INDEX(GroupVertices[Group],MATCH("~"&amp;Vertices[[#This Row],[Vertex]],GroupVertices[Vertex],0)),1,1,"")</f>
        <v>13</v>
      </c>
      <c r="AP51" s="45">
        <v>2</v>
      </c>
      <c r="AQ51" s="46">
        <v>1.2345679012345678</v>
      </c>
      <c r="AR51" s="45">
        <v>4</v>
      </c>
      <c r="AS51" s="46">
        <v>2.4691358024691357</v>
      </c>
      <c r="AT51" s="45">
        <v>0</v>
      </c>
      <c r="AU51" s="46">
        <v>0</v>
      </c>
      <c r="AV51" s="45">
        <v>71</v>
      </c>
      <c r="AW51" s="46">
        <v>43.82716049382716</v>
      </c>
      <c r="AX51" s="45">
        <v>162</v>
      </c>
      <c r="AY51" s="45"/>
      <c r="AZ51" s="45"/>
      <c r="BA51" s="45"/>
      <c r="BB51" s="45"/>
      <c r="BC51" s="45"/>
      <c r="BD51" s="45"/>
      <c r="BE51" s="45"/>
      <c r="BF51" s="45"/>
      <c r="BG51" s="45"/>
      <c r="BH51" s="45"/>
      <c r="BI51" s="45"/>
      <c r="BJ51" s="45"/>
      <c r="BK51" s="45"/>
      <c r="BL51" s="45"/>
      <c r="BM51" s="45"/>
      <c r="BN51" s="45"/>
      <c r="BO51" s="2"/>
    </row>
    <row r="52" spans="1:67" ht="15">
      <c r="A52" s="61" t="s">
        <v>629</v>
      </c>
      <c r="B52" s="62"/>
      <c r="C52" s="62" t="s">
        <v>59</v>
      </c>
      <c r="D52" s="63">
        <v>52.73158949788845</v>
      </c>
      <c r="E52" s="65"/>
      <c r="F52" s="62"/>
      <c r="G52" s="62"/>
      <c r="H52" s="66" t="s">
        <v>629</v>
      </c>
      <c r="I52" s="67"/>
      <c r="J52" s="67"/>
      <c r="K52" s="66" t="s">
        <v>629</v>
      </c>
      <c r="L52" s="70">
        <v>29.7478229472513</v>
      </c>
      <c r="M52" s="71">
        <v>3747.262939453125</v>
      </c>
      <c r="N52" s="71">
        <v>741.5514526367188</v>
      </c>
      <c r="O52" s="72"/>
      <c r="P52" s="73"/>
      <c r="Q52" s="73"/>
      <c r="R52" s="92"/>
      <c r="S52" s="45">
        <v>3</v>
      </c>
      <c r="T52" s="45">
        <v>0</v>
      </c>
      <c r="U52" s="46">
        <v>10</v>
      </c>
      <c r="V52" s="46">
        <v>0.009014</v>
      </c>
      <c r="W52" s="46">
        <v>0</v>
      </c>
      <c r="X52" s="46">
        <v>0.003376</v>
      </c>
      <c r="Y52" s="46">
        <v>0</v>
      </c>
      <c r="Z52" s="46">
        <v>0</v>
      </c>
      <c r="AA52" s="68">
        <v>52</v>
      </c>
      <c r="AB52" s="68"/>
      <c r="AC52" s="69"/>
      <c r="AD52" s="85"/>
      <c r="AE52" s="85"/>
      <c r="AF52" s="85"/>
      <c r="AG52" s="85"/>
      <c r="AH52" s="89" t="s">
        <v>1153</v>
      </c>
      <c r="AI52" s="85" t="s">
        <v>919</v>
      </c>
      <c r="AJ52" s="85" t="s">
        <v>965</v>
      </c>
      <c r="AK52" s="85">
        <v>2004</v>
      </c>
      <c r="AL52" s="85">
        <v>112</v>
      </c>
      <c r="AM52" s="85" t="s">
        <v>983</v>
      </c>
      <c r="AN52" s="85"/>
      <c r="AO52" s="85" t="str">
        <f>REPLACE(INDEX(GroupVertices[Group],MATCH("~"&amp;Vertices[[#This Row],[Vertex]],GroupVertices[Vertex],0)),1,1,"")</f>
        <v>15</v>
      </c>
      <c r="AP52" s="45">
        <v>3</v>
      </c>
      <c r="AQ52" s="46">
        <v>2.18978102189781</v>
      </c>
      <c r="AR52" s="45">
        <v>0</v>
      </c>
      <c r="AS52" s="46">
        <v>0</v>
      </c>
      <c r="AT52" s="45">
        <v>0</v>
      </c>
      <c r="AU52" s="46">
        <v>0</v>
      </c>
      <c r="AV52" s="45">
        <v>102</v>
      </c>
      <c r="AW52" s="46">
        <v>74.45255474452554</v>
      </c>
      <c r="AX52" s="45">
        <v>137</v>
      </c>
      <c r="AY52" s="45"/>
      <c r="AZ52" s="45"/>
      <c r="BA52" s="45"/>
      <c r="BB52" s="45"/>
      <c r="BC52" s="45"/>
      <c r="BD52" s="45"/>
      <c r="BE52" s="45"/>
      <c r="BF52" s="45"/>
      <c r="BG52" s="45"/>
      <c r="BH52" s="45"/>
      <c r="BI52" s="45"/>
      <c r="BJ52" s="45"/>
      <c r="BK52" s="45"/>
      <c r="BL52" s="45"/>
      <c r="BM52" s="45"/>
      <c r="BN52" s="45"/>
      <c r="BO52" s="2"/>
    </row>
    <row r="53" spans="1:67" ht="15">
      <c r="A53" s="61" t="s">
        <v>660</v>
      </c>
      <c r="B53" s="62"/>
      <c r="C53" s="62" t="s">
        <v>59</v>
      </c>
      <c r="D53" s="63">
        <v>52.73158949788845</v>
      </c>
      <c r="E53" s="65"/>
      <c r="F53" s="62"/>
      <c r="G53" s="62"/>
      <c r="H53" s="66" t="s">
        <v>660</v>
      </c>
      <c r="I53" s="67"/>
      <c r="J53" s="67"/>
      <c r="K53" s="66" t="s">
        <v>660</v>
      </c>
      <c r="L53" s="70">
        <v>29.7478229472513</v>
      </c>
      <c r="M53" s="71">
        <v>4244.72265625</v>
      </c>
      <c r="N53" s="71">
        <v>7661.7509765625</v>
      </c>
      <c r="O53" s="72"/>
      <c r="P53" s="73"/>
      <c r="Q53" s="73"/>
      <c r="R53" s="92"/>
      <c r="S53" s="45">
        <v>2</v>
      </c>
      <c r="T53" s="45">
        <v>0</v>
      </c>
      <c r="U53" s="46">
        <v>10</v>
      </c>
      <c r="V53" s="46">
        <v>0.007801</v>
      </c>
      <c r="W53" s="46">
        <v>0</v>
      </c>
      <c r="X53" s="46">
        <v>0.002986</v>
      </c>
      <c r="Y53" s="46">
        <v>0</v>
      </c>
      <c r="Z53" s="46">
        <v>0</v>
      </c>
      <c r="AA53" s="68">
        <v>53</v>
      </c>
      <c r="AB53" s="68"/>
      <c r="AC53" s="69"/>
      <c r="AD53" s="85"/>
      <c r="AE53" s="85"/>
      <c r="AF53" s="85"/>
      <c r="AG53" s="85"/>
      <c r="AH53" s="89" t="s">
        <v>1240</v>
      </c>
      <c r="AI53" s="85" t="s">
        <v>950</v>
      </c>
      <c r="AJ53" s="85" t="s">
        <v>965</v>
      </c>
      <c r="AK53" s="85">
        <v>2001</v>
      </c>
      <c r="AL53" s="85">
        <v>253</v>
      </c>
      <c r="AM53" s="85" t="s">
        <v>969</v>
      </c>
      <c r="AN53" s="85"/>
      <c r="AO53" s="85" t="str">
        <f>REPLACE(INDEX(GroupVertices[Group],MATCH("~"&amp;Vertices[[#This Row],[Vertex]],GroupVertices[Vertex],0)),1,1,"")</f>
        <v>12</v>
      </c>
      <c r="AP53" s="45">
        <v>5</v>
      </c>
      <c r="AQ53" s="46">
        <v>2.9940119760479043</v>
      </c>
      <c r="AR53" s="45">
        <v>2</v>
      </c>
      <c r="AS53" s="46">
        <v>1.1976047904191616</v>
      </c>
      <c r="AT53" s="45">
        <v>0</v>
      </c>
      <c r="AU53" s="46">
        <v>0</v>
      </c>
      <c r="AV53" s="45">
        <v>94</v>
      </c>
      <c r="AW53" s="46">
        <v>56.287425149700596</v>
      </c>
      <c r="AX53" s="45">
        <v>167</v>
      </c>
      <c r="AY53" s="45"/>
      <c r="AZ53" s="45"/>
      <c r="BA53" s="45"/>
      <c r="BB53" s="45"/>
      <c r="BC53" s="45"/>
      <c r="BD53" s="45"/>
      <c r="BE53" s="45"/>
      <c r="BF53" s="45"/>
      <c r="BG53" s="45"/>
      <c r="BH53" s="45"/>
      <c r="BI53" s="45"/>
      <c r="BJ53" s="45"/>
      <c r="BK53" s="45"/>
      <c r="BL53" s="45"/>
      <c r="BM53" s="45"/>
      <c r="BN53" s="45"/>
      <c r="BO53" s="2"/>
    </row>
    <row r="54" spans="1:67" ht="15">
      <c r="A54" s="61" t="s">
        <v>567</v>
      </c>
      <c r="B54" s="62"/>
      <c r="C54" s="62" t="s">
        <v>59</v>
      </c>
      <c r="D54" s="63">
        <v>52.18527159831076</v>
      </c>
      <c r="E54" s="65"/>
      <c r="F54" s="62"/>
      <c r="G54" s="62"/>
      <c r="H54" s="66" t="s">
        <v>567</v>
      </c>
      <c r="I54" s="67"/>
      <c r="J54" s="67"/>
      <c r="K54" s="66" t="s">
        <v>567</v>
      </c>
      <c r="L54" s="70">
        <v>23.998258357801042</v>
      </c>
      <c r="M54" s="71">
        <v>4249.36083984375</v>
      </c>
      <c r="N54" s="71">
        <v>3966.72509765625</v>
      </c>
      <c r="O54" s="72"/>
      <c r="P54" s="73"/>
      <c r="Q54" s="73"/>
      <c r="R54" s="92"/>
      <c r="S54" s="45">
        <v>2</v>
      </c>
      <c r="T54" s="45">
        <v>0</v>
      </c>
      <c r="U54" s="46">
        <v>8</v>
      </c>
      <c r="V54" s="46">
        <v>0.007042</v>
      </c>
      <c r="W54" s="46">
        <v>0</v>
      </c>
      <c r="X54" s="46">
        <v>0.002988</v>
      </c>
      <c r="Y54" s="46">
        <v>0</v>
      </c>
      <c r="Z54" s="46">
        <v>0</v>
      </c>
      <c r="AA54" s="68">
        <v>54</v>
      </c>
      <c r="AB54" s="68"/>
      <c r="AC54" s="69"/>
      <c r="AD54" s="85"/>
      <c r="AE54" s="85"/>
      <c r="AF54" s="85"/>
      <c r="AG54" s="85"/>
      <c r="AH54" s="89" t="s">
        <v>1341</v>
      </c>
      <c r="AI54" s="85" t="s">
        <v>857</v>
      </c>
      <c r="AJ54" s="85" t="s">
        <v>965</v>
      </c>
      <c r="AK54" s="85">
        <v>2003</v>
      </c>
      <c r="AL54" s="85">
        <v>56</v>
      </c>
      <c r="AM54" s="85" t="s">
        <v>969</v>
      </c>
      <c r="AN54" s="85"/>
      <c r="AO54" s="85" t="str">
        <f>REPLACE(INDEX(GroupVertices[Group],MATCH("~"&amp;Vertices[[#This Row],[Vertex]],GroupVertices[Vertex],0)),1,1,"")</f>
        <v>14</v>
      </c>
      <c r="AP54" s="45">
        <v>1</v>
      </c>
      <c r="AQ54" s="46">
        <v>0.7352941176470589</v>
      </c>
      <c r="AR54" s="45">
        <v>1</v>
      </c>
      <c r="AS54" s="46">
        <v>0.7352941176470589</v>
      </c>
      <c r="AT54" s="45">
        <v>0</v>
      </c>
      <c r="AU54" s="46">
        <v>0</v>
      </c>
      <c r="AV54" s="45">
        <v>71</v>
      </c>
      <c r="AW54" s="46">
        <v>52.205882352941174</v>
      </c>
      <c r="AX54" s="45">
        <v>136</v>
      </c>
      <c r="AY54" s="45"/>
      <c r="AZ54" s="45"/>
      <c r="BA54" s="45"/>
      <c r="BB54" s="45"/>
      <c r="BC54" s="45"/>
      <c r="BD54" s="45"/>
      <c r="BE54" s="45"/>
      <c r="BF54" s="45"/>
      <c r="BG54" s="45"/>
      <c r="BH54" s="45"/>
      <c r="BI54" s="45"/>
      <c r="BJ54" s="45"/>
      <c r="BK54" s="45"/>
      <c r="BL54" s="45"/>
      <c r="BM54" s="45"/>
      <c r="BN54" s="45"/>
      <c r="BO54" s="2"/>
    </row>
    <row r="55" spans="1:67" ht="15">
      <c r="A55" s="61" t="s">
        <v>429</v>
      </c>
      <c r="B55" s="62"/>
      <c r="C55" s="62" t="s">
        <v>56</v>
      </c>
      <c r="D55" s="63">
        <v>52.18527159831076</v>
      </c>
      <c r="E55" s="65"/>
      <c r="F55" s="62"/>
      <c r="G55" s="62"/>
      <c r="H55" s="66" t="s">
        <v>429</v>
      </c>
      <c r="I55" s="67"/>
      <c r="J55" s="67"/>
      <c r="K55" s="66" t="s">
        <v>429</v>
      </c>
      <c r="L55" s="70">
        <v>23.998258357801042</v>
      </c>
      <c r="M55" s="71">
        <v>3969.950439453125</v>
      </c>
      <c r="N55" s="71">
        <v>2094.768310546875</v>
      </c>
      <c r="O55" s="72"/>
      <c r="P55" s="73"/>
      <c r="Q55" s="73"/>
      <c r="R55" s="92"/>
      <c r="S55" s="45">
        <v>0</v>
      </c>
      <c r="T55" s="45">
        <v>2</v>
      </c>
      <c r="U55" s="46">
        <v>8</v>
      </c>
      <c r="V55" s="46">
        <v>0.007512</v>
      </c>
      <c r="W55" s="46">
        <v>0</v>
      </c>
      <c r="X55" s="46">
        <v>0.002836</v>
      </c>
      <c r="Y55" s="46">
        <v>0</v>
      </c>
      <c r="Z55" s="46">
        <v>0</v>
      </c>
      <c r="AA55" s="68">
        <v>55</v>
      </c>
      <c r="AB55" s="68"/>
      <c r="AC55" s="69"/>
      <c r="AD55" s="85" t="s">
        <v>677</v>
      </c>
      <c r="AE55" s="85" t="s">
        <v>694</v>
      </c>
      <c r="AF55" s="85" t="s">
        <v>817</v>
      </c>
      <c r="AG55" s="85" t="s">
        <v>831</v>
      </c>
      <c r="AH55" s="89" t="s">
        <v>1145</v>
      </c>
      <c r="AI55" s="85"/>
      <c r="AJ55" s="85"/>
      <c r="AK55" s="85"/>
      <c r="AL55" s="85"/>
      <c r="AM55" s="85"/>
      <c r="AN55" s="85"/>
      <c r="AO55" s="85" t="str">
        <f>REPLACE(INDEX(GroupVertices[Group],MATCH("~"&amp;Vertices[[#This Row],[Vertex]],GroupVertices[Vertex],0)),1,1,"")</f>
        <v>16</v>
      </c>
      <c r="AP55" s="45"/>
      <c r="AQ55" s="46"/>
      <c r="AR55" s="45"/>
      <c r="AS55" s="46"/>
      <c r="AT55" s="45"/>
      <c r="AU55" s="46"/>
      <c r="AV55" s="45"/>
      <c r="AW55" s="46"/>
      <c r="AX55" s="45"/>
      <c r="AY55" s="45" t="s">
        <v>694</v>
      </c>
      <c r="AZ55" s="45" t="s">
        <v>3994</v>
      </c>
      <c r="BA55" s="45" t="s">
        <v>817</v>
      </c>
      <c r="BB55" s="45" t="s">
        <v>817</v>
      </c>
      <c r="BC55" s="45" t="s">
        <v>831</v>
      </c>
      <c r="BD55" s="45" t="s">
        <v>831</v>
      </c>
      <c r="BE55" s="45" t="s">
        <v>965</v>
      </c>
      <c r="BF55" s="45" t="s">
        <v>965</v>
      </c>
      <c r="BG55" s="45" t="s">
        <v>3714</v>
      </c>
      <c r="BH55" s="45" t="s">
        <v>4140</v>
      </c>
      <c r="BI55" s="45"/>
      <c r="BJ55" s="45"/>
      <c r="BK55" s="109" t="s">
        <v>4191</v>
      </c>
      <c r="BL55" s="109" t="s">
        <v>4237</v>
      </c>
      <c r="BM55" s="109" t="s">
        <v>4295</v>
      </c>
      <c r="BN55" s="109" t="s">
        <v>4295</v>
      </c>
      <c r="BO55" s="2"/>
    </row>
    <row r="56" spans="1:67" ht="15">
      <c r="A56" s="61" t="s">
        <v>566</v>
      </c>
      <c r="B56" s="62"/>
      <c r="C56" s="62" t="s">
        <v>59</v>
      </c>
      <c r="D56" s="63">
        <v>51.63895369873307</v>
      </c>
      <c r="E56" s="65"/>
      <c r="F56" s="62"/>
      <c r="G56" s="62"/>
      <c r="H56" s="66" t="s">
        <v>566</v>
      </c>
      <c r="I56" s="67"/>
      <c r="J56" s="67"/>
      <c r="K56" s="66" t="s">
        <v>566</v>
      </c>
      <c r="L56" s="70">
        <v>18.24869376835078</v>
      </c>
      <c r="M56" s="71">
        <v>6703.62890625</v>
      </c>
      <c r="N56" s="71">
        <v>8058.017578125</v>
      </c>
      <c r="O56" s="72"/>
      <c r="P56" s="73"/>
      <c r="Q56" s="73"/>
      <c r="R56" s="92"/>
      <c r="S56" s="45">
        <v>3</v>
      </c>
      <c r="T56" s="45">
        <v>0</v>
      </c>
      <c r="U56" s="46">
        <v>6</v>
      </c>
      <c r="V56" s="46">
        <v>0.008451</v>
      </c>
      <c r="W56" s="46">
        <v>0</v>
      </c>
      <c r="X56" s="46">
        <v>0.003542</v>
      </c>
      <c r="Y56" s="46">
        <v>0</v>
      </c>
      <c r="Z56" s="46">
        <v>0</v>
      </c>
      <c r="AA56" s="68">
        <v>56</v>
      </c>
      <c r="AB56" s="68"/>
      <c r="AC56" s="69"/>
      <c r="AD56" s="85"/>
      <c r="AE56" s="85"/>
      <c r="AF56" s="85"/>
      <c r="AG56" s="85"/>
      <c r="AH56" s="89" t="s">
        <v>1337</v>
      </c>
      <c r="AI56" s="85" t="s">
        <v>856</v>
      </c>
      <c r="AJ56" s="85" t="s">
        <v>965</v>
      </c>
      <c r="AK56" s="85">
        <v>2020</v>
      </c>
      <c r="AL56" s="85">
        <v>55</v>
      </c>
      <c r="AM56" s="85" t="s">
        <v>968</v>
      </c>
      <c r="AN56" s="85"/>
      <c r="AO56" s="85" t="str">
        <f>REPLACE(INDEX(GroupVertices[Group],MATCH("~"&amp;Vertices[[#This Row],[Vertex]],GroupVertices[Vertex],0)),1,1,"")</f>
        <v>22</v>
      </c>
      <c r="AP56" s="45">
        <v>4</v>
      </c>
      <c r="AQ56" s="46">
        <v>2.6143790849673203</v>
      </c>
      <c r="AR56" s="45">
        <v>5</v>
      </c>
      <c r="AS56" s="46">
        <v>3.2679738562091503</v>
      </c>
      <c r="AT56" s="45">
        <v>0</v>
      </c>
      <c r="AU56" s="46">
        <v>0</v>
      </c>
      <c r="AV56" s="45">
        <v>72</v>
      </c>
      <c r="AW56" s="46">
        <v>47.05882352941177</v>
      </c>
      <c r="AX56" s="45">
        <v>153</v>
      </c>
      <c r="AY56" s="45"/>
      <c r="AZ56" s="45"/>
      <c r="BA56" s="45"/>
      <c r="BB56" s="45"/>
      <c r="BC56" s="45"/>
      <c r="BD56" s="45"/>
      <c r="BE56" s="45"/>
      <c r="BF56" s="45"/>
      <c r="BG56" s="45"/>
      <c r="BH56" s="45"/>
      <c r="BI56" s="45"/>
      <c r="BJ56" s="45"/>
      <c r="BK56" s="45"/>
      <c r="BL56" s="45"/>
      <c r="BM56" s="45"/>
      <c r="BN56" s="45"/>
      <c r="BO56" s="2"/>
    </row>
    <row r="57" spans="1:67" ht="15">
      <c r="A57" s="61" t="s">
        <v>570</v>
      </c>
      <c r="B57" s="62"/>
      <c r="C57" s="62" t="s">
        <v>59</v>
      </c>
      <c r="D57" s="63">
        <v>51.63895369873307</v>
      </c>
      <c r="E57" s="65"/>
      <c r="F57" s="62"/>
      <c r="G57" s="62"/>
      <c r="H57" s="66" t="s">
        <v>570</v>
      </c>
      <c r="I57" s="67"/>
      <c r="J57" s="67"/>
      <c r="K57" s="66" t="s">
        <v>570</v>
      </c>
      <c r="L57" s="70">
        <v>18.24869376835078</v>
      </c>
      <c r="M57" s="71">
        <v>5747.888671875</v>
      </c>
      <c r="N57" s="71">
        <v>7511.94287109375</v>
      </c>
      <c r="O57" s="72"/>
      <c r="P57" s="73"/>
      <c r="Q57" s="73"/>
      <c r="R57" s="92"/>
      <c r="S57" s="45">
        <v>3</v>
      </c>
      <c r="T57" s="45">
        <v>0</v>
      </c>
      <c r="U57" s="46">
        <v>6</v>
      </c>
      <c r="V57" s="46">
        <v>0.008451</v>
      </c>
      <c r="W57" s="46">
        <v>0</v>
      </c>
      <c r="X57" s="46">
        <v>0.003542</v>
      </c>
      <c r="Y57" s="46">
        <v>0</v>
      </c>
      <c r="Z57" s="46">
        <v>0</v>
      </c>
      <c r="AA57" s="68">
        <v>57</v>
      </c>
      <c r="AB57" s="68"/>
      <c r="AC57" s="69"/>
      <c r="AD57" s="85"/>
      <c r="AE57" s="85"/>
      <c r="AF57" s="85"/>
      <c r="AG57" s="85"/>
      <c r="AH57" s="89" t="s">
        <v>991</v>
      </c>
      <c r="AI57" s="85" t="s">
        <v>860</v>
      </c>
      <c r="AJ57" s="85" t="s">
        <v>965</v>
      </c>
      <c r="AK57" s="85">
        <v>2016</v>
      </c>
      <c r="AL57" s="85">
        <v>57</v>
      </c>
      <c r="AM57" s="85" t="s">
        <v>969</v>
      </c>
      <c r="AN57" s="85"/>
      <c r="AO57" s="85" t="str">
        <f>REPLACE(INDEX(GroupVertices[Group],MATCH("~"&amp;Vertices[[#This Row],[Vertex]],GroupVertices[Vertex],0)),1,1,"")</f>
        <v>21</v>
      </c>
      <c r="AP57" s="45">
        <v>2</v>
      </c>
      <c r="AQ57" s="46">
        <v>1.1173184357541899</v>
      </c>
      <c r="AR57" s="45">
        <v>8</v>
      </c>
      <c r="AS57" s="46">
        <v>4.4692737430167595</v>
      </c>
      <c r="AT57" s="45">
        <v>0</v>
      </c>
      <c r="AU57" s="46">
        <v>0</v>
      </c>
      <c r="AV57" s="45">
        <v>84</v>
      </c>
      <c r="AW57" s="46">
        <v>46.927374301675975</v>
      </c>
      <c r="AX57" s="45">
        <v>179</v>
      </c>
      <c r="AY57" s="45"/>
      <c r="AZ57" s="45"/>
      <c r="BA57" s="45"/>
      <c r="BB57" s="45"/>
      <c r="BC57" s="45"/>
      <c r="BD57" s="45"/>
      <c r="BE57" s="45"/>
      <c r="BF57" s="45"/>
      <c r="BG57" s="45"/>
      <c r="BH57" s="45"/>
      <c r="BI57" s="45"/>
      <c r="BJ57" s="45"/>
      <c r="BK57" s="45"/>
      <c r="BL57" s="45"/>
      <c r="BM57" s="45"/>
      <c r="BN57" s="45"/>
      <c r="BO57" s="2"/>
    </row>
    <row r="58" spans="1:67" ht="15">
      <c r="A58" s="61" t="s">
        <v>604</v>
      </c>
      <c r="B58" s="62"/>
      <c r="C58" s="62" t="s">
        <v>59</v>
      </c>
      <c r="D58" s="63">
        <v>51.63895369873307</v>
      </c>
      <c r="E58" s="65"/>
      <c r="F58" s="62"/>
      <c r="G58" s="62"/>
      <c r="H58" s="66" t="s">
        <v>604</v>
      </c>
      <c r="I58" s="67"/>
      <c r="J58" s="67"/>
      <c r="K58" s="66" t="s">
        <v>604</v>
      </c>
      <c r="L58" s="70">
        <v>18.24869376835078</v>
      </c>
      <c r="M58" s="71">
        <v>4198.52001953125</v>
      </c>
      <c r="N58" s="71">
        <v>1804.9261474609375</v>
      </c>
      <c r="O58" s="72"/>
      <c r="P58" s="73"/>
      <c r="Q58" s="73"/>
      <c r="R58" s="92"/>
      <c r="S58" s="45">
        <v>2</v>
      </c>
      <c r="T58" s="45">
        <v>0</v>
      </c>
      <c r="U58" s="46">
        <v>6</v>
      </c>
      <c r="V58" s="46">
        <v>0.006439</v>
      </c>
      <c r="W58" s="46">
        <v>0</v>
      </c>
      <c r="X58" s="46">
        <v>0.002992</v>
      </c>
      <c r="Y58" s="46">
        <v>0</v>
      </c>
      <c r="Z58" s="46">
        <v>0</v>
      </c>
      <c r="AA58" s="68">
        <v>58</v>
      </c>
      <c r="AB58" s="68"/>
      <c r="AC58" s="69"/>
      <c r="AD58" s="85"/>
      <c r="AE58" s="85"/>
      <c r="AF58" s="85"/>
      <c r="AG58" s="85"/>
      <c r="AH58" s="89" t="s">
        <v>1081</v>
      </c>
      <c r="AI58" s="85" t="s">
        <v>894</v>
      </c>
      <c r="AJ58" s="85" t="s">
        <v>965</v>
      </c>
      <c r="AK58" s="85">
        <v>2008</v>
      </c>
      <c r="AL58" s="85">
        <v>76</v>
      </c>
      <c r="AM58" s="85" t="s">
        <v>970</v>
      </c>
      <c r="AN58" s="85"/>
      <c r="AO58" s="85" t="str">
        <f>REPLACE(INDEX(GroupVertices[Group],MATCH("~"&amp;Vertices[[#This Row],[Vertex]],GroupVertices[Vertex],0)),1,1,"")</f>
        <v>16</v>
      </c>
      <c r="AP58" s="45">
        <v>0</v>
      </c>
      <c r="AQ58" s="46">
        <v>0</v>
      </c>
      <c r="AR58" s="45">
        <v>1</v>
      </c>
      <c r="AS58" s="46">
        <v>1.4285714285714286</v>
      </c>
      <c r="AT58" s="45">
        <v>0</v>
      </c>
      <c r="AU58" s="46">
        <v>0</v>
      </c>
      <c r="AV58" s="45">
        <v>34</v>
      </c>
      <c r="AW58" s="46">
        <v>48.57142857142857</v>
      </c>
      <c r="AX58" s="45">
        <v>70</v>
      </c>
      <c r="AY58" s="45"/>
      <c r="AZ58" s="45"/>
      <c r="BA58" s="45"/>
      <c r="BB58" s="45"/>
      <c r="BC58" s="45"/>
      <c r="BD58" s="45"/>
      <c r="BE58" s="45"/>
      <c r="BF58" s="45"/>
      <c r="BG58" s="45"/>
      <c r="BH58" s="45"/>
      <c r="BI58" s="45"/>
      <c r="BJ58" s="45"/>
      <c r="BK58" s="45"/>
      <c r="BL58" s="45"/>
      <c r="BM58" s="45"/>
      <c r="BN58" s="45"/>
      <c r="BO58" s="2"/>
    </row>
    <row r="59" spans="1:67" ht="15">
      <c r="A59" s="61" t="s">
        <v>625</v>
      </c>
      <c r="B59" s="62"/>
      <c r="C59" s="62" t="s">
        <v>59</v>
      </c>
      <c r="D59" s="63">
        <v>51.63895369873307</v>
      </c>
      <c r="E59" s="65"/>
      <c r="F59" s="62"/>
      <c r="G59" s="62"/>
      <c r="H59" s="66" t="s">
        <v>625</v>
      </c>
      <c r="I59" s="67"/>
      <c r="J59" s="67"/>
      <c r="K59" s="66" t="s">
        <v>625</v>
      </c>
      <c r="L59" s="70">
        <v>18.24869376835078</v>
      </c>
      <c r="M59" s="71">
        <v>3752.779541015625</v>
      </c>
      <c r="N59" s="71">
        <v>2393.205078125</v>
      </c>
      <c r="O59" s="72"/>
      <c r="P59" s="73"/>
      <c r="Q59" s="73"/>
      <c r="R59" s="92"/>
      <c r="S59" s="45">
        <v>2</v>
      </c>
      <c r="T59" s="45">
        <v>0</v>
      </c>
      <c r="U59" s="46">
        <v>6</v>
      </c>
      <c r="V59" s="46">
        <v>0.006439</v>
      </c>
      <c r="W59" s="46">
        <v>0</v>
      </c>
      <c r="X59" s="46">
        <v>0.002992</v>
      </c>
      <c r="Y59" s="46">
        <v>0</v>
      </c>
      <c r="Z59" s="46">
        <v>0</v>
      </c>
      <c r="AA59" s="68">
        <v>59</v>
      </c>
      <c r="AB59" s="68"/>
      <c r="AC59" s="69"/>
      <c r="AD59" s="85"/>
      <c r="AE59" s="85"/>
      <c r="AF59" s="85"/>
      <c r="AG59" s="85"/>
      <c r="AH59" s="89" t="s">
        <v>1144</v>
      </c>
      <c r="AI59" s="85" t="s">
        <v>915</v>
      </c>
      <c r="AJ59" s="85" t="s">
        <v>965</v>
      </c>
      <c r="AK59" s="85">
        <v>2004</v>
      </c>
      <c r="AL59" s="85">
        <v>106</v>
      </c>
      <c r="AM59" s="85" t="s">
        <v>975</v>
      </c>
      <c r="AN59" s="85"/>
      <c r="AO59" s="85" t="str">
        <f>REPLACE(INDEX(GroupVertices[Group],MATCH("~"&amp;Vertices[[#This Row],[Vertex]],GroupVertices[Vertex],0)),1,1,"")</f>
        <v>16</v>
      </c>
      <c r="AP59" s="45">
        <v>2</v>
      </c>
      <c r="AQ59" s="46">
        <v>0.36363636363636365</v>
      </c>
      <c r="AR59" s="45">
        <v>1</v>
      </c>
      <c r="AS59" s="46">
        <v>0.18181818181818182</v>
      </c>
      <c r="AT59" s="45">
        <v>0</v>
      </c>
      <c r="AU59" s="46">
        <v>0</v>
      </c>
      <c r="AV59" s="45">
        <v>333</v>
      </c>
      <c r="AW59" s="46">
        <v>60.54545454545455</v>
      </c>
      <c r="AX59" s="45">
        <v>550</v>
      </c>
      <c r="AY59" s="45"/>
      <c r="AZ59" s="45"/>
      <c r="BA59" s="45"/>
      <c r="BB59" s="45"/>
      <c r="BC59" s="45"/>
      <c r="BD59" s="45"/>
      <c r="BE59" s="45"/>
      <c r="BF59" s="45"/>
      <c r="BG59" s="45"/>
      <c r="BH59" s="45"/>
      <c r="BI59" s="45"/>
      <c r="BJ59" s="45"/>
      <c r="BK59" s="45"/>
      <c r="BL59" s="45"/>
      <c r="BM59" s="45"/>
      <c r="BN59" s="45"/>
      <c r="BO59" s="2"/>
    </row>
    <row r="60" spans="1:67" ht="15">
      <c r="A60" s="61" t="s">
        <v>478</v>
      </c>
      <c r="B60" s="62"/>
      <c r="C60" s="62" t="s">
        <v>56</v>
      </c>
      <c r="D60" s="63">
        <v>51.63895369873307</v>
      </c>
      <c r="E60" s="65"/>
      <c r="F60" s="62"/>
      <c r="G60" s="62"/>
      <c r="H60" s="66" t="s">
        <v>478</v>
      </c>
      <c r="I60" s="67"/>
      <c r="J60" s="67"/>
      <c r="K60" s="66" t="s">
        <v>478</v>
      </c>
      <c r="L60" s="70">
        <v>18.24869376835078</v>
      </c>
      <c r="M60" s="71">
        <v>4095.614990234375</v>
      </c>
      <c r="N60" s="71">
        <v>714.4141845703125</v>
      </c>
      <c r="O60" s="72"/>
      <c r="P60" s="73"/>
      <c r="Q60" s="73"/>
      <c r="R60" s="92"/>
      <c r="S60" s="45">
        <v>0</v>
      </c>
      <c r="T60" s="45">
        <v>2</v>
      </c>
      <c r="U60" s="46">
        <v>6</v>
      </c>
      <c r="V60" s="46">
        <v>0.007512</v>
      </c>
      <c r="W60" s="46">
        <v>0</v>
      </c>
      <c r="X60" s="46">
        <v>0.002948</v>
      </c>
      <c r="Y60" s="46">
        <v>0</v>
      </c>
      <c r="Z60" s="46">
        <v>0</v>
      </c>
      <c r="AA60" s="68">
        <v>60</v>
      </c>
      <c r="AB60" s="68"/>
      <c r="AC60" s="69"/>
      <c r="AD60" s="85" t="s">
        <v>677</v>
      </c>
      <c r="AE60" s="85" t="s">
        <v>743</v>
      </c>
      <c r="AF60" s="85" t="s">
        <v>817</v>
      </c>
      <c r="AG60" s="85" t="s">
        <v>830</v>
      </c>
      <c r="AH60" s="89" t="s">
        <v>1284</v>
      </c>
      <c r="AI60" s="85"/>
      <c r="AJ60" s="85"/>
      <c r="AK60" s="85"/>
      <c r="AL60" s="85"/>
      <c r="AM60" s="85"/>
      <c r="AN60" s="85"/>
      <c r="AO60" s="85" t="str">
        <f>REPLACE(INDEX(GroupVertices[Group],MATCH("~"&amp;Vertices[[#This Row],[Vertex]],GroupVertices[Vertex],0)),1,1,"")</f>
        <v>15</v>
      </c>
      <c r="AP60" s="45"/>
      <c r="AQ60" s="46"/>
      <c r="AR60" s="45"/>
      <c r="AS60" s="46"/>
      <c r="AT60" s="45"/>
      <c r="AU60" s="46"/>
      <c r="AV60" s="45"/>
      <c r="AW60" s="46"/>
      <c r="AX60" s="45"/>
      <c r="AY60" s="45" t="s">
        <v>743</v>
      </c>
      <c r="AZ60" s="45" t="s">
        <v>743</v>
      </c>
      <c r="BA60" s="45" t="s">
        <v>817</v>
      </c>
      <c r="BB60" s="45" t="s">
        <v>817</v>
      </c>
      <c r="BC60" s="45" t="s">
        <v>830</v>
      </c>
      <c r="BD60" s="45" t="s">
        <v>830</v>
      </c>
      <c r="BE60" s="45" t="s">
        <v>965</v>
      </c>
      <c r="BF60" s="45" t="s">
        <v>965</v>
      </c>
      <c r="BG60" s="45" t="s">
        <v>4126</v>
      </c>
      <c r="BH60" s="45" t="s">
        <v>4147</v>
      </c>
      <c r="BI60" s="45"/>
      <c r="BJ60" s="45"/>
      <c r="BK60" s="109" t="s">
        <v>4208</v>
      </c>
      <c r="BL60" s="109" t="s">
        <v>4242</v>
      </c>
      <c r="BM60" s="109" t="s">
        <v>4316</v>
      </c>
      <c r="BN60" s="109" t="s">
        <v>4316</v>
      </c>
      <c r="BO60" s="2"/>
    </row>
    <row r="61" spans="1:67" ht="15">
      <c r="A61" s="61" t="s">
        <v>638</v>
      </c>
      <c r="B61" s="62"/>
      <c r="C61" s="62" t="s">
        <v>59</v>
      </c>
      <c r="D61" s="63">
        <v>51.63895369873307</v>
      </c>
      <c r="E61" s="65"/>
      <c r="F61" s="62"/>
      <c r="G61" s="62"/>
      <c r="H61" s="66" t="s">
        <v>638</v>
      </c>
      <c r="I61" s="67"/>
      <c r="J61" s="67"/>
      <c r="K61" s="66" t="s">
        <v>638</v>
      </c>
      <c r="L61" s="70">
        <v>18.24869376835078</v>
      </c>
      <c r="M61" s="71">
        <v>9750.2333984375</v>
      </c>
      <c r="N61" s="71">
        <v>7595.46484375</v>
      </c>
      <c r="O61" s="72"/>
      <c r="P61" s="73"/>
      <c r="Q61" s="73"/>
      <c r="R61" s="92"/>
      <c r="S61" s="45">
        <v>3</v>
      </c>
      <c r="T61" s="45">
        <v>0</v>
      </c>
      <c r="U61" s="46">
        <v>6</v>
      </c>
      <c r="V61" s="46">
        <v>0.008451</v>
      </c>
      <c r="W61" s="46">
        <v>0</v>
      </c>
      <c r="X61" s="46">
        <v>0.003542</v>
      </c>
      <c r="Y61" s="46">
        <v>0</v>
      </c>
      <c r="Z61" s="46">
        <v>0</v>
      </c>
      <c r="AA61" s="68">
        <v>61</v>
      </c>
      <c r="AB61" s="68"/>
      <c r="AC61" s="69"/>
      <c r="AD61" s="85"/>
      <c r="AE61" s="85"/>
      <c r="AF61" s="85"/>
      <c r="AG61" s="85"/>
      <c r="AH61" s="89" t="s">
        <v>1176</v>
      </c>
      <c r="AI61" s="85" t="s">
        <v>928</v>
      </c>
      <c r="AJ61" s="85" t="s">
        <v>965</v>
      </c>
      <c r="AK61" s="85">
        <v>2002</v>
      </c>
      <c r="AL61" s="85">
        <v>133</v>
      </c>
      <c r="AM61" s="85" t="s">
        <v>969</v>
      </c>
      <c r="AN61" s="85"/>
      <c r="AO61" s="85" t="str">
        <f>REPLACE(INDEX(GroupVertices[Group],MATCH("~"&amp;Vertices[[#This Row],[Vertex]],GroupVertices[Vertex],0)),1,1,"")</f>
        <v>19</v>
      </c>
      <c r="AP61" s="45">
        <v>7</v>
      </c>
      <c r="AQ61" s="46">
        <v>3.4313725490196076</v>
      </c>
      <c r="AR61" s="45">
        <v>4</v>
      </c>
      <c r="AS61" s="46">
        <v>1.9607843137254901</v>
      </c>
      <c r="AT61" s="45">
        <v>0</v>
      </c>
      <c r="AU61" s="46">
        <v>0</v>
      </c>
      <c r="AV61" s="45">
        <v>110</v>
      </c>
      <c r="AW61" s="46">
        <v>53.92156862745098</v>
      </c>
      <c r="AX61" s="45">
        <v>204</v>
      </c>
      <c r="AY61" s="45"/>
      <c r="AZ61" s="45"/>
      <c r="BA61" s="45"/>
      <c r="BB61" s="45"/>
      <c r="BC61" s="45"/>
      <c r="BD61" s="45"/>
      <c r="BE61" s="45"/>
      <c r="BF61" s="45"/>
      <c r="BG61" s="45"/>
      <c r="BH61" s="45"/>
      <c r="BI61" s="45"/>
      <c r="BJ61" s="45"/>
      <c r="BK61" s="45"/>
      <c r="BL61" s="45"/>
      <c r="BM61" s="45"/>
      <c r="BN61" s="45"/>
      <c r="BO61" s="2"/>
    </row>
    <row r="62" spans="1:67" ht="15">
      <c r="A62" s="61" t="s">
        <v>664</v>
      </c>
      <c r="B62" s="62"/>
      <c r="C62" s="62" t="s">
        <v>59</v>
      </c>
      <c r="D62" s="63">
        <v>51.63895369873307</v>
      </c>
      <c r="E62" s="65"/>
      <c r="F62" s="62"/>
      <c r="G62" s="62"/>
      <c r="H62" s="66" t="s">
        <v>664</v>
      </c>
      <c r="I62" s="67"/>
      <c r="J62" s="67"/>
      <c r="K62" s="66" t="s">
        <v>664</v>
      </c>
      <c r="L62" s="70">
        <v>18.24869376835078</v>
      </c>
      <c r="M62" s="71">
        <v>7615.7763671875</v>
      </c>
      <c r="N62" s="71">
        <v>7640.18212890625</v>
      </c>
      <c r="O62" s="72"/>
      <c r="P62" s="73"/>
      <c r="Q62" s="73"/>
      <c r="R62" s="92"/>
      <c r="S62" s="45">
        <v>3</v>
      </c>
      <c r="T62" s="45">
        <v>0</v>
      </c>
      <c r="U62" s="46">
        <v>6</v>
      </c>
      <c r="V62" s="46">
        <v>0.008451</v>
      </c>
      <c r="W62" s="46">
        <v>0</v>
      </c>
      <c r="X62" s="46">
        <v>0.003542</v>
      </c>
      <c r="Y62" s="46">
        <v>0</v>
      </c>
      <c r="Z62" s="46">
        <v>0</v>
      </c>
      <c r="AA62" s="68">
        <v>62</v>
      </c>
      <c r="AB62" s="68"/>
      <c r="AC62" s="69"/>
      <c r="AD62" s="85"/>
      <c r="AE62" s="85"/>
      <c r="AF62" s="85"/>
      <c r="AG62" s="85"/>
      <c r="AH62" s="89" t="s">
        <v>1251</v>
      </c>
      <c r="AI62" s="85" t="s">
        <v>954</v>
      </c>
      <c r="AJ62" s="85" t="s">
        <v>965</v>
      </c>
      <c r="AK62" s="85">
        <v>2007</v>
      </c>
      <c r="AL62" s="85">
        <v>396</v>
      </c>
      <c r="AM62" s="85" t="s">
        <v>969</v>
      </c>
      <c r="AN62" s="85"/>
      <c r="AO62" s="85" t="str">
        <f>REPLACE(INDEX(GroupVertices[Group],MATCH("~"&amp;Vertices[[#This Row],[Vertex]],GroupVertices[Vertex],0)),1,1,"")</f>
        <v>17</v>
      </c>
      <c r="AP62" s="45">
        <v>1</v>
      </c>
      <c r="AQ62" s="46">
        <v>1.5151515151515151</v>
      </c>
      <c r="AR62" s="45">
        <v>1</v>
      </c>
      <c r="AS62" s="46">
        <v>1.5151515151515151</v>
      </c>
      <c r="AT62" s="45">
        <v>0</v>
      </c>
      <c r="AU62" s="46">
        <v>0</v>
      </c>
      <c r="AV62" s="45">
        <v>38</v>
      </c>
      <c r="AW62" s="46">
        <v>57.57575757575758</v>
      </c>
      <c r="AX62" s="45">
        <v>66</v>
      </c>
      <c r="AY62" s="45"/>
      <c r="AZ62" s="45"/>
      <c r="BA62" s="45"/>
      <c r="BB62" s="45"/>
      <c r="BC62" s="45"/>
      <c r="BD62" s="45"/>
      <c r="BE62" s="45"/>
      <c r="BF62" s="45"/>
      <c r="BG62" s="45"/>
      <c r="BH62" s="45"/>
      <c r="BI62" s="45"/>
      <c r="BJ62" s="45"/>
      <c r="BK62" s="45"/>
      <c r="BL62" s="45"/>
      <c r="BM62" s="45"/>
      <c r="BN62" s="45"/>
      <c r="BO62" s="2"/>
    </row>
    <row r="63" spans="1:67" ht="15">
      <c r="A63" s="61" t="s">
        <v>575</v>
      </c>
      <c r="B63" s="62"/>
      <c r="C63" s="62" t="s">
        <v>59</v>
      </c>
      <c r="D63" s="63">
        <v>50.54631789957769</v>
      </c>
      <c r="E63" s="65"/>
      <c r="F63" s="62"/>
      <c r="G63" s="62"/>
      <c r="H63" s="66" t="s">
        <v>575</v>
      </c>
      <c r="I63" s="67"/>
      <c r="J63" s="67"/>
      <c r="K63" s="66" t="s">
        <v>575</v>
      </c>
      <c r="L63" s="70">
        <v>6.7495645894502605</v>
      </c>
      <c r="M63" s="71">
        <v>5137.490234375</v>
      </c>
      <c r="N63" s="71">
        <v>2455.63671875</v>
      </c>
      <c r="O63" s="72"/>
      <c r="P63" s="73"/>
      <c r="Q63" s="73"/>
      <c r="R63" s="92"/>
      <c r="S63" s="45">
        <v>2</v>
      </c>
      <c r="T63" s="45">
        <v>0</v>
      </c>
      <c r="U63" s="46">
        <v>2</v>
      </c>
      <c r="V63" s="46">
        <v>0.005634</v>
      </c>
      <c r="W63" s="46">
        <v>0</v>
      </c>
      <c r="X63" s="46">
        <v>0.003175</v>
      </c>
      <c r="Y63" s="46">
        <v>0</v>
      </c>
      <c r="Z63" s="46">
        <v>0</v>
      </c>
      <c r="AA63" s="68">
        <v>63</v>
      </c>
      <c r="AB63" s="68"/>
      <c r="AC63" s="69"/>
      <c r="AD63" s="85"/>
      <c r="AE63" s="85"/>
      <c r="AF63" s="85"/>
      <c r="AG63" s="85"/>
      <c r="AH63" s="89" t="s">
        <v>1008</v>
      </c>
      <c r="AI63" s="85" t="s">
        <v>865</v>
      </c>
      <c r="AJ63" s="85" t="s">
        <v>965</v>
      </c>
      <c r="AK63" s="85">
        <v>2016</v>
      </c>
      <c r="AL63" s="85">
        <v>59</v>
      </c>
      <c r="AM63" s="85" t="s">
        <v>969</v>
      </c>
      <c r="AN63" s="85"/>
      <c r="AO63" s="85" t="str">
        <f>REPLACE(INDEX(GroupVertices[Group],MATCH("~"&amp;Vertices[[#This Row],[Vertex]],GroupVertices[Vertex],0)),1,1,"")</f>
        <v>35</v>
      </c>
      <c r="AP63" s="45">
        <v>5</v>
      </c>
      <c r="AQ63" s="46">
        <v>2.450980392156863</v>
      </c>
      <c r="AR63" s="45">
        <v>3</v>
      </c>
      <c r="AS63" s="46">
        <v>1.4705882352941178</v>
      </c>
      <c r="AT63" s="45">
        <v>0</v>
      </c>
      <c r="AU63" s="46">
        <v>0</v>
      </c>
      <c r="AV63" s="45">
        <v>86</v>
      </c>
      <c r="AW63" s="46">
        <v>42.15686274509804</v>
      </c>
      <c r="AX63" s="45">
        <v>204</v>
      </c>
      <c r="AY63" s="45"/>
      <c r="AZ63" s="45"/>
      <c r="BA63" s="45"/>
      <c r="BB63" s="45"/>
      <c r="BC63" s="45"/>
      <c r="BD63" s="45"/>
      <c r="BE63" s="45"/>
      <c r="BF63" s="45"/>
      <c r="BG63" s="45"/>
      <c r="BH63" s="45"/>
      <c r="BI63" s="45"/>
      <c r="BJ63" s="45"/>
      <c r="BK63" s="45"/>
      <c r="BL63" s="45"/>
      <c r="BM63" s="45"/>
      <c r="BN63" s="45"/>
      <c r="BO63" s="2"/>
    </row>
    <row r="64" spans="1:67" ht="15">
      <c r="A64" s="61" t="s">
        <v>590</v>
      </c>
      <c r="B64" s="62"/>
      <c r="C64" s="62" t="s">
        <v>59</v>
      </c>
      <c r="D64" s="63">
        <v>50.54631789957769</v>
      </c>
      <c r="E64" s="65"/>
      <c r="F64" s="62"/>
      <c r="G64" s="62"/>
      <c r="H64" s="66" t="s">
        <v>590</v>
      </c>
      <c r="I64" s="67"/>
      <c r="J64" s="67"/>
      <c r="K64" s="66" t="s">
        <v>590</v>
      </c>
      <c r="L64" s="70">
        <v>6.7495645894502605</v>
      </c>
      <c r="M64" s="71">
        <v>4847.8720703125</v>
      </c>
      <c r="N64" s="71">
        <v>1800.837158203125</v>
      </c>
      <c r="O64" s="72"/>
      <c r="P64" s="73"/>
      <c r="Q64" s="73"/>
      <c r="R64" s="92"/>
      <c r="S64" s="45">
        <v>2</v>
      </c>
      <c r="T64" s="45">
        <v>0</v>
      </c>
      <c r="U64" s="46">
        <v>2</v>
      </c>
      <c r="V64" s="46">
        <v>0.005634</v>
      </c>
      <c r="W64" s="46">
        <v>0</v>
      </c>
      <c r="X64" s="46">
        <v>0.003175</v>
      </c>
      <c r="Y64" s="46">
        <v>0</v>
      </c>
      <c r="Z64" s="46">
        <v>0</v>
      </c>
      <c r="AA64" s="68">
        <v>64</v>
      </c>
      <c r="AB64" s="68"/>
      <c r="AC64" s="69"/>
      <c r="AD64" s="85"/>
      <c r="AE64" s="85"/>
      <c r="AF64" s="85"/>
      <c r="AG64" s="85"/>
      <c r="AH64" s="89" t="s">
        <v>1039</v>
      </c>
      <c r="AI64" s="85" t="s">
        <v>880</v>
      </c>
      <c r="AJ64" s="85" t="s">
        <v>965</v>
      </c>
      <c r="AK64" s="85">
        <v>2008</v>
      </c>
      <c r="AL64" s="85">
        <v>67</v>
      </c>
      <c r="AM64" s="85" t="s">
        <v>972</v>
      </c>
      <c r="AN64" s="85"/>
      <c r="AO64" s="85" t="str">
        <f>REPLACE(INDEX(GroupVertices[Group],MATCH("~"&amp;Vertices[[#This Row],[Vertex]],GroupVertices[Vertex],0)),1,1,"")</f>
        <v>34</v>
      </c>
      <c r="AP64" s="45">
        <v>4</v>
      </c>
      <c r="AQ64" s="46">
        <v>1.4234875444839858</v>
      </c>
      <c r="AR64" s="45">
        <v>1</v>
      </c>
      <c r="AS64" s="46">
        <v>0.35587188612099646</v>
      </c>
      <c r="AT64" s="45">
        <v>0</v>
      </c>
      <c r="AU64" s="46">
        <v>0</v>
      </c>
      <c r="AV64" s="45">
        <v>181</v>
      </c>
      <c r="AW64" s="46">
        <v>64.41281138790036</v>
      </c>
      <c r="AX64" s="45">
        <v>281</v>
      </c>
      <c r="AY64" s="45"/>
      <c r="AZ64" s="45"/>
      <c r="BA64" s="45"/>
      <c r="BB64" s="45"/>
      <c r="BC64" s="45"/>
      <c r="BD64" s="45"/>
      <c r="BE64" s="45"/>
      <c r="BF64" s="45"/>
      <c r="BG64" s="45"/>
      <c r="BH64" s="45"/>
      <c r="BI64" s="45"/>
      <c r="BJ64" s="45"/>
      <c r="BK64" s="45"/>
      <c r="BL64" s="45"/>
      <c r="BM64" s="45"/>
      <c r="BN64" s="45"/>
      <c r="BO64" s="2"/>
    </row>
    <row r="65" spans="1:67" ht="15">
      <c r="A65" s="61" t="s">
        <v>598</v>
      </c>
      <c r="B65" s="62"/>
      <c r="C65" s="62" t="s">
        <v>59</v>
      </c>
      <c r="D65" s="63">
        <v>50.54631789957769</v>
      </c>
      <c r="E65" s="65"/>
      <c r="F65" s="62"/>
      <c r="G65" s="62"/>
      <c r="H65" s="66" t="s">
        <v>598</v>
      </c>
      <c r="I65" s="67"/>
      <c r="J65" s="67"/>
      <c r="K65" s="66" t="s">
        <v>598</v>
      </c>
      <c r="L65" s="70">
        <v>6.7495645894502605</v>
      </c>
      <c r="M65" s="71">
        <v>4846.8544921875</v>
      </c>
      <c r="N65" s="71">
        <v>662.3877563476562</v>
      </c>
      <c r="O65" s="72"/>
      <c r="P65" s="73"/>
      <c r="Q65" s="73"/>
      <c r="R65" s="92"/>
      <c r="S65" s="45">
        <v>2</v>
      </c>
      <c r="T65" s="45">
        <v>0</v>
      </c>
      <c r="U65" s="46">
        <v>2</v>
      </c>
      <c r="V65" s="46">
        <v>0.005634</v>
      </c>
      <c r="W65" s="46">
        <v>0</v>
      </c>
      <c r="X65" s="46">
        <v>0.003175</v>
      </c>
      <c r="Y65" s="46">
        <v>0</v>
      </c>
      <c r="Z65" s="46">
        <v>0</v>
      </c>
      <c r="AA65" s="68">
        <v>65</v>
      </c>
      <c r="AB65" s="68"/>
      <c r="AC65" s="69"/>
      <c r="AD65" s="85"/>
      <c r="AE65" s="85"/>
      <c r="AF65" s="85"/>
      <c r="AG65" s="85"/>
      <c r="AH65" s="89" t="s">
        <v>1064</v>
      </c>
      <c r="AI65" s="85" t="s">
        <v>888</v>
      </c>
      <c r="AJ65" s="85" t="s">
        <v>965</v>
      </c>
      <c r="AK65" s="85">
        <v>2018</v>
      </c>
      <c r="AL65" s="85">
        <v>74</v>
      </c>
      <c r="AM65" s="85" t="s">
        <v>970</v>
      </c>
      <c r="AN65" s="85"/>
      <c r="AO65" s="85" t="str">
        <f>REPLACE(INDEX(GroupVertices[Group],MATCH("~"&amp;Vertices[[#This Row],[Vertex]],GroupVertices[Vertex],0)),1,1,"")</f>
        <v>33</v>
      </c>
      <c r="AP65" s="45">
        <v>3</v>
      </c>
      <c r="AQ65" s="46">
        <v>1.4563106796116505</v>
      </c>
      <c r="AR65" s="45">
        <v>4</v>
      </c>
      <c r="AS65" s="46">
        <v>1.941747572815534</v>
      </c>
      <c r="AT65" s="45">
        <v>0</v>
      </c>
      <c r="AU65" s="46">
        <v>0</v>
      </c>
      <c r="AV65" s="45">
        <v>107</v>
      </c>
      <c r="AW65" s="46">
        <v>51.94174757281554</v>
      </c>
      <c r="AX65" s="45">
        <v>206</v>
      </c>
      <c r="AY65" s="45"/>
      <c r="AZ65" s="45"/>
      <c r="BA65" s="45"/>
      <c r="BB65" s="45"/>
      <c r="BC65" s="45"/>
      <c r="BD65" s="45"/>
      <c r="BE65" s="45"/>
      <c r="BF65" s="45"/>
      <c r="BG65" s="45"/>
      <c r="BH65" s="45"/>
      <c r="BI65" s="45"/>
      <c r="BJ65" s="45"/>
      <c r="BK65" s="45"/>
      <c r="BL65" s="45"/>
      <c r="BM65" s="45"/>
      <c r="BN65" s="45"/>
      <c r="BO65" s="2"/>
    </row>
    <row r="66" spans="1:67" ht="15">
      <c r="A66" s="61" t="s">
        <v>611</v>
      </c>
      <c r="B66" s="62"/>
      <c r="C66" s="62" t="s">
        <v>59</v>
      </c>
      <c r="D66" s="63">
        <v>50.54631789957769</v>
      </c>
      <c r="E66" s="65"/>
      <c r="F66" s="62"/>
      <c r="G66" s="62"/>
      <c r="H66" s="66" t="s">
        <v>611</v>
      </c>
      <c r="I66" s="67"/>
      <c r="J66" s="67"/>
      <c r="K66" s="66" t="s">
        <v>611</v>
      </c>
      <c r="L66" s="70">
        <v>6.7495645894502605</v>
      </c>
      <c r="M66" s="71">
        <v>4847.01171875</v>
      </c>
      <c r="N66" s="71">
        <v>6366.34423828125</v>
      </c>
      <c r="O66" s="72"/>
      <c r="P66" s="73"/>
      <c r="Q66" s="73"/>
      <c r="R66" s="92"/>
      <c r="S66" s="45">
        <v>2</v>
      </c>
      <c r="T66" s="45">
        <v>0</v>
      </c>
      <c r="U66" s="46">
        <v>2</v>
      </c>
      <c r="V66" s="46">
        <v>0.005634</v>
      </c>
      <c r="W66" s="46">
        <v>0</v>
      </c>
      <c r="X66" s="46">
        <v>0.003175</v>
      </c>
      <c r="Y66" s="46">
        <v>0</v>
      </c>
      <c r="Z66" s="46">
        <v>0</v>
      </c>
      <c r="AA66" s="68">
        <v>66</v>
      </c>
      <c r="AB66" s="68"/>
      <c r="AC66" s="69"/>
      <c r="AD66" s="85"/>
      <c r="AE66" s="85"/>
      <c r="AF66" s="85"/>
      <c r="AG66" s="85"/>
      <c r="AH66" s="89" t="s">
        <v>1097</v>
      </c>
      <c r="AI66" s="85" t="s">
        <v>901</v>
      </c>
      <c r="AJ66" s="85" t="s">
        <v>965</v>
      </c>
      <c r="AK66" s="85">
        <v>2005</v>
      </c>
      <c r="AL66" s="85">
        <v>86</v>
      </c>
      <c r="AM66" s="85" t="s">
        <v>968</v>
      </c>
      <c r="AN66" s="85"/>
      <c r="AO66" s="85" t="str">
        <f>REPLACE(INDEX(GroupVertices[Group],MATCH("~"&amp;Vertices[[#This Row],[Vertex]],GroupVertices[Vertex],0)),1,1,"")</f>
        <v>32</v>
      </c>
      <c r="AP66" s="45">
        <v>1</v>
      </c>
      <c r="AQ66" s="46">
        <v>0.5025125628140703</v>
      </c>
      <c r="AR66" s="45">
        <v>0</v>
      </c>
      <c r="AS66" s="46">
        <v>0</v>
      </c>
      <c r="AT66" s="45">
        <v>0</v>
      </c>
      <c r="AU66" s="46">
        <v>0</v>
      </c>
      <c r="AV66" s="45">
        <v>114</v>
      </c>
      <c r="AW66" s="46">
        <v>57.28643216080402</v>
      </c>
      <c r="AX66" s="45">
        <v>199</v>
      </c>
      <c r="AY66" s="45"/>
      <c r="AZ66" s="45"/>
      <c r="BA66" s="45"/>
      <c r="BB66" s="45"/>
      <c r="BC66" s="45"/>
      <c r="BD66" s="45"/>
      <c r="BE66" s="45"/>
      <c r="BF66" s="45"/>
      <c r="BG66" s="45"/>
      <c r="BH66" s="45"/>
      <c r="BI66" s="45"/>
      <c r="BJ66" s="45"/>
      <c r="BK66" s="45"/>
      <c r="BL66" s="45"/>
      <c r="BM66" s="45"/>
      <c r="BN66" s="45"/>
      <c r="BO66" s="2"/>
    </row>
    <row r="67" spans="1:67" ht="15">
      <c r="A67" s="61" t="s">
        <v>620</v>
      </c>
      <c r="B67" s="62"/>
      <c r="C67" s="62" t="s">
        <v>59</v>
      </c>
      <c r="D67" s="63">
        <v>50.54631789957769</v>
      </c>
      <c r="E67" s="65"/>
      <c r="F67" s="62"/>
      <c r="G67" s="62"/>
      <c r="H67" s="66" t="s">
        <v>620</v>
      </c>
      <c r="I67" s="67"/>
      <c r="J67" s="67"/>
      <c r="K67" s="66" t="s">
        <v>620</v>
      </c>
      <c r="L67" s="70">
        <v>6.7495645894502605</v>
      </c>
      <c r="M67" s="71">
        <v>4845.744140625</v>
      </c>
      <c r="N67" s="71">
        <v>5236.23291015625</v>
      </c>
      <c r="O67" s="72"/>
      <c r="P67" s="73"/>
      <c r="Q67" s="73"/>
      <c r="R67" s="92"/>
      <c r="S67" s="45">
        <v>2</v>
      </c>
      <c r="T67" s="45">
        <v>0</v>
      </c>
      <c r="U67" s="46">
        <v>2</v>
      </c>
      <c r="V67" s="46">
        <v>0.005634</v>
      </c>
      <c r="W67" s="46">
        <v>0</v>
      </c>
      <c r="X67" s="46">
        <v>0.003175</v>
      </c>
      <c r="Y67" s="46">
        <v>0</v>
      </c>
      <c r="Z67" s="46">
        <v>0</v>
      </c>
      <c r="AA67" s="68">
        <v>67</v>
      </c>
      <c r="AB67" s="68"/>
      <c r="AC67" s="69"/>
      <c r="AD67" s="85"/>
      <c r="AE67" s="85"/>
      <c r="AF67" s="85"/>
      <c r="AG67" s="85"/>
      <c r="AH67" s="89" t="s">
        <v>1136</v>
      </c>
      <c r="AI67" s="85" t="s">
        <v>910</v>
      </c>
      <c r="AJ67" s="85" t="s">
        <v>965</v>
      </c>
      <c r="AK67" s="85">
        <v>2004</v>
      </c>
      <c r="AL67" s="85">
        <v>99</v>
      </c>
      <c r="AM67" s="85" t="s">
        <v>969</v>
      </c>
      <c r="AN67" s="85"/>
      <c r="AO67" s="85" t="str">
        <f>REPLACE(INDEX(GroupVertices[Group],MATCH("~"&amp;Vertices[[#This Row],[Vertex]],GroupVertices[Vertex],0)),1,1,"")</f>
        <v>31</v>
      </c>
      <c r="AP67" s="45">
        <v>2</v>
      </c>
      <c r="AQ67" s="46">
        <v>1.3605442176870748</v>
      </c>
      <c r="AR67" s="45">
        <v>4</v>
      </c>
      <c r="AS67" s="46">
        <v>2.7210884353741496</v>
      </c>
      <c r="AT67" s="45">
        <v>0</v>
      </c>
      <c r="AU67" s="46">
        <v>0</v>
      </c>
      <c r="AV67" s="45">
        <v>76</v>
      </c>
      <c r="AW67" s="46">
        <v>51.70068027210884</v>
      </c>
      <c r="AX67" s="45">
        <v>147</v>
      </c>
      <c r="AY67" s="45"/>
      <c r="AZ67" s="45"/>
      <c r="BA67" s="45"/>
      <c r="BB67" s="45"/>
      <c r="BC67" s="45"/>
      <c r="BD67" s="45"/>
      <c r="BE67" s="45"/>
      <c r="BF67" s="45"/>
      <c r="BG67" s="45"/>
      <c r="BH67" s="45"/>
      <c r="BI67" s="45"/>
      <c r="BJ67" s="45"/>
      <c r="BK67" s="45"/>
      <c r="BL67" s="45"/>
      <c r="BM67" s="45"/>
      <c r="BN67" s="45"/>
      <c r="BO67" s="2"/>
    </row>
    <row r="68" spans="1:67" ht="15">
      <c r="A68" s="61" t="s">
        <v>633</v>
      </c>
      <c r="B68" s="62"/>
      <c r="C68" s="62" t="s">
        <v>59</v>
      </c>
      <c r="D68" s="63">
        <v>50.54631789957769</v>
      </c>
      <c r="E68" s="65"/>
      <c r="F68" s="62"/>
      <c r="G68" s="62"/>
      <c r="H68" s="66" t="s">
        <v>633</v>
      </c>
      <c r="I68" s="67"/>
      <c r="J68" s="67"/>
      <c r="K68" s="66" t="s">
        <v>633</v>
      </c>
      <c r="L68" s="70">
        <v>6.7495645894502605</v>
      </c>
      <c r="M68" s="71">
        <v>5137.490234375</v>
      </c>
      <c r="N68" s="71">
        <v>3602.580810546875</v>
      </c>
      <c r="O68" s="72"/>
      <c r="P68" s="73"/>
      <c r="Q68" s="73"/>
      <c r="R68" s="92"/>
      <c r="S68" s="45">
        <v>2</v>
      </c>
      <c r="T68" s="45">
        <v>0</v>
      </c>
      <c r="U68" s="46">
        <v>2</v>
      </c>
      <c r="V68" s="46">
        <v>0.005634</v>
      </c>
      <c r="W68" s="46">
        <v>0</v>
      </c>
      <c r="X68" s="46">
        <v>0.003175</v>
      </c>
      <c r="Y68" s="46">
        <v>0</v>
      </c>
      <c r="Z68" s="46">
        <v>0</v>
      </c>
      <c r="AA68" s="68">
        <v>68</v>
      </c>
      <c r="AB68" s="68"/>
      <c r="AC68" s="69"/>
      <c r="AD68" s="85"/>
      <c r="AE68" s="85"/>
      <c r="AF68" s="85"/>
      <c r="AG68" s="85"/>
      <c r="AH68" s="89" t="s">
        <v>1162</v>
      </c>
      <c r="AI68" s="85" t="s">
        <v>923</v>
      </c>
      <c r="AJ68" s="85" t="s">
        <v>965</v>
      </c>
      <c r="AK68" s="85">
        <v>2006</v>
      </c>
      <c r="AL68" s="85">
        <v>125</v>
      </c>
      <c r="AM68" s="85" t="s">
        <v>969</v>
      </c>
      <c r="AN68" s="85"/>
      <c r="AO68" s="85" t="str">
        <f>REPLACE(INDEX(GroupVertices[Group],MATCH("~"&amp;Vertices[[#This Row],[Vertex]],GroupVertices[Vertex],0)),1,1,"")</f>
        <v>30</v>
      </c>
      <c r="AP68" s="45">
        <v>3</v>
      </c>
      <c r="AQ68" s="46">
        <v>2</v>
      </c>
      <c r="AR68" s="45">
        <v>5</v>
      </c>
      <c r="AS68" s="46">
        <v>3.3333333333333335</v>
      </c>
      <c r="AT68" s="45">
        <v>0</v>
      </c>
      <c r="AU68" s="46">
        <v>0</v>
      </c>
      <c r="AV68" s="45">
        <v>70</v>
      </c>
      <c r="AW68" s="46">
        <v>46.666666666666664</v>
      </c>
      <c r="AX68" s="45">
        <v>150</v>
      </c>
      <c r="AY68" s="45"/>
      <c r="AZ68" s="45"/>
      <c r="BA68" s="45"/>
      <c r="BB68" s="45"/>
      <c r="BC68" s="45"/>
      <c r="BD68" s="45"/>
      <c r="BE68" s="45"/>
      <c r="BF68" s="45"/>
      <c r="BG68" s="45"/>
      <c r="BH68" s="45"/>
      <c r="BI68" s="45"/>
      <c r="BJ68" s="45"/>
      <c r="BK68" s="45"/>
      <c r="BL68" s="45"/>
      <c r="BM68" s="45"/>
      <c r="BN68" s="45"/>
      <c r="BO68" s="2"/>
    </row>
    <row r="69" spans="1:67" ht="15">
      <c r="A69" s="61" t="s">
        <v>635</v>
      </c>
      <c r="B69" s="62"/>
      <c r="C69" s="62" t="s">
        <v>59</v>
      </c>
      <c r="D69" s="63">
        <v>50.54631789957769</v>
      </c>
      <c r="E69" s="65"/>
      <c r="F69" s="62"/>
      <c r="G69" s="62"/>
      <c r="H69" s="66" t="s">
        <v>635</v>
      </c>
      <c r="I69" s="67"/>
      <c r="J69" s="67"/>
      <c r="K69" s="66" t="s">
        <v>635</v>
      </c>
      <c r="L69" s="70">
        <v>6.7495645894502605</v>
      </c>
      <c r="M69" s="71">
        <v>5599.93017578125</v>
      </c>
      <c r="N69" s="71">
        <v>6416.8212890625</v>
      </c>
      <c r="O69" s="72"/>
      <c r="P69" s="73"/>
      <c r="Q69" s="73"/>
      <c r="R69" s="92"/>
      <c r="S69" s="45">
        <v>2</v>
      </c>
      <c r="T69" s="45">
        <v>0</v>
      </c>
      <c r="U69" s="46">
        <v>2</v>
      </c>
      <c r="V69" s="46">
        <v>0.005634</v>
      </c>
      <c r="W69" s="46">
        <v>0</v>
      </c>
      <c r="X69" s="46">
        <v>0.003175</v>
      </c>
      <c r="Y69" s="46">
        <v>0</v>
      </c>
      <c r="Z69" s="46">
        <v>0</v>
      </c>
      <c r="AA69" s="68">
        <v>69</v>
      </c>
      <c r="AB69" s="68"/>
      <c r="AC69" s="69"/>
      <c r="AD69" s="85"/>
      <c r="AE69" s="85"/>
      <c r="AF69" s="85"/>
      <c r="AG69" s="85"/>
      <c r="AH69" s="89" t="s">
        <v>1167</v>
      </c>
      <c r="AI69" s="85" t="s">
        <v>925</v>
      </c>
      <c r="AJ69" s="85" t="s">
        <v>965</v>
      </c>
      <c r="AK69" s="85">
        <v>2007</v>
      </c>
      <c r="AL69" s="85">
        <v>129</v>
      </c>
      <c r="AM69" s="85" t="s">
        <v>968</v>
      </c>
      <c r="AN69" s="85"/>
      <c r="AO69" s="85" t="str">
        <f>REPLACE(INDEX(GroupVertices[Group],MATCH("~"&amp;Vertices[[#This Row],[Vertex]],GroupVertices[Vertex],0)),1,1,"")</f>
        <v>29</v>
      </c>
      <c r="AP69" s="45">
        <v>3</v>
      </c>
      <c r="AQ69" s="46">
        <v>1.1406844106463878</v>
      </c>
      <c r="AR69" s="45">
        <v>6</v>
      </c>
      <c r="AS69" s="46">
        <v>2.2813688212927756</v>
      </c>
      <c r="AT69" s="45">
        <v>0</v>
      </c>
      <c r="AU69" s="46">
        <v>0</v>
      </c>
      <c r="AV69" s="45">
        <v>126</v>
      </c>
      <c r="AW69" s="46">
        <v>47.90874524714829</v>
      </c>
      <c r="AX69" s="45">
        <v>263</v>
      </c>
      <c r="AY69" s="45"/>
      <c r="AZ69" s="45"/>
      <c r="BA69" s="45"/>
      <c r="BB69" s="45"/>
      <c r="BC69" s="45"/>
      <c r="BD69" s="45"/>
      <c r="BE69" s="45"/>
      <c r="BF69" s="45"/>
      <c r="BG69" s="45"/>
      <c r="BH69" s="45"/>
      <c r="BI69" s="45"/>
      <c r="BJ69" s="45"/>
      <c r="BK69" s="45"/>
      <c r="BL69" s="45"/>
      <c r="BM69" s="45"/>
      <c r="BN69" s="45"/>
      <c r="BO69" s="2"/>
    </row>
    <row r="70" spans="1:67" ht="15">
      <c r="A70" s="61" t="s">
        <v>636</v>
      </c>
      <c r="B70" s="62"/>
      <c r="C70" s="62" t="s">
        <v>59</v>
      </c>
      <c r="D70" s="63">
        <v>50.54631789957769</v>
      </c>
      <c r="E70" s="65"/>
      <c r="F70" s="62"/>
      <c r="G70" s="62"/>
      <c r="H70" s="66" t="s">
        <v>636</v>
      </c>
      <c r="I70" s="67"/>
      <c r="J70" s="67"/>
      <c r="K70" s="66" t="s">
        <v>636</v>
      </c>
      <c r="L70" s="70">
        <v>6.7495645894502605</v>
      </c>
      <c r="M70" s="71">
        <v>8751.7783203125</v>
      </c>
      <c r="N70" s="71">
        <v>6418.4755859375</v>
      </c>
      <c r="O70" s="72"/>
      <c r="P70" s="73"/>
      <c r="Q70" s="73"/>
      <c r="R70" s="92"/>
      <c r="S70" s="45">
        <v>2</v>
      </c>
      <c r="T70" s="45">
        <v>0</v>
      </c>
      <c r="U70" s="46">
        <v>2</v>
      </c>
      <c r="V70" s="46">
        <v>0.005634</v>
      </c>
      <c r="W70" s="46">
        <v>0</v>
      </c>
      <c r="X70" s="46">
        <v>0.003175</v>
      </c>
      <c r="Y70" s="46">
        <v>0</v>
      </c>
      <c r="Z70" s="46">
        <v>0</v>
      </c>
      <c r="AA70" s="68">
        <v>70</v>
      </c>
      <c r="AB70" s="68"/>
      <c r="AC70" s="69"/>
      <c r="AD70" s="85"/>
      <c r="AE70" s="85"/>
      <c r="AF70" s="85"/>
      <c r="AG70" s="85"/>
      <c r="AH70" s="89" t="s">
        <v>1170</v>
      </c>
      <c r="AI70" s="85" t="s">
        <v>926</v>
      </c>
      <c r="AJ70" s="85" t="s">
        <v>965</v>
      </c>
      <c r="AK70" s="85">
        <v>2002</v>
      </c>
      <c r="AL70" s="85">
        <v>130</v>
      </c>
      <c r="AM70" s="85" t="s">
        <v>969</v>
      </c>
      <c r="AN70" s="85"/>
      <c r="AO70" s="85" t="str">
        <f>REPLACE(INDEX(GroupVertices[Group],MATCH("~"&amp;Vertices[[#This Row],[Vertex]],GroupVertices[Vertex],0)),1,1,"")</f>
        <v>28</v>
      </c>
      <c r="AP70" s="45">
        <v>3</v>
      </c>
      <c r="AQ70" s="46">
        <v>2.097902097902098</v>
      </c>
      <c r="AR70" s="45">
        <v>2</v>
      </c>
      <c r="AS70" s="46">
        <v>1.3986013986013985</v>
      </c>
      <c r="AT70" s="45">
        <v>0</v>
      </c>
      <c r="AU70" s="46">
        <v>0</v>
      </c>
      <c r="AV70" s="45">
        <v>65</v>
      </c>
      <c r="AW70" s="46">
        <v>45.45454545454545</v>
      </c>
      <c r="AX70" s="45">
        <v>143</v>
      </c>
      <c r="AY70" s="45"/>
      <c r="AZ70" s="45"/>
      <c r="BA70" s="45"/>
      <c r="BB70" s="45"/>
      <c r="BC70" s="45"/>
      <c r="BD70" s="45"/>
      <c r="BE70" s="45"/>
      <c r="BF70" s="45"/>
      <c r="BG70" s="45"/>
      <c r="BH70" s="45"/>
      <c r="BI70" s="45"/>
      <c r="BJ70" s="45"/>
      <c r="BK70" s="45"/>
      <c r="BL70" s="45"/>
      <c r="BM70" s="45"/>
      <c r="BN70" s="45"/>
      <c r="BO70" s="2"/>
    </row>
    <row r="71" spans="1:67" ht="15">
      <c r="A71" s="61" t="s">
        <v>641</v>
      </c>
      <c r="B71" s="62"/>
      <c r="C71" s="62" t="s">
        <v>59</v>
      </c>
      <c r="D71" s="63">
        <v>50.54631789957769</v>
      </c>
      <c r="E71" s="65"/>
      <c r="F71" s="62"/>
      <c r="G71" s="62"/>
      <c r="H71" s="66" t="s">
        <v>641</v>
      </c>
      <c r="I71" s="67"/>
      <c r="J71" s="67"/>
      <c r="K71" s="66" t="s">
        <v>641</v>
      </c>
      <c r="L71" s="70">
        <v>6.7495645894502605</v>
      </c>
      <c r="M71" s="71">
        <v>9542.5703125</v>
      </c>
      <c r="N71" s="71">
        <v>6418.4755859375</v>
      </c>
      <c r="O71" s="72"/>
      <c r="P71" s="73"/>
      <c r="Q71" s="73"/>
      <c r="R71" s="92"/>
      <c r="S71" s="45">
        <v>2</v>
      </c>
      <c r="T71" s="45">
        <v>0</v>
      </c>
      <c r="U71" s="46">
        <v>2</v>
      </c>
      <c r="V71" s="46">
        <v>0.005634</v>
      </c>
      <c r="W71" s="46">
        <v>0</v>
      </c>
      <c r="X71" s="46">
        <v>0.003175</v>
      </c>
      <c r="Y71" s="46">
        <v>0</v>
      </c>
      <c r="Z71" s="46">
        <v>0</v>
      </c>
      <c r="AA71" s="68">
        <v>71</v>
      </c>
      <c r="AB71" s="68"/>
      <c r="AC71" s="69"/>
      <c r="AD71" s="85"/>
      <c r="AE71" s="85"/>
      <c r="AF71" s="85"/>
      <c r="AG71" s="85"/>
      <c r="AH71" s="89" t="s">
        <v>1181</v>
      </c>
      <c r="AI71" s="85" t="s">
        <v>931</v>
      </c>
      <c r="AJ71" s="85" t="s">
        <v>966</v>
      </c>
      <c r="AK71" s="85">
        <v>2006</v>
      </c>
      <c r="AL71" s="85">
        <v>137</v>
      </c>
      <c r="AM71" s="85" t="s">
        <v>977</v>
      </c>
      <c r="AN71" s="85"/>
      <c r="AO71" s="85" t="str">
        <f>REPLACE(INDEX(GroupVertices[Group],MATCH("~"&amp;Vertices[[#This Row],[Vertex]],GroupVertices[Vertex],0)),1,1,"")</f>
        <v>27</v>
      </c>
      <c r="AP71" s="45">
        <v>0</v>
      </c>
      <c r="AQ71" s="46">
        <v>0</v>
      </c>
      <c r="AR71" s="45">
        <v>1</v>
      </c>
      <c r="AS71" s="46">
        <v>3.5714285714285716</v>
      </c>
      <c r="AT71" s="45">
        <v>0</v>
      </c>
      <c r="AU71" s="46">
        <v>0</v>
      </c>
      <c r="AV71" s="45">
        <v>17</v>
      </c>
      <c r="AW71" s="46">
        <v>60.714285714285715</v>
      </c>
      <c r="AX71" s="45">
        <v>28</v>
      </c>
      <c r="AY71" s="45"/>
      <c r="AZ71" s="45"/>
      <c r="BA71" s="45"/>
      <c r="BB71" s="45"/>
      <c r="BC71" s="45"/>
      <c r="BD71" s="45"/>
      <c r="BE71" s="45"/>
      <c r="BF71" s="45"/>
      <c r="BG71" s="45"/>
      <c r="BH71" s="45"/>
      <c r="BI71" s="45"/>
      <c r="BJ71" s="45"/>
      <c r="BK71" s="45"/>
      <c r="BL71" s="45"/>
      <c r="BM71" s="45"/>
      <c r="BN71" s="45"/>
      <c r="BO71" s="2"/>
    </row>
    <row r="72" spans="1:67" ht="15">
      <c r="A72" s="61" t="s">
        <v>645</v>
      </c>
      <c r="B72" s="62"/>
      <c r="C72" s="62" t="s">
        <v>59</v>
      </c>
      <c r="D72" s="63">
        <v>50.54631789957769</v>
      </c>
      <c r="E72" s="65"/>
      <c r="F72" s="62"/>
      <c r="G72" s="62"/>
      <c r="H72" s="66" t="s">
        <v>645</v>
      </c>
      <c r="I72" s="67"/>
      <c r="J72" s="67"/>
      <c r="K72" s="66" t="s">
        <v>645</v>
      </c>
      <c r="L72" s="70">
        <v>6.7495645894502605</v>
      </c>
      <c r="M72" s="71">
        <v>5509.00341796875</v>
      </c>
      <c r="N72" s="71">
        <v>5227.41845703125</v>
      </c>
      <c r="O72" s="72"/>
      <c r="P72" s="73"/>
      <c r="Q72" s="73"/>
      <c r="R72" s="92"/>
      <c r="S72" s="45">
        <v>2</v>
      </c>
      <c r="T72" s="45">
        <v>0</v>
      </c>
      <c r="U72" s="46">
        <v>2</v>
      </c>
      <c r="V72" s="46">
        <v>0.005634</v>
      </c>
      <c r="W72" s="46">
        <v>0</v>
      </c>
      <c r="X72" s="46">
        <v>0.003175</v>
      </c>
      <c r="Y72" s="46">
        <v>0</v>
      </c>
      <c r="Z72" s="46">
        <v>0</v>
      </c>
      <c r="AA72" s="68">
        <v>72</v>
      </c>
      <c r="AB72" s="68"/>
      <c r="AC72" s="69"/>
      <c r="AD72" s="85"/>
      <c r="AE72" s="85"/>
      <c r="AF72" s="85"/>
      <c r="AG72" s="85"/>
      <c r="AH72" s="89" t="s">
        <v>1190</v>
      </c>
      <c r="AI72" s="85" t="s">
        <v>935</v>
      </c>
      <c r="AJ72" s="85" t="s">
        <v>965</v>
      </c>
      <c r="AK72" s="85">
        <v>2002</v>
      </c>
      <c r="AL72" s="85">
        <v>145</v>
      </c>
      <c r="AM72" s="85" t="s">
        <v>975</v>
      </c>
      <c r="AN72" s="85"/>
      <c r="AO72" s="85" t="str">
        <f>REPLACE(INDEX(GroupVertices[Group],MATCH("~"&amp;Vertices[[#This Row],[Vertex]],GroupVertices[Vertex],0)),1,1,"")</f>
        <v>26</v>
      </c>
      <c r="AP72" s="45">
        <v>0</v>
      </c>
      <c r="AQ72" s="46">
        <v>0</v>
      </c>
      <c r="AR72" s="45">
        <v>1</v>
      </c>
      <c r="AS72" s="46">
        <v>0.7194244604316546</v>
      </c>
      <c r="AT72" s="45">
        <v>0</v>
      </c>
      <c r="AU72" s="46">
        <v>0</v>
      </c>
      <c r="AV72" s="45">
        <v>88</v>
      </c>
      <c r="AW72" s="46">
        <v>63.30935251798561</v>
      </c>
      <c r="AX72" s="45">
        <v>139</v>
      </c>
      <c r="AY72" s="45"/>
      <c r="AZ72" s="45"/>
      <c r="BA72" s="45"/>
      <c r="BB72" s="45"/>
      <c r="BC72" s="45"/>
      <c r="BD72" s="45"/>
      <c r="BE72" s="45"/>
      <c r="BF72" s="45"/>
      <c r="BG72" s="45"/>
      <c r="BH72" s="45"/>
      <c r="BI72" s="45"/>
      <c r="BJ72" s="45"/>
      <c r="BK72" s="45"/>
      <c r="BL72" s="45"/>
      <c r="BM72" s="45"/>
      <c r="BN72" s="45"/>
      <c r="BO72" s="2"/>
    </row>
    <row r="73" spans="1:67" ht="15">
      <c r="A73" s="61" t="s">
        <v>649</v>
      </c>
      <c r="B73" s="62"/>
      <c r="C73" s="62" t="s">
        <v>59</v>
      </c>
      <c r="D73" s="63">
        <v>50.54631789957769</v>
      </c>
      <c r="E73" s="65"/>
      <c r="F73" s="62"/>
      <c r="G73" s="62"/>
      <c r="H73" s="66" t="s">
        <v>649</v>
      </c>
      <c r="I73" s="67"/>
      <c r="J73" s="67"/>
      <c r="K73" s="66" t="s">
        <v>649</v>
      </c>
      <c r="L73" s="70">
        <v>6.7495645894502605</v>
      </c>
      <c r="M73" s="71">
        <v>6390.7099609375</v>
      </c>
      <c r="N73" s="71">
        <v>6416.8212890625</v>
      </c>
      <c r="O73" s="72"/>
      <c r="P73" s="73"/>
      <c r="Q73" s="73"/>
      <c r="R73" s="92"/>
      <c r="S73" s="45">
        <v>2</v>
      </c>
      <c r="T73" s="45">
        <v>0</v>
      </c>
      <c r="U73" s="46">
        <v>2</v>
      </c>
      <c r="V73" s="46">
        <v>0.005634</v>
      </c>
      <c r="W73" s="46">
        <v>0</v>
      </c>
      <c r="X73" s="46">
        <v>0.003175</v>
      </c>
      <c r="Y73" s="46">
        <v>0</v>
      </c>
      <c r="Z73" s="46">
        <v>0</v>
      </c>
      <c r="AA73" s="68">
        <v>73</v>
      </c>
      <c r="AB73" s="68"/>
      <c r="AC73" s="69"/>
      <c r="AD73" s="85"/>
      <c r="AE73" s="85"/>
      <c r="AF73" s="85"/>
      <c r="AG73" s="85"/>
      <c r="AH73" s="89" t="s">
        <v>1200</v>
      </c>
      <c r="AI73" s="85" t="s">
        <v>939</v>
      </c>
      <c r="AJ73" s="85" t="s">
        <v>965</v>
      </c>
      <c r="AK73" s="85">
        <v>2005</v>
      </c>
      <c r="AL73" s="85">
        <v>158</v>
      </c>
      <c r="AM73" s="85" t="s">
        <v>975</v>
      </c>
      <c r="AN73" s="85"/>
      <c r="AO73" s="85" t="str">
        <f>REPLACE(INDEX(GroupVertices[Group],MATCH("~"&amp;Vertices[[#This Row],[Vertex]],GroupVertices[Vertex],0)),1,1,"")</f>
        <v>25</v>
      </c>
      <c r="AP73" s="45">
        <v>2</v>
      </c>
      <c r="AQ73" s="46">
        <v>0.2936857562408223</v>
      </c>
      <c r="AR73" s="45">
        <v>2</v>
      </c>
      <c r="AS73" s="46">
        <v>0.2936857562408223</v>
      </c>
      <c r="AT73" s="45">
        <v>0</v>
      </c>
      <c r="AU73" s="46">
        <v>0</v>
      </c>
      <c r="AV73" s="45">
        <v>382</v>
      </c>
      <c r="AW73" s="46">
        <v>56.093979441997064</v>
      </c>
      <c r="AX73" s="45">
        <v>681</v>
      </c>
      <c r="AY73" s="45"/>
      <c r="AZ73" s="45"/>
      <c r="BA73" s="45"/>
      <c r="BB73" s="45"/>
      <c r="BC73" s="45"/>
      <c r="BD73" s="45"/>
      <c r="BE73" s="45"/>
      <c r="BF73" s="45"/>
      <c r="BG73" s="45"/>
      <c r="BH73" s="45"/>
      <c r="BI73" s="45"/>
      <c r="BJ73" s="45"/>
      <c r="BK73" s="45"/>
      <c r="BL73" s="45"/>
      <c r="BM73" s="45"/>
      <c r="BN73" s="45"/>
      <c r="BO73" s="2"/>
    </row>
    <row r="74" spans="1:67" ht="15">
      <c r="A74" s="61" t="s">
        <v>654</v>
      </c>
      <c r="B74" s="62"/>
      <c r="C74" s="62" t="s">
        <v>59</v>
      </c>
      <c r="D74" s="63">
        <v>50.54631789957769</v>
      </c>
      <c r="E74" s="65"/>
      <c r="F74" s="62"/>
      <c r="G74" s="62"/>
      <c r="H74" s="66" t="s">
        <v>654</v>
      </c>
      <c r="I74" s="67"/>
      <c r="J74" s="67"/>
      <c r="K74" s="66" t="s">
        <v>654</v>
      </c>
      <c r="L74" s="70">
        <v>6.7495645894502605</v>
      </c>
      <c r="M74" s="71">
        <v>7176.2197265625</v>
      </c>
      <c r="N74" s="71">
        <v>6420.12255859375</v>
      </c>
      <c r="O74" s="72"/>
      <c r="P74" s="73"/>
      <c r="Q74" s="73"/>
      <c r="R74" s="92"/>
      <c r="S74" s="45">
        <v>2</v>
      </c>
      <c r="T74" s="45">
        <v>0</v>
      </c>
      <c r="U74" s="46">
        <v>2</v>
      </c>
      <c r="V74" s="46">
        <v>0.005634</v>
      </c>
      <c r="W74" s="46">
        <v>0</v>
      </c>
      <c r="X74" s="46">
        <v>0.003175</v>
      </c>
      <c r="Y74" s="46">
        <v>0</v>
      </c>
      <c r="Z74" s="46">
        <v>0</v>
      </c>
      <c r="AA74" s="68">
        <v>74</v>
      </c>
      <c r="AB74" s="68"/>
      <c r="AC74" s="69"/>
      <c r="AD74" s="85"/>
      <c r="AE74" s="85"/>
      <c r="AF74" s="85"/>
      <c r="AG74" s="85"/>
      <c r="AH74" s="89" t="s">
        <v>1211</v>
      </c>
      <c r="AI74" s="85" t="s">
        <v>944</v>
      </c>
      <c r="AJ74" s="85" t="s">
        <v>965</v>
      </c>
      <c r="AK74" s="85">
        <v>2010</v>
      </c>
      <c r="AL74" s="85">
        <v>182</v>
      </c>
      <c r="AM74" s="85" t="s">
        <v>969</v>
      </c>
      <c r="AN74" s="85"/>
      <c r="AO74" s="85" t="str">
        <f>REPLACE(INDEX(GroupVertices[Group],MATCH("~"&amp;Vertices[[#This Row],[Vertex]],GroupVertices[Vertex],0)),1,1,"")</f>
        <v>24</v>
      </c>
      <c r="AP74" s="45">
        <v>2</v>
      </c>
      <c r="AQ74" s="46">
        <v>1.3986013986013985</v>
      </c>
      <c r="AR74" s="45">
        <v>1</v>
      </c>
      <c r="AS74" s="46">
        <v>0.6993006993006993</v>
      </c>
      <c r="AT74" s="45">
        <v>0</v>
      </c>
      <c r="AU74" s="46">
        <v>0</v>
      </c>
      <c r="AV74" s="45">
        <v>71</v>
      </c>
      <c r="AW74" s="46">
        <v>49.65034965034965</v>
      </c>
      <c r="AX74" s="45">
        <v>143</v>
      </c>
      <c r="AY74" s="45"/>
      <c r="AZ74" s="45"/>
      <c r="BA74" s="45"/>
      <c r="BB74" s="45"/>
      <c r="BC74" s="45"/>
      <c r="BD74" s="45"/>
      <c r="BE74" s="45"/>
      <c r="BF74" s="45"/>
      <c r="BG74" s="45"/>
      <c r="BH74" s="45"/>
      <c r="BI74" s="45"/>
      <c r="BJ74" s="45"/>
      <c r="BK74" s="45"/>
      <c r="BL74" s="45"/>
      <c r="BM74" s="45"/>
      <c r="BN74" s="45"/>
      <c r="BO74" s="2"/>
    </row>
    <row r="75" spans="1:67" ht="15">
      <c r="A75" s="61" t="s">
        <v>672</v>
      </c>
      <c r="B75" s="62"/>
      <c r="C75" s="62" t="s">
        <v>59</v>
      </c>
      <c r="D75" s="63">
        <v>50.54631789957769</v>
      </c>
      <c r="E75" s="65"/>
      <c r="F75" s="62"/>
      <c r="G75" s="62"/>
      <c r="H75" s="66" t="s">
        <v>672</v>
      </c>
      <c r="I75" s="67"/>
      <c r="J75" s="67"/>
      <c r="K75" s="66" t="s">
        <v>672</v>
      </c>
      <c r="L75" s="70">
        <v>6.7495645894502605</v>
      </c>
      <c r="M75" s="71">
        <v>7631.93310546875</v>
      </c>
      <c r="N75" s="71">
        <v>6852.255859375</v>
      </c>
      <c r="O75" s="72"/>
      <c r="P75" s="73"/>
      <c r="Q75" s="73"/>
      <c r="R75" s="92"/>
      <c r="S75" s="45">
        <v>2</v>
      </c>
      <c r="T75" s="45">
        <v>0</v>
      </c>
      <c r="U75" s="46">
        <v>2</v>
      </c>
      <c r="V75" s="46">
        <v>0.005634</v>
      </c>
      <c r="W75" s="46">
        <v>0</v>
      </c>
      <c r="X75" s="46">
        <v>0.003175</v>
      </c>
      <c r="Y75" s="46">
        <v>0</v>
      </c>
      <c r="Z75" s="46">
        <v>0</v>
      </c>
      <c r="AA75" s="68">
        <v>75</v>
      </c>
      <c r="AB75" s="68"/>
      <c r="AC75" s="69"/>
      <c r="AD75" s="85"/>
      <c r="AE75" s="85"/>
      <c r="AF75" s="85"/>
      <c r="AG75" s="85"/>
      <c r="AH75" s="89" t="s">
        <v>1281</v>
      </c>
      <c r="AI75" s="85" t="s">
        <v>962</v>
      </c>
      <c r="AJ75" s="85" t="s">
        <v>965</v>
      </c>
      <c r="AK75" s="85">
        <v>2008</v>
      </c>
      <c r="AL75" s="85">
        <v>735</v>
      </c>
      <c r="AM75" s="85" t="s">
        <v>969</v>
      </c>
      <c r="AN75" s="85"/>
      <c r="AO75" s="85" t="str">
        <f>REPLACE(INDEX(GroupVertices[Group],MATCH("~"&amp;Vertices[[#This Row],[Vertex]],GroupVertices[Vertex],0)),1,1,"")</f>
        <v>23</v>
      </c>
      <c r="AP75" s="45">
        <v>5</v>
      </c>
      <c r="AQ75" s="46">
        <v>3.9682539682539684</v>
      </c>
      <c r="AR75" s="45">
        <v>3</v>
      </c>
      <c r="AS75" s="46">
        <v>2.380952380952381</v>
      </c>
      <c r="AT75" s="45">
        <v>0</v>
      </c>
      <c r="AU75" s="46">
        <v>0</v>
      </c>
      <c r="AV75" s="45">
        <v>71</v>
      </c>
      <c r="AW75" s="46">
        <v>56.34920634920635</v>
      </c>
      <c r="AX75" s="45">
        <v>126</v>
      </c>
      <c r="AY75" s="45"/>
      <c r="AZ75" s="45"/>
      <c r="BA75" s="45"/>
      <c r="BB75" s="45"/>
      <c r="BC75" s="45"/>
      <c r="BD75" s="45"/>
      <c r="BE75" s="45"/>
      <c r="BF75" s="45"/>
      <c r="BG75" s="45"/>
      <c r="BH75" s="45"/>
      <c r="BI75" s="45"/>
      <c r="BJ75" s="45"/>
      <c r="BK75" s="45"/>
      <c r="BL75" s="45"/>
      <c r="BM75" s="45"/>
      <c r="BN75" s="45"/>
      <c r="BO75" s="2"/>
    </row>
    <row r="76" spans="1:67" ht="15">
      <c r="A76" s="61" t="s">
        <v>536</v>
      </c>
      <c r="B76" s="62"/>
      <c r="C76" s="62" t="s">
        <v>56</v>
      </c>
      <c r="D76" s="63">
        <v>50.05463178995777</v>
      </c>
      <c r="E76" s="65"/>
      <c r="F76" s="62"/>
      <c r="G76" s="62"/>
      <c r="H76" s="66" t="s">
        <v>536</v>
      </c>
      <c r="I76" s="67"/>
      <c r="J76" s="67"/>
      <c r="K76" s="66" t="s">
        <v>536</v>
      </c>
      <c r="L76" s="70">
        <v>1.574956458945026</v>
      </c>
      <c r="M76" s="71">
        <v>2665.95166015625</v>
      </c>
      <c r="N76" s="71">
        <v>176.45294189453125</v>
      </c>
      <c r="O76" s="72"/>
      <c r="P76" s="73"/>
      <c r="Q76" s="73"/>
      <c r="R76" s="92"/>
      <c r="S76" s="45">
        <v>0</v>
      </c>
      <c r="T76" s="45">
        <v>2</v>
      </c>
      <c r="U76" s="46">
        <v>0.2</v>
      </c>
      <c r="V76" s="46">
        <v>0.017042</v>
      </c>
      <c r="W76" s="46">
        <v>2E-05</v>
      </c>
      <c r="X76" s="46">
        <v>0.002516</v>
      </c>
      <c r="Y76" s="46">
        <v>0</v>
      </c>
      <c r="Z76" s="46">
        <v>0</v>
      </c>
      <c r="AA76" s="68">
        <v>76</v>
      </c>
      <c r="AB76" s="68"/>
      <c r="AC76" s="69"/>
      <c r="AD76" s="85" t="s">
        <v>678</v>
      </c>
      <c r="AE76" s="85" t="s">
        <v>707</v>
      </c>
      <c r="AF76" s="85" t="s">
        <v>817</v>
      </c>
      <c r="AG76" s="85" t="s">
        <v>832</v>
      </c>
      <c r="AH76" s="89" t="s">
        <v>1269</v>
      </c>
      <c r="AI76" s="85"/>
      <c r="AJ76" s="85"/>
      <c r="AK76" s="85"/>
      <c r="AL76" s="85"/>
      <c r="AM76" s="85"/>
      <c r="AN76" s="85"/>
      <c r="AO76" s="85" t="str">
        <f>REPLACE(INDEX(GroupVertices[Group],MATCH("~"&amp;Vertices[[#This Row],[Vertex]],GroupVertices[Vertex],0)),1,1,"")</f>
        <v>6</v>
      </c>
      <c r="AP76" s="45"/>
      <c r="AQ76" s="46"/>
      <c r="AR76" s="45"/>
      <c r="AS76" s="46"/>
      <c r="AT76" s="45"/>
      <c r="AU76" s="46"/>
      <c r="AV76" s="45"/>
      <c r="AW76" s="46"/>
      <c r="AX76" s="45"/>
      <c r="AY76" s="45" t="s">
        <v>3975</v>
      </c>
      <c r="AZ76" s="45" t="s">
        <v>4076</v>
      </c>
      <c r="BA76" s="45" t="s">
        <v>817</v>
      </c>
      <c r="BB76" s="45" t="s">
        <v>817</v>
      </c>
      <c r="BC76" s="45" t="s">
        <v>4100</v>
      </c>
      <c r="BD76" s="45" t="s">
        <v>4100</v>
      </c>
      <c r="BE76" s="45" t="s">
        <v>965</v>
      </c>
      <c r="BF76" s="45" t="s">
        <v>965</v>
      </c>
      <c r="BG76" s="45" t="s">
        <v>3710</v>
      </c>
      <c r="BH76" s="45" t="s">
        <v>4148</v>
      </c>
      <c r="BI76" s="45"/>
      <c r="BJ76" s="45"/>
      <c r="BK76" s="109" t="s">
        <v>3744</v>
      </c>
      <c r="BL76" s="109" t="s">
        <v>4243</v>
      </c>
      <c r="BM76" s="109" t="s">
        <v>4343</v>
      </c>
      <c r="BN76" s="109" t="s">
        <v>4360</v>
      </c>
      <c r="BO76" s="2"/>
    </row>
    <row r="77" spans="1:67" ht="15">
      <c r="A77" s="61" t="s">
        <v>537</v>
      </c>
      <c r="B77" s="62"/>
      <c r="C77" s="62" t="s">
        <v>56</v>
      </c>
      <c r="D77" s="63">
        <v>50.05463178995777</v>
      </c>
      <c r="E77" s="65"/>
      <c r="F77" s="62"/>
      <c r="G77" s="62"/>
      <c r="H77" s="66" t="s">
        <v>537</v>
      </c>
      <c r="I77" s="67"/>
      <c r="J77" s="67"/>
      <c r="K77" s="66" t="s">
        <v>537</v>
      </c>
      <c r="L77" s="70">
        <v>1.574956458945026</v>
      </c>
      <c r="M77" s="71">
        <v>2673.216796875</v>
      </c>
      <c r="N77" s="71">
        <v>2029.2088623046875</v>
      </c>
      <c r="O77" s="72"/>
      <c r="P77" s="73"/>
      <c r="Q77" s="73"/>
      <c r="R77" s="92"/>
      <c r="S77" s="45">
        <v>0</v>
      </c>
      <c r="T77" s="45">
        <v>2</v>
      </c>
      <c r="U77" s="46">
        <v>0.2</v>
      </c>
      <c r="V77" s="46">
        <v>0.017042</v>
      </c>
      <c r="W77" s="46">
        <v>2E-05</v>
      </c>
      <c r="X77" s="46">
        <v>0.002516</v>
      </c>
      <c r="Y77" s="46">
        <v>0</v>
      </c>
      <c r="Z77" s="46">
        <v>0</v>
      </c>
      <c r="AA77" s="68">
        <v>77</v>
      </c>
      <c r="AB77" s="68"/>
      <c r="AC77" s="69"/>
      <c r="AD77" s="85" t="s">
        <v>676</v>
      </c>
      <c r="AE77" s="85" t="s">
        <v>707</v>
      </c>
      <c r="AF77" s="85" t="s">
        <v>817</v>
      </c>
      <c r="AG77" s="85" t="s">
        <v>832</v>
      </c>
      <c r="AH77" s="89" t="s">
        <v>1270</v>
      </c>
      <c r="AI77" s="85"/>
      <c r="AJ77" s="85"/>
      <c r="AK77" s="85"/>
      <c r="AL77" s="85"/>
      <c r="AM77" s="85"/>
      <c r="AN77" s="85"/>
      <c r="AO77" s="85" t="str">
        <f>REPLACE(INDEX(GroupVertices[Group],MATCH("~"&amp;Vertices[[#This Row],[Vertex]],GroupVertices[Vertex],0)),1,1,"")</f>
        <v>6</v>
      </c>
      <c r="AP77" s="45"/>
      <c r="AQ77" s="46"/>
      <c r="AR77" s="45"/>
      <c r="AS77" s="46"/>
      <c r="AT77" s="45"/>
      <c r="AU77" s="46"/>
      <c r="AV77" s="45"/>
      <c r="AW77" s="46"/>
      <c r="AX77" s="45"/>
      <c r="AY77" s="45" t="s">
        <v>3976</v>
      </c>
      <c r="AZ77" s="45" t="s">
        <v>4077</v>
      </c>
      <c r="BA77" s="45" t="s">
        <v>817</v>
      </c>
      <c r="BB77" s="45" t="s">
        <v>817</v>
      </c>
      <c r="BC77" s="45" t="s">
        <v>4101</v>
      </c>
      <c r="BD77" s="45" t="s">
        <v>4110</v>
      </c>
      <c r="BE77" s="45" t="s">
        <v>965</v>
      </c>
      <c r="BF77" s="45" t="s">
        <v>965</v>
      </c>
      <c r="BG77" s="45" t="s">
        <v>3710</v>
      </c>
      <c r="BH77" s="45" t="s">
        <v>4148</v>
      </c>
      <c r="BI77" s="45"/>
      <c r="BJ77" s="45"/>
      <c r="BK77" s="109" t="s">
        <v>3744</v>
      </c>
      <c r="BL77" s="109" t="s">
        <v>4243</v>
      </c>
      <c r="BM77" s="109" t="s">
        <v>4343</v>
      </c>
      <c r="BN77" s="109" t="s">
        <v>4360</v>
      </c>
      <c r="BO77" s="2"/>
    </row>
    <row r="78" spans="1:67" ht="15">
      <c r="A78" s="61" t="s">
        <v>538</v>
      </c>
      <c r="B78" s="62"/>
      <c r="C78" s="62" t="s">
        <v>56</v>
      </c>
      <c r="D78" s="63">
        <v>50.05463178995777</v>
      </c>
      <c r="E78" s="65"/>
      <c r="F78" s="62"/>
      <c r="G78" s="62"/>
      <c r="H78" s="66" t="s">
        <v>538</v>
      </c>
      <c r="I78" s="67"/>
      <c r="J78" s="67"/>
      <c r="K78" s="66" t="s">
        <v>538</v>
      </c>
      <c r="L78" s="70">
        <v>1.574956458945026</v>
      </c>
      <c r="M78" s="71">
        <v>3401.508056640625</v>
      </c>
      <c r="N78" s="71">
        <v>804.7210693359375</v>
      </c>
      <c r="O78" s="72"/>
      <c r="P78" s="73"/>
      <c r="Q78" s="73"/>
      <c r="R78" s="92"/>
      <c r="S78" s="45">
        <v>0</v>
      </c>
      <c r="T78" s="45">
        <v>2</v>
      </c>
      <c r="U78" s="46">
        <v>0.2</v>
      </c>
      <c r="V78" s="46">
        <v>0.017042</v>
      </c>
      <c r="W78" s="46">
        <v>2E-05</v>
      </c>
      <c r="X78" s="46">
        <v>0.002516</v>
      </c>
      <c r="Y78" s="46">
        <v>0</v>
      </c>
      <c r="Z78" s="46">
        <v>0</v>
      </c>
      <c r="AA78" s="68">
        <v>78</v>
      </c>
      <c r="AB78" s="68"/>
      <c r="AC78" s="69"/>
      <c r="AD78" s="85" t="s">
        <v>676</v>
      </c>
      <c r="AE78" s="85" t="s">
        <v>707</v>
      </c>
      <c r="AF78" s="85" t="s">
        <v>817</v>
      </c>
      <c r="AG78" s="85" t="s">
        <v>832</v>
      </c>
      <c r="AH78" s="89" t="s">
        <v>1271</v>
      </c>
      <c r="AI78" s="85"/>
      <c r="AJ78" s="85"/>
      <c r="AK78" s="85"/>
      <c r="AL78" s="85"/>
      <c r="AM78" s="85"/>
      <c r="AN78" s="85"/>
      <c r="AO78" s="85" t="str">
        <f>REPLACE(INDEX(GroupVertices[Group],MATCH("~"&amp;Vertices[[#This Row],[Vertex]],GroupVertices[Vertex],0)),1,1,"")</f>
        <v>6</v>
      </c>
      <c r="AP78" s="45"/>
      <c r="AQ78" s="46"/>
      <c r="AR78" s="45"/>
      <c r="AS78" s="46"/>
      <c r="AT78" s="45"/>
      <c r="AU78" s="46"/>
      <c r="AV78" s="45"/>
      <c r="AW78" s="46"/>
      <c r="AX78" s="45"/>
      <c r="AY78" s="45" t="s">
        <v>3977</v>
      </c>
      <c r="AZ78" s="45" t="s">
        <v>4078</v>
      </c>
      <c r="BA78" s="45" t="s">
        <v>817</v>
      </c>
      <c r="BB78" s="45" t="s">
        <v>817</v>
      </c>
      <c r="BC78" s="45" t="s">
        <v>4102</v>
      </c>
      <c r="BD78" s="45" t="s">
        <v>4102</v>
      </c>
      <c r="BE78" s="45" t="s">
        <v>965</v>
      </c>
      <c r="BF78" s="45" t="s">
        <v>965</v>
      </c>
      <c r="BG78" s="45" t="s">
        <v>3710</v>
      </c>
      <c r="BH78" s="45" t="s">
        <v>4148</v>
      </c>
      <c r="BI78" s="45"/>
      <c r="BJ78" s="45"/>
      <c r="BK78" s="109" t="s">
        <v>3744</v>
      </c>
      <c r="BL78" s="109" t="s">
        <v>4243</v>
      </c>
      <c r="BM78" s="109" t="s">
        <v>4343</v>
      </c>
      <c r="BN78" s="109" t="s">
        <v>4360</v>
      </c>
      <c r="BO78" s="2"/>
    </row>
    <row r="79" spans="1:67" ht="15">
      <c r="A79" s="61" t="s">
        <v>539</v>
      </c>
      <c r="B79" s="62"/>
      <c r="C79" s="62" t="s">
        <v>56</v>
      </c>
      <c r="D79" s="63">
        <v>50.05463178995777</v>
      </c>
      <c r="E79" s="65"/>
      <c r="F79" s="62"/>
      <c r="G79" s="62"/>
      <c r="H79" s="66" t="s">
        <v>539</v>
      </c>
      <c r="I79" s="67"/>
      <c r="J79" s="67"/>
      <c r="K79" s="66" t="s">
        <v>539</v>
      </c>
      <c r="L79" s="70">
        <v>1.574956458945026</v>
      </c>
      <c r="M79" s="71">
        <v>3124.456298828125</v>
      </c>
      <c r="N79" s="71">
        <v>1853.9415283203125</v>
      </c>
      <c r="O79" s="72"/>
      <c r="P79" s="73"/>
      <c r="Q79" s="73"/>
      <c r="R79" s="92"/>
      <c r="S79" s="45">
        <v>0</v>
      </c>
      <c r="T79" s="45">
        <v>2</v>
      </c>
      <c r="U79" s="46">
        <v>0.2</v>
      </c>
      <c r="V79" s="46">
        <v>0.017042</v>
      </c>
      <c r="W79" s="46">
        <v>2E-05</v>
      </c>
      <c r="X79" s="46">
        <v>0.002516</v>
      </c>
      <c r="Y79" s="46">
        <v>0</v>
      </c>
      <c r="Z79" s="46">
        <v>0</v>
      </c>
      <c r="AA79" s="68">
        <v>79</v>
      </c>
      <c r="AB79" s="68"/>
      <c r="AC79" s="69"/>
      <c r="AD79" s="85" t="s">
        <v>676</v>
      </c>
      <c r="AE79" s="85" t="s">
        <v>707</v>
      </c>
      <c r="AF79" s="85" t="s">
        <v>817</v>
      </c>
      <c r="AG79" s="85" t="s">
        <v>832</v>
      </c>
      <c r="AH79" s="89" t="s">
        <v>1272</v>
      </c>
      <c r="AI79" s="85"/>
      <c r="AJ79" s="85"/>
      <c r="AK79" s="85"/>
      <c r="AL79" s="85"/>
      <c r="AM79" s="85"/>
      <c r="AN79" s="85"/>
      <c r="AO79" s="85" t="str">
        <f>REPLACE(INDEX(GroupVertices[Group],MATCH("~"&amp;Vertices[[#This Row],[Vertex]],GroupVertices[Vertex],0)),1,1,"")</f>
        <v>6</v>
      </c>
      <c r="AP79" s="45"/>
      <c r="AQ79" s="46"/>
      <c r="AR79" s="45"/>
      <c r="AS79" s="46"/>
      <c r="AT79" s="45"/>
      <c r="AU79" s="46"/>
      <c r="AV79" s="45"/>
      <c r="AW79" s="46"/>
      <c r="AX79" s="45"/>
      <c r="AY79" s="45" t="s">
        <v>3978</v>
      </c>
      <c r="AZ79" s="45" t="s">
        <v>4079</v>
      </c>
      <c r="BA79" s="45" t="s">
        <v>817</v>
      </c>
      <c r="BB79" s="45" t="s">
        <v>817</v>
      </c>
      <c r="BC79" s="45" t="s">
        <v>4101</v>
      </c>
      <c r="BD79" s="45" t="s">
        <v>4110</v>
      </c>
      <c r="BE79" s="45" t="s">
        <v>965</v>
      </c>
      <c r="BF79" s="45" t="s">
        <v>965</v>
      </c>
      <c r="BG79" s="45" t="s">
        <v>3710</v>
      </c>
      <c r="BH79" s="45" t="s">
        <v>4148</v>
      </c>
      <c r="BI79" s="45"/>
      <c r="BJ79" s="45"/>
      <c r="BK79" s="109" t="s">
        <v>3744</v>
      </c>
      <c r="BL79" s="109" t="s">
        <v>4243</v>
      </c>
      <c r="BM79" s="109" t="s">
        <v>4343</v>
      </c>
      <c r="BN79" s="109" t="s">
        <v>4360</v>
      </c>
      <c r="BO79" s="2"/>
    </row>
    <row r="80" spans="1:67" ht="15">
      <c r="A80" s="61" t="s">
        <v>540</v>
      </c>
      <c r="B80" s="62"/>
      <c r="C80" s="62" t="s">
        <v>56</v>
      </c>
      <c r="D80" s="63">
        <v>50.05463178995777</v>
      </c>
      <c r="E80" s="65"/>
      <c r="F80" s="62"/>
      <c r="G80" s="62"/>
      <c r="H80" s="66" t="s">
        <v>540</v>
      </c>
      <c r="I80" s="67"/>
      <c r="J80" s="67"/>
      <c r="K80" s="66" t="s">
        <v>540</v>
      </c>
      <c r="L80" s="70">
        <v>1.574956458945026</v>
      </c>
      <c r="M80" s="71">
        <v>1931.8662109375</v>
      </c>
      <c r="N80" s="71">
        <v>820.3319091796875</v>
      </c>
      <c r="O80" s="72"/>
      <c r="P80" s="73"/>
      <c r="Q80" s="73"/>
      <c r="R80" s="92"/>
      <c r="S80" s="45">
        <v>0</v>
      </c>
      <c r="T80" s="45">
        <v>2</v>
      </c>
      <c r="U80" s="46">
        <v>0.2</v>
      </c>
      <c r="V80" s="46">
        <v>0.017042</v>
      </c>
      <c r="W80" s="46">
        <v>2E-05</v>
      </c>
      <c r="X80" s="46">
        <v>0.002516</v>
      </c>
      <c r="Y80" s="46">
        <v>0</v>
      </c>
      <c r="Z80" s="46">
        <v>0</v>
      </c>
      <c r="AA80" s="68">
        <v>80</v>
      </c>
      <c r="AB80" s="68"/>
      <c r="AC80" s="69"/>
      <c r="AD80" s="85" t="s">
        <v>676</v>
      </c>
      <c r="AE80" s="85" t="s">
        <v>707</v>
      </c>
      <c r="AF80" s="85" t="s">
        <v>817</v>
      </c>
      <c r="AG80" s="85" t="s">
        <v>832</v>
      </c>
      <c r="AH80" s="89" t="s">
        <v>1273</v>
      </c>
      <c r="AI80" s="85"/>
      <c r="AJ80" s="85"/>
      <c r="AK80" s="85"/>
      <c r="AL80" s="85"/>
      <c r="AM80" s="85"/>
      <c r="AN80" s="85"/>
      <c r="AO80" s="85" t="str">
        <f>REPLACE(INDEX(GroupVertices[Group],MATCH("~"&amp;Vertices[[#This Row],[Vertex]],GroupVertices[Vertex],0)),1,1,"")</f>
        <v>6</v>
      </c>
      <c r="AP80" s="45"/>
      <c r="AQ80" s="46"/>
      <c r="AR80" s="45"/>
      <c r="AS80" s="46"/>
      <c r="AT80" s="45"/>
      <c r="AU80" s="46"/>
      <c r="AV80" s="45"/>
      <c r="AW80" s="46"/>
      <c r="AX80" s="45"/>
      <c r="AY80" s="45" t="s">
        <v>3979</v>
      </c>
      <c r="AZ80" s="45" t="s">
        <v>4080</v>
      </c>
      <c r="BA80" s="45" t="s">
        <v>817</v>
      </c>
      <c r="BB80" s="45" t="s">
        <v>817</v>
      </c>
      <c r="BC80" s="45" t="s">
        <v>4103</v>
      </c>
      <c r="BD80" s="45" t="s">
        <v>4103</v>
      </c>
      <c r="BE80" s="45" t="s">
        <v>965</v>
      </c>
      <c r="BF80" s="45" t="s">
        <v>965</v>
      </c>
      <c r="BG80" s="45" t="s">
        <v>3710</v>
      </c>
      <c r="BH80" s="45" t="s">
        <v>4148</v>
      </c>
      <c r="BI80" s="45"/>
      <c r="BJ80" s="45"/>
      <c r="BK80" s="109" t="s">
        <v>3744</v>
      </c>
      <c r="BL80" s="109" t="s">
        <v>4243</v>
      </c>
      <c r="BM80" s="109" t="s">
        <v>4343</v>
      </c>
      <c r="BN80" s="109" t="s">
        <v>4360</v>
      </c>
      <c r="BO80" s="2"/>
    </row>
    <row r="81" spans="1:67" ht="15">
      <c r="A81" s="61" t="s">
        <v>541</v>
      </c>
      <c r="B81" s="62"/>
      <c r="C81" s="62" t="s">
        <v>56</v>
      </c>
      <c r="D81" s="63">
        <v>50.05463178995777</v>
      </c>
      <c r="E81" s="65"/>
      <c r="F81" s="62"/>
      <c r="G81" s="62"/>
      <c r="H81" s="66" t="s">
        <v>541</v>
      </c>
      <c r="I81" s="67"/>
      <c r="J81" s="67"/>
      <c r="K81" s="66" t="s">
        <v>541</v>
      </c>
      <c r="L81" s="70">
        <v>1.574956458945026</v>
      </c>
      <c r="M81" s="71">
        <v>3115.206298828125</v>
      </c>
      <c r="N81" s="71">
        <v>347.10272216796875</v>
      </c>
      <c r="O81" s="72"/>
      <c r="P81" s="73"/>
      <c r="Q81" s="73"/>
      <c r="R81" s="92"/>
      <c r="S81" s="45">
        <v>0</v>
      </c>
      <c r="T81" s="45">
        <v>2</v>
      </c>
      <c r="U81" s="46">
        <v>0.2</v>
      </c>
      <c r="V81" s="46">
        <v>0.017042</v>
      </c>
      <c r="W81" s="46">
        <v>2E-05</v>
      </c>
      <c r="X81" s="46">
        <v>0.002516</v>
      </c>
      <c r="Y81" s="46">
        <v>0</v>
      </c>
      <c r="Z81" s="46">
        <v>0</v>
      </c>
      <c r="AA81" s="68">
        <v>81</v>
      </c>
      <c r="AB81" s="68"/>
      <c r="AC81" s="69"/>
      <c r="AD81" s="85" t="s">
        <v>676</v>
      </c>
      <c r="AE81" s="85" t="s">
        <v>707</v>
      </c>
      <c r="AF81" s="85" t="s">
        <v>817</v>
      </c>
      <c r="AG81" s="85" t="s">
        <v>832</v>
      </c>
      <c r="AH81" s="89" t="s">
        <v>1274</v>
      </c>
      <c r="AI81" s="85"/>
      <c r="AJ81" s="85"/>
      <c r="AK81" s="85"/>
      <c r="AL81" s="85"/>
      <c r="AM81" s="85"/>
      <c r="AN81" s="85"/>
      <c r="AO81" s="85" t="str">
        <f>REPLACE(INDEX(GroupVertices[Group],MATCH("~"&amp;Vertices[[#This Row],[Vertex]],GroupVertices[Vertex],0)),1,1,"")</f>
        <v>6</v>
      </c>
      <c r="AP81" s="45"/>
      <c r="AQ81" s="46"/>
      <c r="AR81" s="45"/>
      <c r="AS81" s="46"/>
      <c r="AT81" s="45"/>
      <c r="AU81" s="46"/>
      <c r="AV81" s="45"/>
      <c r="AW81" s="46"/>
      <c r="AX81" s="45"/>
      <c r="AY81" s="45" t="s">
        <v>3976</v>
      </c>
      <c r="AZ81" s="45" t="s">
        <v>4077</v>
      </c>
      <c r="BA81" s="45" t="s">
        <v>817</v>
      </c>
      <c r="BB81" s="45" t="s">
        <v>817</v>
      </c>
      <c r="BC81" s="45" t="s">
        <v>4101</v>
      </c>
      <c r="BD81" s="45" t="s">
        <v>4110</v>
      </c>
      <c r="BE81" s="45" t="s">
        <v>965</v>
      </c>
      <c r="BF81" s="45" t="s">
        <v>965</v>
      </c>
      <c r="BG81" s="45" t="s">
        <v>3710</v>
      </c>
      <c r="BH81" s="45" t="s">
        <v>4148</v>
      </c>
      <c r="BI81" s="45"/>
      <c r="BJ81" s="45"/>
      <c r="BK81" s="109" t="s">
        <v>3744</v>
      </c>
      <c r="BL81" s="109" t="s">
        <v>4243</v>
      </c>
      <c r="BM81" s="109" t="s">
        <v>4343</v>
      </c>
      <c r="BN81" s="109" t="s">
        <v>4360</v>
      </c>
      <c r="BO81" s="2"/>
    </row>
    <row r="82" spans="1:67" ht="15">
      <c r="A82" s="61" t="s">
        <v>542</v>
      </c>
      <c r="B82" s="62"/>
      <c r="C82" s="62" t="s">
        <v>56</v>
      </c>
      <c r="D82" s="63">
        <v>50.05463178995777</v>
      </c>
      <c r="E82" s="65"/>
      <c r="F82" s="62"/>
      <c r="G82" s="62"/>
      <c r="H82" s="66" t="s">
        <v>542</v>
      </c>
      <c r="I82" s="67"/>
      <c r="J82" s="67"/>
      <c r="K82" s="66" t="s">
        <v>542</v>
      </c>
      <c r="L82" s="70">
        <v>1.574956458945026</v>
      </c>
      <c r="M82" s="71">
        <v>1937.6602783203125</v>
      </c>
      <c r="N82" s="71">
        <v>1400.940673828125</v>
      </c>
      <c r="O82" s="72"/>
      <c r="P82" s="73"/>
      <c r="Q82" s="73"/>
      <c r="R82" s="92"/>
      <c r="S82" s="45">
        <v>0</v>
      </c>
      <c r="T82" s="45">
        <v>2</v>
      </c>
      <c r="U82" s="46">
        <v>0.2</v>
      </c>
      <c r="V82" s="46">
        <v>0.017042</v>
      </c>
      <c r="W82" s="46">
        <v>2E-05</v>
      </c>
      <c r="X82" s="46">
        <v>0.002516</v>
      </c>
      <c r="Y82" s="46">
        <v>0</v>
      </c>
      <c r="Z82" s="46">
        <v>0</v>
      </c>
      <c r="AA82" s="68">
        <v>82</v>
      </c>
      <c r="AB82" s="68"/>
      <c r="AC82" s="69"/>
      <c r="AD82" s="85" t="s">
        <v>676</v>
      </c>
      <c r="AE82" s="85" t="s">
        <v>707</v>
      </c>
      <c r="AF82" s="85" t="s">
        <v>817</v>
      </c>
      <c r="AG82" s="85" t="s">
        <v>832</v>
      </c>
      <c r="AH82" s="89" t="s">
        <v>1275</v>
      </c>
      <c r="AI82" s="85"/>
      <c r="AJ82" s="85"/>
      <c r="AK82" s="85"/>
      <c r="AL82" s="85"/>
      <c r="AM82" s="85"/>
      <c r="AN82" s="85"/>
      <c r="AO82" s="85" t="str">
        <f>REPLACE(INDEX(GroupVertices[Group],MATCH("~"&amp;Vertices[[#This Row],[Vertex]],GroupVertices[Vertex],0)),1,1,"")</f>
        <v>6</v>
      </c>
      <c r="AP82" s="45"/>
      <c r="AQ82" s="46"/>
      <c r="AR82" s="45"/>
      <c r="AS82" s="46"/>
      <c r="AT82" s="45"/>
      <c r="AU82" s="46"/>
      <c r="AV82" s="45"/>
      <c r="AW82" s="46"/>
      <c r="AX82" s="45"/>
      <c r="AY82" s="45" t="s">
        <v>3980</v>
      </c>
      <c r="AZ82" s="45" t="s">
        <v>4081</v>
      </c>
      <c r="BA82" s="45" t="s">
        <v>817</v>
      </c>
      <c r="BB82" s="45" t="s">
        <v>817</v>
      </c>
      <c r="BC82" s="45" t="s">
        <v>4104</v>
      </c>
      <c r="BD82" s="45" t="s">
        <v>4111</v>
      </c>
      <c r="BE82" s="45" t="s">
        <v>965</v>
      </c>
      <c r="BF82" s="45" t="s">
        <v>965</v>
      </c>
      <c r="BG82" s="45" t="s">
        <v>3710</v>
      </c>
      <c r="BH82" s="45" t="s">
        <v>4148</v>
      </c>
      <c r="BI82" s="45"/>
      <c r="BJ82" s="45"/>
      <c r="BK82" s="109" t="s">
        <v>3744</v>
      </c>
      <c r="BL82" s="109" t="s">
        <v>4243</v>
      </c>
      <c r="BM82" s="109" t="s">
        <v>4343</v>
      </c>
      <c r="BN82" s="109" t="s">
        <v>4360</v>
      </c>
      <c r="BO82" s="2"/>
    </row>
    <row r="83" spans="1:67" ht="15">
      <c r="A83" s="61" t="s">
        <v>543</v>
      </c>
      <c r="B83" s="62"/>
      <c r="C83" s="62" t="s">
        <v>56</v>
      </c>
      <c r="D83" s="63">
        <v>50.05463178995777</v>
      </c>
      <c r="E83" s="65"/>
      <c r="F83" s="62"/>
      <c r="G83" s="62"/>
      <c r="H83" s="66" t="s">
        <v>543</v>
      </c>
      <c r="I83" s="67"/>
      <c r="J83" s="67"/>
      <c r="K83" s="66" t="s">
        <v>543</v>
      </c>
      <c r="L83" s="70">
        <v>1.574956458945026</v>
      </c>
      <c r="M83" s="71">
        <v>2214.712158203125</v>
      </c>
      <c r="N83" s="71">
        <v>351.71942138671875</v>
      </c>
      <c r="O83" s="72"/>
      <c r="P83" s="73"/>
      <c r="Q83" s="73"/>
      <c r="R83" s="92"/>
      <c r="S83" s="45">
        <v>0</v>
      </c>
      <c r="T83" s="45">
        <v>2</v>
      </c>
      <c r="U83" s="46">
        <v>0.2</v>
      </c>
      <c r="V83" s="46">
        <v>0.017042</v>
      </c>
      <c r="W83" s="46">
        <v>2E-05</v>
      </c>
      <c r="X83" s="46">
        <v>0.002516</v>
      </c>
      <c r="Y83" s="46">
        <v>0</v>
      </c>
      <c r="Z83" s="46">
        <v>0</v>
      </c>
      <c r="AA83" s="68">
        <v>83</v>
      </c>
      <c r="AB83" s="68"/>
      <c r="AC83" s="69"/>
      <c r="AD83" s="85" t="s">
        <v>676</v>
      </c>
      <c r="AE83" s="85" t="s">
        <v>707</v>
      </c>
      <c r="AF83" s="85" t="s">
        <v>817</v>
      </c>
      <c r="AG83" s="85" t="s">
        <v>832</v>
      </c>
      <c r="AH83" s="89" t="s">
        <v>1276</v>
      </c>
      <c r="AI83" s="85"/>
      <c r="AJ83" s="85"/>
      <c r="AK83" s="85"/>
      <c r="AL83" s="85"/>
      <c r="AM83" s="85"/>
      <c r="AN83" s="85"/>
      <c r="AO83" s="85" t="str">
        <f>REPLACE(INDEX(GroupVertices[Group],MATCH("~"&amp;Vertices[[#This Row],[Vertex]],GroupVertices[Vertex],0)),1,1,"")</f>
        <v>6</v>
      </c>
      <c r="AP83" s="45"/>
      <c r="AQ83" s="46"/>
      <c r="AR83" s="45"/>
      <c r="AS83" s="46"/>
      <c r="AT83" s="45"/>
      <c r="AU83" s="46"/>
      <c r="AV83" s="45"/>
      <c r="AW83" s="46"/>
      <c r="AX83" s="45"/>
      <c r="AY83" s="45" t="s">
        <v>3980</v>
      </c>
      <c r="AZ83" s="45" t="s">
        <v>4081</v>
      </c>
      <c r="BA83" s="45" t="s">
        <v>817</v>
      </c>
      <c r="BB83" s="45" t="s">
        <v>817</v>
      </c>
      <c r="BC83" s="45" t="s">
        <v>4104</v>
      </c>
      <c r="BD83" s="45" t="s">
        <v>4111</v>
      </c>
      <c r="BE83" s="45" t="s">
        <v>965</v>
      </c>
      <c r="BF83" s="45" t="s">
        <v>965</v>
      </c>
      <c r="BG83" s="45" t="s">
        <v>3710</v>
      </c>
      <c r="BH83" s="45" t="s">
        <v>4148</v>
      </c>
      <c r="BI83" s="45"/>
      <c r="BJ83" s="45"/>
      <c r="BK83" s="109" t="s">
        <v>3744</v>
      </c>
      <c r="BL83" s="109" t="s">
        <v>4243</v>
      </c>
      <c r="BM83" s="109" t="s">
        <v>4343</v>
      </c>
      <c r="BN83" s="109" t="s">
        <v>4360</v>
      </c>
      <c r="BO83" s="2"/>
    </row>
    <row r="84" spans="1:67" ht="15">
      <c r="A84" s="61" t="s">
        <v>544</v>
      </c>
      <c r="B84" s="62"/>
      <c r="C84" s="62" t="s">
        <v>56</v>
      </c>
      <c r="D84" s="63">
        <v>50.05463178995777</v>
      </c>
      <c r="E84" s="65"/>
      <c r="F84" s="62"/>
      <c r="G84" s="62"/>
      <c r="H84" s="66" t="s">
        <v>544</v>
      </c>
      <c r="I84" s="67"/>
      <c r="J84" s="67"/>
      <c r="K84" s="66" t="s">
        <v>544</v>
      </c>
      <c r="L84" s="70">
        <v>1.574956458945026</v>
      </c>
      <c r="M84" s="71">
        <v>3407.302490234375</v>
      </c>
      <c r="N84" s="71">
        <v>1385.329833984375</v>
      </c>
      <c r="O84" s="72"/>
      <c r="P84" s="73"/>
      <c r="Q84" s="73"/>
      <c r="R84" s="92"/>
      <c r="S84" s="45">
        <v>0</v>
      </c>
      <c r="T84" s="45">
        <v>2</v>
      </c>
      <c r="U84" s="46">
        <v>0.2</v>
      </c>
      <c r="V84" s="46">
        <v>0.017042</v>
      </c>
      <c r="W84" s="46">
        <v>2E-05</v>
      </c>
      <c r="X84" s="46">
        <v>0.002516</v>
      </c>
      <c r="Y84" s="46">
        <v>0</v>
      </c>
      <c r="Z84" s="46">
        <v>0</v>
      </c>
      <c r="AA84" s="68">
        <v>84</v>
      </c>
      <c r="AB84" s="68"/>
      <c r="AC84" s="69"/>
      <c r="AD84" s="85" t="s">
        <v>676</v>
      </c>
      <c r="AE84" s="85" t="s">
        <v>707</v>
      </c>
      <c r="AF84" s="85" t="s">
        <v>817</v>
      </c>
      <c r="AG84" s="85" t="s">
        <v>832</v>
      </c>
      <c r="AH84" s="89" t="s">
        <v>1277</v>
      </c>
      <c r="AI84" s="85"/>
      <c r="AJ84" s="85"/>
      <c r="AK84" s="85"/>
      <c r="AL84" s="85"/>
      <c r="AM84" s="85"/>
      <c r="AN84" s="85"/>
      <c r="AO84" s="85" t="str">
        <f>REPLACE(INDEX(GroupVertices[Group],MATCH("~"&amp;Vertices[[#This Row],[Vertex]],GroupVertices[Vertex],0)),1,1,"")</f>
        <v>6</v>
      </c>
      <c r="AP84" s="45"/>
      <c r="AQ84" s="46"/>
      <c r="AR84" s="45"/>
      <c r="AS84" s="46"/>
      <c r="AT84" s="45"/>
      <c r="AU84" s="46"/>
      <c r="AV84" s="45"/>
      <c r="AW84" s="46"/>
      <c r="AX84" s="45"/>
      <c r="AY84" s="45" t="s">
        <v>3981</v>
      </c>
      <c r="AZ84" s="45" t="s">
        <v>4082</v>
      </c>
      <c r="BA84" s="45" t="s">
        <v>817</v>
      </c>
      <c r="BB84" s="45" t="s">
        <v>817</v>
      </c>
      <c r="BC84" s="45" t="s">
        <v>4105</v>
      </c>
      <c r="BD84" s="45" t="s">
        <v>4112</v>
      </c>
      <c r="BE84" s="45" t="s">
        <v>965</v>
      </c>
      <c r="BF84" s="45" t="s">
        <v>965</v>
      </c>
      <c r="BG84" s="45" t="s">
        <v>3710</v>
      </c>
      <c r="BH84" s="45" t="s">
        <v>4148</v>
      </c>
      <c r="BI84" s="45"/>
      <c r="BJ84" s="45"/>
      <c r="BK84" s="109" t="s">
        <v>3744</v>
      </c>
      <c r="BL84" s="109" t="s">
        <v>4243</v>
      </c>
      <c r="BM84" s="109" t="s">
        <v>4343</v>
      </c>
      <c r="BN84" s="109" t="s">
        <v>4360</v>
      </c>
      <c r="BO84" s="2"/>
    </row>
    <row r="85" spans="1:67" ht="15">
      <c r="A85" s="61" t="s">
        <v>545</v>
      </c>
      <c r="B85" s="62"/>
      <c r="C85" s="62" t="s">
        <v>56</v>
      </c>
      <c r="D85" s="63">
        <v>50.05463178995777</v>
      </c>
      <c r="E85" s="65"/>
      <c r="F85" s="62"/>
      <c r="G85" s="62"/>
      <c r="H85" s="66" t="s">
        <v>545</v>
      </c>
      <c r="I85" s="67"/>
      <c r="J85" s="67"/>
      <c r="K85" s="66" t="s">
        <v>545</v>
      </c>
      <c r="L85" s="70">
        <v>1.574956458945026</v>
      </c>
      <c r="M85" s="71">
        <v>2223.96240234375</v>
      </c>
      <c r="N85" s="71">
        <v>1858.55810546875</v>
      </c>
      <c r="O85" s="72"/>
      <c r="P85" s="73"/>
      <c r="Q85" s="73"/>
      <c r="R85" s="92"/>
      <c r="S85" s="45">
        <v>0</v>
      </c>
      <c r="T85" s="45">
        <v>2</v>
      </c>
      <c r="U85" s="46">
        <v>0.2</v>
      </c>
      <c r="V85" s="46">
        <v>0.017042</v>
      </c>
      <c r="W85" s="46">
        <v>2E-05</v>
      </c>
      <c r="X85" s="46">
        <v>0.002516</v>
      </c>
      <c r="Y85" s="46">
        <v>0</v>
      </c>
      <c r="Z85" s="46">
        <v>0</v>
      </c>
      <c r="AA85" s="68">
        <v>85</v>
      </c>
      <c r="AB85" s="68"/>
      <c r="AC85" s="69"/>
      <c r="AD85" s="85" t="s">
        <v>677</v>
      </c>
      <c r="AE85" s="85" t="s">
        <v>707</v>
      </c>
      <c r="AF85" s="85" t="s">
        <v>817</v>
      </c>
      <c r="AG85" s="85" t="s">
        <v>832</v>
      </c>
      <c r="AH85" s="89" t="s">
        <v>1279</v>
      </c>
      <c r="AI85" s="85"/>
      <c r="AJ85" s="85"/>
      <c r="AK85" s="85"/>
      <c r="AL85" s="85"/>
      <c r="AM85" s="85"/>
      <c r="AN85" s="85"/>
      <c r="AO85" s="85" t="str">
        <f>REPLACE(INDEX(GroupVertices[Group],MATCH("~"&amp;Vertices[[#This Row],[Vertex]],GroupVertices[Vertex],0)),1,1,"")</f>
        <v>6</v>
      </c>
      <c r="AP85" s="45"/>
      <c r="AQ85" s="46"/>
      <c r="AR85" s="45"/>
      <c r="AS85" s="46"/>
      <c r="AT85" s="45"/>
      <c r="AU85" s="46"/>
      <c r="AV85" s="45"/>
      <c r="AW85" s="46"/>
      <c r="AX85" s="45"/>
      <c r="AY85" s="45" t="s">
        <v>707</v>
      </c>
      <c r="AZ85" s="45" t="s">
        <v>4007</v>
      </c>
      <c r="BA85" s="45" t="s">
        <v>817</v>
      </c>
      <c r="BB85" s="45" t="s">
        <v>817</v>
      </c>
      <c r="BC85" s="45" t="s">
        <v>832</v>
      </c>
      <c r="BD85" s="45" t="s">
        <v>832</v>
      </c>
      <c r="BE85" s="45" t="s">
        <v>965</v>
      </c>
      <c r="BF85" s="45" t="s">
        <v>965</v>
      </c>
      <c r="BG85" s="45" t="s">
        <v>3710</v>
      </c>
      <c r="BH85" s="45" t="s">
        <v>4148</v>
      </c>
      <c r="BI85" s="45"/>
      <c r="BJ85" s="45"/>
      <c r="BK85" s="109" t="s">
        <v>3744</v>
      </c>
      <c r="BL85" s="109" t="s">
        <v>4243</v>
      </c>
      <c r="BM85" s="109" t="s">
        <v>4343</v>
      </c>
      <c r="BN85" s="109" t="s">
        <v>4360</v>
      </c>
      <c r="BO85" s="2"/>
    </row>
    <row r="86" spans="1:67" ht="15">
      <c r="A86" s="61" t="s">
        <v>556</v>
      </c>
      <c r="B86" s="62"/>
      <c r="C86" s="62" t="s">
        <v>56</v>
      </c>
      <c r="D86" s="63">
        <v>50</v>
      </c>
      <c r="E86" s="65"/>
      <c r="F86" s="62"/>
      <c r="G86" s="62"/>
      <c r="H86" s="66" t="s">
        <v>556</v>
      </c>
      <c r="I86" s="67"/>
      <c r="J86" s="67"/>
      <c r="K86" s="66" t="s">
        <v>556</v>
      </c>
      <c r="L86" s="70">
        <v>1</v>
      </c>
      <c r="M86" s="71">
        <v>5880.51611328125</v>
      </c>
      <c r="N86" s="71">
        <v>1808.6427001953125</v>
      </c>
      <c r="O86" s="72"/>
      <c r="P86" s="73"/>
      <c r="Q86" s="73"/>
      <c r="R86" s="45"/>
      <c r="S86" s="45">
        <v>0</v>
      </c>
      <c r="T86" s="45">
        <v>1</v>
      </c>
      <c r="U86" s="46">
        <v>0</v>
      </c>
      <c r="V86" s="46">
        <v>0.002817</v>
      </c>
      <c r="W86" s="46">
        <v>0</v>
      </c>
      <c r="X86" s="46">
        <v>0.002809</v>
      </c>
      <c r="Y86" s="46">
        <v>0</v>
      </c>
      <c r="Z86" s="46">
        <v>0</v>
      </c>
      <c r="AA86" s="68">
        <v>86</v>
      </c>
      <c r="AB86" s="68"/>
      <c r="AC86" s="69"/>
      <c r="AD86" s="85" t="s">
        <v>676</v>
      </c>
      <c r="AE86" s="85" t="s">
        <v>679</v>
      </c>
      <c r="AF86" s="85" t="s">
        <v>817</v>
      </c>
      <c r="AG86" s="85" t="s">
        <v>823</v>
      </c>
      <c r="AH86" s="89" t="s">
        <v>1345</v>
      </c>
      <c r="AI86" s="85"/>
      <c r="AJ86" s="85"/>
      <c r="AK86" s="85"/>
      <c r="AL86" s="85"/>
      <c r="AM86" s="85"/>
      <c r="AN86" s="85"/>
      <c r="AO86" s="85" t="str">
        <f>REPLACE(INDEX(GroupVertices[Group],MATCH("~"&amp;Vertices[[#This Row],[Vertex]],GroupVertices[Vertex],0)),1,1,"")</f>
        <v>84</v>
      </c>
      <c r="AP86" s="45"/>
      <c r="AQ86" s="46"/>
      <c r="AR86" s="45"/>
      <c r="AS86" s="46"/>
      <c r="AT86" s="45"/>
      <c r="AU86" s="46"/>
      <c r="AV86" s="45"/>
      <c r="AW86" s="46"/>
      <c r="AX86" s="45"/>
      <c r="AY86" s="45" t="s">
        <v>679</v>
      </c>
      <c r="AZ86" s="45" t="s">
        <v>3983</v>
      </c>
      <c r="BA86" s="45" t="s">
        <v>817</v>
      </c>
      <c r="BB86" s="45" t="s">
        <v>817</v>
      </c>
      <c r="BC86" s="45" t="s">
        <v>823</v>
      </c>
      <c r="BD86" s="45" t="s">
        <v>823</v>
      </c>
      <c r="BE86" s="45" t="s">
        <v>965</v>
      </c>
      <c r="BF86" s="45" t="s">
        <v>965</v>
      </c>
      <c r="BG86" s="45" t="s">
        <v>968</v>
      </c>
      <c r="BH86" s="45" t="s">
        <v>968</v>
      </c>
      <c r="BI86" s="45"/>
      <c r="BJ86" s="45"/>
      <c r="BK86" s="109" t="s">
        <v>3821</v>
      </c>
      <c r="BL86" s="109" t="s">
        <v>3821</v>
      </c>
      <c r="BM86" s="109" t="s">
        <v>4245</v>
      </c>
      <c r="BN86" s="109" t="s">
        <v>4245</v>
      </c>
      <c r="BO86" s="2"/>
    </row>
    <row r="87" spans="1:67" ht="15">
      <c r="A87" s="61" t="s">
        <v>674</v>
      </c>
      <c r="B87" s="62"/>
      <c r="C87" s="62" t="s">
        <v>59</v>
      </c>
      <c r="D87" s="63">
        <v>50</v>
      </c>
      <c r="E87" s="65"/>
      <c r="F87" s="62"/>
      <c r="G87" s="62"/>
      <c r="H87" s="66" t="s">
        <v>674</v>
      </c>
      <c r="I87" s="67"/>
      <c r="J87" s="67"/>
      <c r="K87" s="66" t="s">
        <v>674</v>
      </c>
      <c r="L87" s="70">
        <v>1</v>
      </c>
      <c r="M87" s="71">
        <v>6421.86328125</v>
      </c>
      <c r="N87" s="71">
        <v>2440.932373046875</v>
      </c>
      <c r="O87" s="72"/>
      <c r="P87" s="73"/>
      <c r="Q87" s="73"/>
      <c r="R87" s="92"/>
      <c r="S87" s="45">
        <v>1</v>
      </c>
      <c r="T87" s="45">
        <v>0</v>
      </c>
      <c r="U87" s="46">
        <v>0</v>
      </c>
      <c r="V87" s="46">
        <v>0.002817</v>
      </c>
      <c r="W87" s="46">
        <v>0</v>
      </c>
      <c r="X87" s="46">
        <v>0.002809</v>
      </c>
      <c r="Y87" s="46">
        <v>0</v>
      </c>
      <c r="Z87" s="46">
        <v>0</v>
      </c>
      <c r="AA87" s="68">
        <v>87</v>
      </c>
      <c r="AB87" s="68"/>
      <c r="AC87" s="69"/>
      <c r="AD87" s="85"/>
      <c r="AE87" s="85"/>
      <c r="AF87" s="85"/>
      <c r="AG87" s="85"/>
      <c r="AH87" s="89" t="s">
        <v>1287</v>
      </c>
      <c r="AI87" s="85" t="s">
        <v>964</v>
      </c>
      <c r="AJ87" s="85" t="s">
        <v>965</v>
      </c>
      <c r="AK87" s="85">
        <v>2021</v>
      </c>
      <c r="AL87" s="85">
        <v>51</v>
      </c>
      <c r="AM87" s="85" t="s">
        <v>968</v>
      </c>
      <c r="AN87" s="85"/>
      <c r="AO87" s="85" t="str">
        <f>REPLACE(INDEX(GroupVertices[Group],MATCH("~"&amp;Vertices[[#This Row],[Vertex]],GroupVertices[Vertex],0)),1,1,"")</f>
        <v>84</v>
      </c>
      <c r="AP87" s="45">
        <v>7</v>
      </c>
      <c r="AQ87" s="46">
        <v>1.5909090909090908</v>
      </c>
      <c r="AR87" s="45">
        <v>9</v>
      </c>
      <c r="AS87" s="46">
        <v>2.0454545454545454</v>
      </c>
      <c r="AT87" s="45">
        <v>0</v>
      </c>
      <c r="AU87" s="46">
        <v>0</v>
      </c>
      <c r="AV87" s="45">
        <v>186</v>
      </c>
      <c r="AW87" s="46">
        <v>42.27272727272727</v>
      </c>
      <c r="AX87" s="45">
        <v>440</v>
      </c>
      <c r="AY87" s="45"/>
      <c r="AZ87" s="45"/>
      <c r="BA87" s="45"/>
      <c r="BB87" s="45"/>
      <c r="BC87" s="45"/>
      <c r="BD87" s="45"/>
      <c r="BE87" s="45"/>
      <c r="BF87" s="45"/>
      <c r="BG87" s="45"/>
      <c r="BH87" s="45"/>
      <c r="BI87" s="45"/>
      <c r="BJ87" s="45"/>
      <c r="BK87" s="45"/>
      <c r="BL87" s="45"/>
      <c r="BM87" s="45"/>
      <c r="BN87" s="45"/>
      <c r="BO87" s="2"/>
    </row>
    <row r="88" spans="1:67" ht="15">
      <c r="A88" s="61" t="s">
        <v>319</v>
      </c>
      <c r="B88" s="62"/>
      <c r="C88" s="62" t="s">
        <v>56</v>
      </c>
      <c r="D88" s="63">
        <v>50</v>
      </c>
      <c r="E88" s="65"/>
      <c r="F88" s="62"/>
      <c r="G88" s="62"/>
      <c r="H88" s="66" t="s">
        <v>319</v>
      </c>
      <c r="I88" s="67"/>
      <c r="J88" s="67"/>
      <c r="K88" s="66" t="s">
        <v>319</v>
      </c>
      <c r="L88" s="70">
        <v>1</v>
      </c>
      <c r="M88" s="71">
        <v>5880.51611328125</v>
      </c>
      <c r="N88" s="71">
        <v>1632.189697265625</v>
      </c>
      <c r="O88" s="72"/>
      <c r="P88" s="73"/>
      <c r="Q88" s="73"/>
      <c r="R88" s="92"/>
      <c r="S88" s="45">
        <v>0</v>
      </c>
      <c r="T88" s="45">
        <v>1</v>
      </c>
      <c r="U88" s="46">
        <v>0</v>
      </c>
      <c r="V88" s="46">
        <v>0.002817</v>
      </c>
      <c r="W88" s="46">
        <v>0</v>
      </c>
      <c r="X88" s="46">
        <v>0.002809</v>
      </c>
      <c r="Y88" s="46">
        <v>0</v>
      </c>
      <c r="Z88" s="46">
        <v>0</v>
      </c>
      <c r="AA88" s="68">
        <v>88</v>
      </c>
      <c r="AB88" s="68"/>
      <c r="AC88" s="69"/>
      <c r="AD88" s="85" t="s">
        <v>676</v>
      </c>
      <c r="AE88" s="85" t="s">
        <v>679</v>
      </c>
      <c r="AF88" s="85" t="s">
        <v>817</v>
      </c>
      <c r="AG88" s="85" t="s">
        <v>823</v>
      </c>
      <c r="AH88" s="89" t="s">
        <v>1288</v>
      </c>
      <c r="AI88" s="85"/>
      <c r="AJ88" s="85"/>
      <c r="AK88" s="85"/>
      <c r="AL88" s="85"/>
      <c r="AM88" s="85"/>
      <c r="AN88" s="85"/>
      <c r="AO88" s="85" t="str">
        <f>REPLACE(INDEX(GroupVertices[Group],MATCH("~"&amp;Vertices[[#This Row],[Vertex]],GroupVertices[Vertex],0)),1,1,"")</f>
        <v>83</v>
      </c>
      <c r="AP88" s="45"/>
      <c r="AQ88" s="46"/>
      <c r="AR88" s="45"/>
      <c r="AS88" s="46"/>
      <c r="AT88" s="45"/>
      <c r="AU88" s="46"/>
      <c r="AV88" s="45"/>
      <c r="AW88" s="46"/>
      <c r="AX88" s="45"/>
      <c r="AY88" s="45" t="s">
        <v>679</v>
      </c>
      <c r="AZ88" s="45" t="s">
        <v>3983</v>
      </c>
      <c r="BA88" s="45" t="s">
        <v>817</v>
      </c>
      <c r="BB88" s="45" t="s">
        <v>817</v>
      </c>
      <c r="BC88" s="45" t="s">
        <v>823</v>
      </c>
      <c r="BD88" s="45" t="s">
        <v>823</v>
      </c>
      <c r="BE88" s="45" t="s">
        <v>965</v>
      </c>
      <c r="BF88" s="45" t="s">
        <v>965</v>
      </c>
      <c r="BG88" s="45" t="s">
        <v>968</v>
      </c>
      <c r="BH88" s="45" t="s">
        <v>968</v>
      </c>
      <c r="BI88" s="45"/>
      <c r="BJ88" s="45"/>
      <c r="BK88" s="109" t="s">
        <v>4153</v>
      </c>
      <c r="BL88" s="109" t="s">
        <v>4153</v>
      </c>
      <c r="BM88" s="109" t="s">
        <v>4246</v>
      </c>
      <c r="BN88" s="109" t="s">
        <v>4246</v>
      </c>
      <c r="BO88" s="2"/>
    </row>
    <row r="89" spans="1:67" ht="15">
      <c r="A89" s="61" t="s">
        <v>557</v>
      </c>
      <c r="B89" s="62"/>
      <c r="C89" s="62" t="s">
        <v>59</v>
      </c>
      <c r="D89" s="63">
        <v>50</v>
      </c>
      <c r="E89" s="65"/>
      <c r="F89" s="62"/>
      <c r="G89" s="62"/>
      <c r="H89" s="66" t="s">
        <v>557</v>
      </c>
      <c r="I89" s="67"/>
      <c r="J89" s="67"/>
      <c r="K89" s="66" t="s">
        <v>557</v>
      </c>
      <c r="L89" s="70">
        <v>1</v>
      </c>
      <c r="M89" s="71">
        <v>6421.86328125</v>
      </c>
      <c r="N89" s="71">
        <v>985.1956176757812</v>
      </c>
      <c r="O89" s="72"/>
      <c r="P89" s="73"/>
      <c r="Q89" s="73"/>
      <c r="R89" s="92"/>
      <c r="S89" s="45">
        <v>1</v>
      </c>
      <c r="T89" s="45">
        <v>0</v>
      </c>
      <c r="U89" s="46">
        <v>0</v>
      </c>
      <c r="V89" s="46">
        <v>0.002817</v>
      </c>
      <c r="W89" s="46">
        <v>0</v>
      </c>
      <c r="X89" s="46">
        <v>0.002809</v>
      </c>
      <c r="Y89" s="46">
        <v>0</v>
      </c>
      <c r="Z89" s="46">
        <v>0</v>
      </c>
      <c r="AA89" s="68">
        <v>89</v>
      </c>
      <c r="AB89" s="68"/>
      <c r="AC89" s="69"/>
      <c r="AD89" s="85"/>
      <c r="AE89" s="85"/>
      <c r="AF89" s="85"/>
      <c r="AG89" s="85"/>
      <c r="AH89" s="89" t="s">
        <v>1289</v>
      </c>
      <c r="AI89" s="85" t="s">
        <v>847</v>
      </c>
      <c r="AJ89" s="85" t="s">
        <v>965</v>
      </c>
      <c r="AK89" s="85">
        <v>1999</v>
      </c>
      <c r="AL89" s="85">
        <v>52</v>
      </c>
      <c r="AM89" s="85" t="s">
        <v>968</v>
      </c>
      <c r="AN89" s="85"/>
      <c r="AO89" s="85" t="str">
        <f>REPLACE(INDEX(GroupVertices[Group],MATCH("~"&amp;Vertices[[#This Row],[Vertex]],GroupVertices[Vertex],0)),1,1,"")</f>
        <v>83</v>
      </c>
      <c r="AP89" s="45">
        <v>1</v>
      </c>
      <c r="AQ89" s="46">
        <v>1.0309278350515463</v>
      </c>
      <c r="AR89" s="45">
        <v>5</v>
      </c>
      <c r="AS89" s="46">
        <v>5.154639175257732</v>
      </c>
      <c r="AT89" s="45">
        <v>0</v>
      </c>
      <c r="AU89" s="46">
        <v>0</v>
      </c>
      <c r="AV89" s="45">
        <v>49</v>
      </c>
      <c r="AW89" s="46">
        <v>50.51546391752577</v>
      </c>
      <c r="AX89" s="45">
        <v>97</v>
      </c>
      <c r="AY89" s="45"/>
      <c r="AZ89" s="45"/>
      <c r="BA89" s="45"/>
      <c r="BB89" s="45"/>
      <c r="BC89" s="45"/>
      <c r="BD89" s="45"/>
      <c r="BE89" s="45"/>
      <c r="BF89" s="45"/>
      <c r="BG89" s="45"/>
      <c r="BH89" s="45"/>
      <c r="BI89" s="45"/>
      <c r="BJ89" s="45"/>
      <c r="BK89" s="45"/>
      <c r="BL89" s="45"/>
      <c r="BM89" s="45"/>
      <c r="BN89" s="45"/>
      <c r="BO89" s="2"/>
    </row>
    <row r="90" spans="1:67" ht="15">
      <c r="A90" s="61" t="s">
        <v>320</v>
      </c>
      <c r="B90" s="62"/>
      <c r="C90" s="62" t="s">
        <v>56</v>
      </c>
      <c r="D90" s="63">
        <v>50</v>
      </c>
      <c r="E90" s="65"/>
      <c r="F90" s="62"/>
      <c r="G90" s="62"/>
      <c r="H90" s="66" t="s">
        <v>320</v>
      </c>
      <c r="I90" s="67"/>
      <c r="J90" s="67"/>
      <c r="K90" s="66" t="s">
        <v>320</v>
      </c>
      <c r="L90" s="70">
        <v>1</v>
      </c>
      <c r="M90" s="71">
        <v>6421.86328125</v>
      </c>
      <c r="N90" s="71">
        <v>808.74267578125</v>
      </c>
      <c r="O90" s="72"/>
      <c r="P90" s="73"/>
      <c r="Q90" s="73"/>
      <c r="R90" s="92"/>
      <c r="S90" s="45">
        <v>0</v>
      </c>
      <c r="T90" s="45">
        <v>1</v>
      </c>
      <c r="U90" s="46">
        <v>0</v>
      </c>
      <c r="V90" s="46">
        <v>0.002817</v>
      </c>
      <c r="W90" s="46">
        <v>0</v>
      </c>
      <c r="X90" s="46">
        <v>0.002809</v>
      </c>
      <c r="Y90" s="46">
        <v>0</v>
      </c>
      <c r="Z90" s="46">
        <v>0</v>
      </c>
      <c r="AA90" s="68">
        <v>90</v>
      </c>
      <c r="AB90" s="68"/>
      <c r="AC90" s="69"/>
      <c r="AD90" s="85" t="s">
        <v>676</v>
      </c>
      <c r="AE90" s="85" t="s">
        <v>680</v>
      </c>
      <c r="AF90" s="85" t="s">
        <v>817</v>
      </c>
      <c r="AG90" s="85" t="s">
        <v>824</v>
      </c>
      <c r="AH90" s="89" t="s">
        <v>1290</v>
      </c>
      <c r="AI90" s="85"/>
      <c r="AJ90" s="85"/>
      <c r="AK90" s="85"/>
      <c r="AL90" s="85"/>
      <c r="AM90" s="85"/>
      <c r="AN90" s="85"/>
      <c r="AO90" s="85" t="str">
        <f>REPLACE(INDEX(GroupVertices[Group],MATCH("~"&amp;Vertices[[#This Row],[Vertex]],GroupVertices[Vertex],0)),1,1,"")</f>
        <v>82</v>
      </c>
      <c r="AP90" s="45"/>
      <c r="AQ90" s="46"/>
      <c r="AR90" s="45"/>
      <c r="AS90" s="46"/>
      <c r="AT90" s="45"/>
      <c r="AU90" s="46"/>
      <c r="AV90" s="45"/>
      <c r="AW90" s="46"/>
      <c r="AX90" s="45"/>
      <c r="AY90" s="45" t="s">
        <v>680</v>
      </c>
      <c r="AZ90" s="45" t="s">
        <v>3984</v>
      </c>
      <c r="BA90" s="45" t="s">
        <v>817</v>
      </c>
      <c r="BB90" s="45" t="s">
        <v>817</v>
      </c>
      <c r="BC90" s="45" t="s">
        <v>824</v>
      </c>
      <c r="BD90" s="45" t="s">
        <v>824</v>
      </c>
      <c r="BE90" s="45" t="s">
        <v>965</v>
      </c>
      <c r="BF90" s="45" t="s">
        <v>965</v>
      </c>
      <c r="BG90" s="45" t="s">
        <v>968</v>
      </c>
      <c r="BH90" s="45" t="s">
        <v>968</v>
      </c>
      <c r="BI90" s="45"/>
      <c r="BJ90" s="45"/>
      <c r="BK90" s="109" t="s">
        <v>4154</v>
      </c>
      <c r="BL90" s="109" t="s">
        <v>4154</v>
      </c>
      <c r="BM90" s="109" t="s">
        <v>4247</v>
      </c>
      <c r="BN90" s="109" t="s">
        <v>4247</v>
      </c>
      <c r="BO90" s="2"/>
    </row>
    <row r="91" spans="1:67" ht="15">
      <c r="A91" s="61" t="s">
        <v>558</v>
      </c>
      <c r="B91" s="62"/>
      <c r="C91" s="62" t="s">
        <v>59</v>
      </c>
      <c r="D91" s="63">
        <v>50</v>
      </c>
      <c r="E91" s="65"/>
      <c r="F91" s="62"/>
      <c r="G91" s="62"/>
      <c r="H91" s="66" t="s">
        <v>558</v>
      </c>
      <c r="I91" s="67"/>
      <c r="J91" s="67"/>
      <c r="K91" s="66" t="s">
        <v>558</v>
      </c>
      <c r="L91" s="70">
        <v>1</v>
      </c>
      <c r="M91" s="71">
        <v>5880.51611328125</v>
      </c>
      <c r="N91" s="71">
        <v>176.45294189453125</v>
      </c>
      <c r="O91" s="72"/>
      <c r="P91" s="73"/>
      <c r="Q91" s="73"/>
      <c r="R91" s="92"/>
      <c r="S91" s="45">
        <v>1</v>
      </c>
      <c r="T91" s="45">
        <v>0</v>
      </c>
      <c r="U91" s="46">
        <v>0</v>
      </c>
      <c r="V91" s="46">
        <v>0.002817</v>
      </c>
      <c r="W91" s="46">
        <v>0</v>
      </c>
      <c r="X91" s="46">
        <v>0.002809</v>
      </c>
      <c r="Y91" s="46">
        <v>0</v>
      </c>
      <c r="Z91" s="46">
        <v>0</v>
      </c>
      <c r="AA91" s="68">
        <v>91</v>
      </c>
      <c r="AB91" s="68"/>
      <c r="AC91" s="69"/>
      <c r="AD91" s="85"/>
      <c r="AE91" s="85"/>
      <c r="AF91" s="85"/>
      <c r="AG91" s="85"/>
      <c r="AH91" s="89" t="s">
        <v>1291</v>
      </c>
      <c r="AI91" s="85" t="s">
        <v>848</v>
      </c>
      <c r="AJ91" s="85" t="s">
        <v>965</v>
      </c>
      <c r="AK91" s="85">
        <v>2003</v>
      </c>
      <c r="AL91" s="85">
        <v>52</v>
      </c>
      <c r="AM91" s="85" t="s">
        <v>968</v>
      </c>
      <c r="AN91" s="85"/>
      <c r="AO91" s="85" t="str">
        <f>REPLACE(INDEX(GroupVertices[Group],MATCH("~"&amp;Vertices[[#This Row],[Vertex]],GroupVertices[Vertex],0)),1,1,"")</f>
        <v>82</v>
      </c>
      <c r="AP91" s="45">
        <v>4</v>
      </c>
      <c r="AQ91" s="46">
        <v>3.1746031746031744</v>
      </c>
      <c r="AR91" s="45">
        <v>0</v>
      </c>
      <c r="AS91" s="46">
        <v>0</v>
      </c>
      <c r="AT91" s="45">
        <v>0</v>
      </c>
      <c r="AU91" s="46">
        <v>0</v>
      </c>
      <c r="AV91" s="45">
        <v>62</v>
      </c>
      <c r="AW91" s="46">
        <v>49.20634920634921</v>
      </c>
      <c r="AX91" s="45">
        <v>126</v>
      </c>
      <c r="AY91" s="45"/>
      <c r="AZ91" s="45"/>
      <c r="BA91" s="45"/>
      <c r="BB91" s="45"/>
      <c r="BC91" s="45"/>
      <c r="BD91" s="45"/>
      <c r="BE91" s="45"/>
      <c r="BF91" s="45"/>
      <c r="BG91" s="45"/>
      <c r="BH91" s="45"/>
      <c r="BI91" s="45"/>
      <c r="BJ91" s="45"/>
      <c r="BK91" s="45"/>
      <c r="BL91" s="45"/>
      <c r="BM91" s="45"/>
      <c r="BN91" s="45"/>
      <c r="BO91" s="2"/>
    </row>
    <row r="92" spans="1:67" ht="15">
      <c r="A92" s="61" t="s">
        <v>321</v>
      </c>
      <c r="B92" s="62"/>
      <c r="C92" s="62" t="s">
        <v>56</v>
      </c>
      <c r="D92" s="63">
        <v>50</v>
      </c>
      <c r="E92" s="65"/>
      <c r="F92" s="62"/>
      <c r="G92" s="62"/>
      <c r="H92" s="66" t="s">
        <v>321</v>
      </c>
      <c r="I92" s="67"/>
      <c r="J92" s="67"/>
      <c r="K92" s="66" t="s">
        <v>321</v>
      </c>
      <c r="L92" s="70">
        <v>1</v>
      </c>
      <c r="M92" s="71">
        <v>532.2171630859375</v>
      </c>
      <c r="N92" s="71">
        <v>2599.633544921875</v>
      </c>
      <c r="O92" s="72"/>
      <c r="P92" s="73"/>
      <c r="Q92" s="73"/>
      <c r="R92" s="92"/>
      <c r="S92" s="45">
        <v>0</v>
      </c>
      <c r="T92" s="45">
        <v>1</v>
      </c>
      <c r="U92" s="46">
        <v>0</v>
      </c>
      <c r="V92" s="46">
        <v>0.024669</v>
      </c>
      <c r="W92" s="46">
        <v>0</v>
      </c>
      <c r="X92" s="46">
        <v>0.002464</v>
      </c>
      <c r="Y92" s="46">
        <v>0</v>
      </c>
      <c r="Z92" s="46">
        <v>0</v>
      </c>
      <c r="AA92" s="68">
        <v>92</v>
      </c>
      <c r="AB92" s="68"/>
      <c r="AC92" s="69"/>
      <c r="AD92" s="85" t="s">
        <v>676</v>
      </c>
      <c r="AE92" s="85" t="s">
        <v>681</v>
      </c>
      <c r="AF92" s="85" t="s">
        <v>817</v>
      </c>
      <c r="AG92" s="85" t="s">
        <v>825</v>
      </c>
      <c r="AH92" s="89" t="s">
        <v>1292</v>
      </c>
      <c r="AI92" s="85"/>
      <c r="AJ92" s="85"/>
      <c r="AK92" s="85"/>
      <c r="AL92" s="85"/>
      <c r="AM92" s="85"/>
      <c r="AN92" s="85"/>
      <c r="AO92" s="85" t="str">
        <f>REPLACE(INDEX(GroupVertices[Group],MATCH("~"&amp;Vertices[[#This Row],[Vertex]],GroupVertices[Vertex],0)),1,1,"")</f>
        <v>2</v>
      </c>
      <c r="AP92" s="45"/>
      <c r="AQ92" s="46"/>
      <c r="AR92" s="45"/>
      <c r="AS92" s="46"/>
      <c r="AT92" s="45"/>
      <c r="AU92" s="46"/>
      <c r="AV92" s="45"/>
      <c r="AW92" s="46"/>
      <c r="AX92" s="45"/>
      <c r="AY92" s="45" t="s">
        <v>681</v>
      </c>
      <c r="AZ92" s="45" t="s">
        <v>3985</v>
      </c>
      <c r="BA92" s="45" t="s">
        <v>817</v>
      </c>
      <c r="BB92" s="45" t="s">
        <v>817</v>
      </c>
      <c r="BC92" s="45" t="s">
        <v>825</v>
      </c>
      <c r="BD92" s="45" t="s">
        <v>825</v>
      </c>
      <c r="BE92" s="45" t="s">
        <v>965</v>
      </c>
      <c r="BF92" s="45" t="s">
        <v>965</v>
      </c>
      <c r="BG92" s="45" t="s">
        <v>969</v>
      </c>
      <c r="BH92" s="45" t="s">
        <v>969</v>
      </c>
      <c r="BI92" s="45"/>
      <c r="BJ92" s="45"/>
      <c r="BK92" s="109" t="s">
        <v>4155</v>
      </c>
      <c r="BL92" s="109" t="s">
        <v>4155</v>
      </c>
      <c r="BM92" s="109" t="s">
        <v>4248</v>
      </c>
      <c r="BN92" s="109" t="s">
        <v>4248</v>
      </c>
      <c r="BO92" s="2"/>
    </row>
    <row r="93" spans="1:67" ht="15">
      <c r="A93" s="61" t="s">
        <v>322</v>
      </c>
      <c r="B93" s="62"/>
      <c r="C93" s="62" t="s">
        <v>56</v>
      </c>
      <c r="D93" s="63">
        <v>50</v>
      </c>
      <c r="E93" s="65"/>
      <c r="F93" s="62"/>
      <c r="G93" s="62"/>
      <c r="H93" s="66" t="s">
        <v>322</v>
      </c>
      <c r="I93" s="67"/>
      <c r="J93" s="67"/>
      <c r="K93" s="66" t="s">
        <v>322</v>
      </c>
      <c r="L93" s="70">
        <v>1</v>
      </c>
      <c r="M93" s="71">
        <v>1371.53662109375</v>
      </c>
      <c r="N93" s="71">
        <v>359.5930480957031</v>
      </c>
      <c r="O93" s="72"/>
      <c r="P93" s="73"/>
      <c r="Q93" s="73"/>
      <c r="R93" s="92"/>
      <c r="S93" s="45">
        <v>0</v>
      </c>
      <c r="T93" s="45">
        <v>1</v>
      </c>
      <c r="U93" s="46">
        <v>0</v>
      </c>
      <c r="V93" s="46">
        <v>0.024669</v>
      </c>
      <c r="W93" s="46">
        <v>0</v>
      </c>
      <c r="X93" s="46">
        <v>0.002464</v>
      </c>
      <c r="Y93" s="46">
        <v>0</v>
      </c>
      <c r="Z93" s="46">
        <v>0</v>
      </c>
      <c r="AA93" s="68">
        <v>93</v>
      </c>
      <c r="AB93" s="68"/>
      <c r="AC93" s="69"/>
      <c r="AD93" s="85" t="s">
        <v>676</v>
      </c>
      <c r="AE93" s="85" t="s">
        <v>682</v>
      </c>
      <c r="AF93" s="85" t="s">
        <v>818</v>
      </c>
      <c r="AG93" s="85" t="s">
        <v>826</v>
      </c>
      <c r="AH93" s="89" t="s">
        <v>1294</v>
      </c>
      <c r="AI93" s="85"/>
      <c r="AJ93" s="85"/>
      <c r="AK93" s="85"/>
      <c r="AL93" s="85"/>
      <c r="AM93" s="85"/>
      <c r="AN93" s="85"/>
      <c r="AO93" s="85" t="str">
        <f>REPLACE(INDEX(GroupVertices[Group],MATCH("~"&amp;Vertices[[#This Row],[Vertex]],GroupVertices[Vertex],0)),1,1,"")</f>
        <v>2</v>
      </c>
      <c r="AP93" s="45"/>
      <c r="AQ93" s="46"/>
      <c r="AR93" s="45"/>
      <c r="AS93" s="46"/>
      <c r="AT93" s="45"/>
      <c r="AU93" s="46"/>
      <c r="AV93" s="45"/>
      <c r="AW93" s="46"/>
      <c r="AX93" s="45"/>
      <c r="AY93" s="45" t="s">
        <v>682</v>
      </c>
      <c r="AZ93" s="45" t="s">
        <v>3986</v>
      </c>
      <c r="BA93" s="45" t="s">
        <v>818</v>
      </c>
      <c r="BB93" s="45" t="s">
        <v>818</v>
      </c>
      <c r="BC93" s="45" t="s">
        <v>826</v>
      </c>
      <c r="BD93" s="45" t="s">
        <v>826</v>
      </c>
      <c r="BE93" s="45" t="s">
        <v>965</v>
      </c>
      <c r="BF93" s="45" t="s">
        <v>965</v>
      </c>
      <c r="BG93" s="45" t="s">
        <v>969</v>
      </c>
      <c r="BH93" s="45" t="s">
        <v>969</v>
      </c>
      <c r="BI93" s="45"/>
      <c r="BJ93" s="45"/>
      <c r="BK93" s="109" t="s">
        <v>4155</v>
      </c>
      <c r="BL93" s="109" t="s">
        <v>4155</v>
      </c>
      <c r="BM93" s="109" t="s">
        <v>4248</v>
      </c>
      <c r="BN93" s="109" t="s">
        <v>4248</v>
      </c>
      <c r="BO93" s="2"/>
    </row>
    <row r="94" spans="1:67" ht="15">
      <c r="A94" s="61" t="s">
        <v>323</v>
      </c>
      <c r="B94" s="62"/>
      <c r="C94" s="62" t="s">
        <v>56</v>
      </c>
      <c r="D94" s="63">
        <v>50</v>
      </c>
      <c r="E94" s="65"/>
      <c r="F94" s="62"/>
      <c r="G94" s="62"/>
      <c r="H94" s="66" t="s">
        <v>323</v>
      </c>
      <c r="I94" s="67"/>
      <c r="J94" s="67"/>
      <c r="K94" s="66" t="s">
        <v>323</v>
      </c>
      <c r="L94" s="70">
        <v>1</v>
      </c>
      <c r="M94" s="71">
        <v>1239.2744140625</v>
      </c>
      <c r="N94" s="71">
        <v>2571.12890625</v>
      </c>
      <c r="O94" s="72"/>
      <c r="P94" s="73"/>
      <c r="Q94" s="73"/>
      <c r="R94" s="92"/>
      <c r="S94" s="45">
        <v>0</v>
      </c>
      <c r="T94" s="45">
        <v>1</v>
      </c>
      <c r="U94" s="46">
        <v>0</v>
      </c>
      <c r="V94" s="46">
        <v>0.024669</v>
      </c>
      <c r="W94" s="46">
        <v>0</v>
      </c>
      <c r="X94" s="46">
        <v>0.002464</v>
      </c>
      <c r="Y94" s="46">
        <v>0</v>
      </c>
      <c r="Z94" s="46">
        <v>0</v>
      </c>
      <c r="AA94" s="68">
        <v>94</v>
      </c>
      <c r="AB94" s="68"/>
      <c r="AC94" s="69"/>
      <c r="AD94" s="85" t="s">
        <v>676</v>
      </c>
      <c r="AE94" s="85" t="s">
        <v>683</v>
      </c>
      <c r="AF94" s="85" t="s">
        <v>818</v>
      </c>
      <c r="AG94" s="85" t="s">
        <v>827</v>
      </c>
      <c r="AH94" s="89" t="s">
        <v>1295</v>
      </c>
      <c r="AI94" s="85"/>
      <c r="AJ94" s="85"/>
      <c r="AK94" s="85"/>
      <c r="AL94" s="85"/>
      <c r="AM94" s="85"/>
      <c r="AN94" s="85"/>
      <c r="AO94" s="85" t="str">
        <f>REPLACE(INDEX(GroupVertices[Group],MATCH("~"&amp;Vertices[[#This Row],[Vertex]],GroupVertices[Vertex],0)),1,1,"")</f>
        <v>2</v>
      </c>
      <c r="AP94" s="45"/>
      <c r="AQ94" s="46"/>
      <c r="AR94" s="45"/>
      <c r="AS94" s="46"/>
      <c r="AT94" s="45"/>
      <c r="AU94" s="46"/>
      <c r="AV94" s="45"/>
      <c r="AW94" s="46"/>
      <c r="AX94" s="45"/>
      <c r="AY94" s="45" t="s">
        <v>3963</v>
      </c>
      <c r="AZ94" s="45" t="s">
        <v>3987</v>
      </c>
      <c r="BA94" s="45" t="s">
        <v>818</v>
      </c>
      <c r="BB94" s="45" t="s">
        <v>818</v>
      </c>
      <c r="BC94" s="45" t="s">
        <v>827</v>
      </c>
      <c r="BD94" s="45" t="s">
        <v>827</v>
      </c>
      <c r="BE94" s="45" t="s">
        <v>965</v>
      </c>
      <c r="BF94" s="45" t="s">
        <v>965</v>
      </c>
      <c r="BG94" s="45" t="s">
        <v>969</v>
      </c>
      <c r="BH94" s="45" t="s">
        <v>969</v>
      </c>
      <c r="BI94" s="45"/>
      <c r="BJ94" s="45"/>
      <c r="BK94" s="109" t="s">
        <v>4155</v>
      </c>
      <c r="BL94" s="109" t="s">
        <v>4155</v>
      </c>
      <c r="BM94" s="109" t="s">
        <v>4248</v>
      </c>
      <c r="BN94" s="109" t="s">
        <v>4248</v>
      </c>
      <c r="BO94" s="2"/>
    </row>
    <row r="95" spans="1:67" ht="15">
      <c r="A95" s="61" t="s">
        <v>324</v>
      </c>
      <c r="B95" s="62"/>
      <c r="C95" s="62" t="s">
        <v>56</v>
      </c>
      <c r="D95" s="63">
        <v>50</v>
      </c>
      <c r="E95" s="65"/>
      <c r="F95" s="62"/>
      <c r="G95" s="62"/>
      <c r="H95" s="66" t="s">
        <v>324</v>
      </c>
      <c r="I95" s="67"/>
      <c r="J95" s="67"/>
      <c r="K95" s="66" t="s">
        <v>324</v>
      </c>
      <c r="L95" s="70">
        <v>1</v>
      </c>
      <c r="M95" s="71">
        <v>295.11737060546875</v>
      </c>
      <c r="N95" s="71">
        <v>567.0882568359375</v>
      </c>
      <c r="O95" s="72"/>
      <c r="P95" s="73"/>
      <c r="Q95" s="73"/>
      <c r="R95" s="92"/>
      <c r="S95" s="45">
        <v>0</v>
      </c>
      <c r="T95" s="45">
        <v>1</v>
      </c>
      <c r="U95" s="46">
        <v>0</v>
      </c>
      <c r="V95" s="46">
        <v>0.024669</v>
      </c>
      <c r="W95" s="46">
        <v>0</v>
      </c>
      <c r="X95" s="46">
        <v>0.002464</v>
      </c>
      <c r="Y95" s="46">
        <v>0</v>
      </c>
      <c r="Z95" s="46">
        <v>0</v>
      </c>
      <c r="AA95" s="68">
        <v>95</v>
      </c>
      <c r="AB95" s="68"/>
      <c r="AC95" s="69"/>
      <c r="AD95" s="85" t="s">
        <v>676</v>
      </c>
      <c r="AE95" s="85" t="s">
        <v>684</v>
      </c>
      <c r="AF95" s="85" t="s">
        <v>817</v>
      </c>
      <c r="AG95" s="85" t="s">
        <v>828</v>
      </c>
      <c r="AH95" s="89" t="s">
        <v>1296</v>
      </c>
      <c r="AI95" s="85"/>
      <c r="AJ95" s="85"/>
      <c r="AK95" s="85"/>
      <c r="AL95" s="85"/>
      <c r="AM95" s="85"/>
      <c r="AN95" s="85"/>
      <c r="AO95" s="85" t="str">
        <f>REPLACE(INDEX(GroupVertices[Group],MATCH("~"&amp;Vertices[[#This Row],[Vertex]],GroupVertices[Vertex],0)),1,1,"")</f>
        <v>2</v>
      </c>
      <c r="AP95" s="45"/>
      <c r="AQ95" s="46"/>
      <c r="AR95" s="45"/>
      <c r="AS95" s="46"/>
      <c r="AT95" s="45"/>
      <c r="AU95" s="46"/>
      <c r="AV95" s="45"/>
      <c r="AW95" s="46"/>
      <c r="AX95" s="45"/>
      <c r="AY95" s="45" t="s">
        <v>684</v>
      </c>
      <c r="AZ95" s="45" t="s">
        <v>684</v>
      </c>
      <c r="BA95" s="45" t="s">
        <v>817</v>
      </c>
      <c r="BB95" s="45" t="s">
        <v>817</v>
      </c>
      <c r="BC95" s="45" t="s">
        <v>828</v>
      </c>
      <c r="BD95" s="45" t="s">
        <v>828</v>
      </c>
      <c r="BE95" s="45" t="s">
        <v>965</v>
      </c>
      <c r="BF95" s="45" t="s">
        <v>965</v>
      </c>
      <c r="BG95" s="45" t="s">
        <v>969</v>
      </c>
      <c r="BH95" s="45" t="s">
        <v>969</v>
      </c>
      <c r="BI95" s="45"/>
      <c r="BJ95" s="45"/>
      <c r="BK95" s="109" t="s">
        <v>4155</v>
      </c>
      <c r="BL95" s="109" t="s">
        <v>4155</v>
      </c>
      <c r="BM95" s="109" t="s">
        <v>4248</v>
      </c>
      <c r="BN95" s="109" t="s">
        <v>4248</v>
      </c>
      <c r="BO95" s="2"/>
    </row>
    <row r="96" spans="1:67" ht="15">
      <c r="A96" s="61" t="s">
        <v>325</v>
      </c>
      <c r="B96" s="62"/>
      <c r="C96" s="62" t="s">
        <v>56</v>
      </c>
      <c r="D96" s="63">
        <v>50</v>
      </c>
      <c r="E96" s="65"/>
      <c r="F96" s="62"/>
      <c r="G96" s="62"/>
      <c r="H96" s="66" t="s">
        <v>325</v>
      </c>
      <c r="I96" s="67"/>
      <c r="J96" s="67"/>
      <c r="K96" s="66" t="s">
        <v>325</v>
      </c>
      <c r="L96" s="70">
        <v>1</v>
      </c>
      <c r="M96" s="71">
        <v>1047.337890625</v>
      </c>
      <c r="N96" s="71">
        <v>176.45294189453125</v>
      </c>
      <c r="O96" s="72"/>
      <c r="P96" s="73"/>
      <c r="Q96" s="73"/>
      <c r="R96" s="92"/>
      <c r="S96" s="45">
        <v>0</v>
      </c>
      <c r="T96" s="45">
        <v>1</v>
      </c>
      <c r="U96" s="46">
        <v>0</v>
      </c>
      <c r="V96" s="46">
        <v>0.024669</v>
      </c>
      <c r="W96" s="46">
        <v>0</v>
      </c>
      <c r="X96" s="46">
        <v>0.002464</v>
      </c>
      <c r="Y96" s="46">
        <v>0</v>
      </c>
      <c r="Z96" s="46">
        <v>0</v>
      </c>
      <c r="AA96" s="68">
        <v>96</v>
      </c>
      <c r="AB96" s="68"/>
      <c r="AC96" s="69"/>
      <c r="AD96" s="85" t="s">
        <v>676</v>
      </c>
      <c r="AE96" s="85" t="s">
        <v>685</v>
      </c>
      <c r="AF96" s="85" t="s">
        <v>817</v>
      </c>
      <c r="AG96" s="85" t="s">
        <v>829</v>
      </c>
      <c r="AH96" s="89" t="s">
        <v>1297</v>
      </c>
      <c r="AI96" s="85"/>
      <c r="AJ96" s="85"/>
      <c r="AK96" s="85"/>
      <c r="AL96" s="85"/>
      <c r="AM96" s="85"/>
      <c r="AN96" s="85"/>
      <c r="AO96" s="85" t="str">
        <f>REPLACE(INDEX(GroupVertices[Group],MATCH("~"&amp;Vertices[[#This Row],[Vertex]],GroupVertices[Vertex],0)),1,1,"")</f>
        <v>2</v>
      </c>
      <c r="AP96" s="45"/>
      <c r="AQ96" s="46"/>
      <c r="AR96" s="45"/>
      <c r="AS96" s="46"/>
      <c r="AT96" s="45"/>
      <c r="AU96" s="46"/>
      <c r="AV96" s="45"/>
      <c r="AW96" s="46"/>
      <c r="AX96" s="45"/>
      <c r="AY96" s="45" t="s">
        <v>685</v>
      </c>
      <c r="AZ96" s="45" t="s">
        <v>3988</v>
      </c>
      <c r="BA96" s="45" t="s">
        <v>817</v>
      </c>
      <c r="BB96" s="45" t="s">
        <v>817</v>
      </c>
      <c r="BC96" s="45" t="s">
        <v>829</v>
      </c>
      <c r="BD96" s="45" t="s">
        <v>829</v>
      </c>
      <c r="BE96" s="45" t="s">
        <v>965</v>
      </c>
      <c r="BF96" s="45" t="s">
        <v>965</v>
      </c>
      <c r="BG96" s="45" t="s">
        <v>969</v>
      </c>
      <c r="BH96" s="45" t="s">
        <v>969</v>
      </c>
      <c r="BI96" s="45"/>
      <c r="BJ96" s="45"/>
      <c r="BK96" s="109" t="s">
        <v>4155</v>
      </c>
      <c r="BL96" s="109" t="s">
        <v>4155</v>
      </c>
      <c r="BM96" s="109" t="s">
        <v>4248</v>
      </c>
      <c r="BN96" s="109" t="s">
        <v>4248</v>
      </c>
      <c r="BO96" s="2"/>
    </row>
    <row r="97" spans="1:67" ht="15">
      <c r="A97" s="61" t="s">
        <v>326</v>
      </c>
      <c r="B97" s="62"/>
      <c r="C97" s="62" t="s">
        <v>56</v>
      </c>
      <c r="D97" s="63">
        <v>50</v>
      </c>
      <c r="E97" s="65"/>
      <c r="F97" s="62"/>
      <c r="G97" s="62"/>
      <c r="H97" s="66" t="s">
        <v>326</v>
      </c>
      <c r="I97" s="67"/>
      <c r="J97" s="67"/>
      <c r="K97" s="66" t="s">
        <v>326</v>
      </c>
      <c r="L97" s="70">
        <v>1</v>
      </c>
      <c r="M97" s="71">
        <v>691.2954711914062</v>
      </c>
      <c r="N97" s="71">
        <v>1977.017333984375</v>
      </c>
      <c r="O97" s="72"/>
      <c r="P97" s="73"/>
      <c r="Q97" s="73"/>
      <c r="R97" s="92"/>
      <c r="S97" s="45">
        <v>0</v>
      </c>
      <c r="T97" s="45">
        <v>1</v>
      </c>
      <c r="U97" s="46">
        <v>0</v>
      </c>
      <c r="V97" s="46">
        <v>0.024669</v>
      </c>
      <c r="W97" s="46">
        <v>0</v>
      </c>
      <c r="X97" s="46">
        <v>0.002464</v>
      </c>
      <c r="Y97" s="46">
        <v>0</v>
      </c>
      <c r="Z97" s="46">
        <v>0</v>
      </c>
      <c r="AA97" s="68">
        <v>97</v>
      </c>
      <c r="AB97" s="68"/>
      <c r="AC97" s="69"/>
      <c r="AD97" s="85" t="s">
        <v>676</v>
      </c>
      <c r="AE97" s="85" t="s">
        <v>686</v>
      </c>
      <c r="AF97" s="85" t="s">
        <v>817</v>
      </c>
      <c r="AG97" s="85" t="s">
        <v>826</v>
      </c>
      <c r="AH97" s="89" t="s">
        <v>1298</v>
      </c>
      <c r="AI97" s="85"/>
      <c r="AJ97" s="85"/>
      <c r="AK97" s="85"/>
      <c r="AL97" s="85"/>
      <c r="AM97" s="85"/>
      <c r="AN97" s="85"/>
      <c r="AO97" s="85" t="str">
        <f>REPLACE(INDEX(GroupVertices[Group],MATCH("~"&amp;Vertices[[#This Row],[Vertex]],GroupVertices[Vertex],0)),1,1,"")</f>
        <v>2</v>
      </c>
      <c r="AP97" s="45"/>
      <c r="AQ97" s="46"/>
      <c r="AR97" s="45"/>
      <c r="AS97" s="46"/>
      <c r="AT97" s="45"/>
      <c r="AU97" s="46"/>
      <c r="AV97" s="45"/>
      <c r="AW97" s="46"/>
      <c r="AX97" s="45"/>
      <c r="AY97" s="45" t="s">
        <v>686</v>
      </c>
      <c r="AZ97" s="45" t="s">
        <v>686</v>
      </c>
      <c r="BA97" s="45" t="s">
        <v>817</v>
      </c>
      <c r="BB97" s="45" t="s">
        <v>817</v>
      </c>
      <c r="BC97" s="45" t="s">
        <v>826</v>
      </c>
      <c r="BD97" s="45" t="s">
        <v>826</v>
      </c>
      <c r="BE97" s="45" t="s">
        <v>965</v>
      </c>
      <c r="BF97" s="45" t="s">
        <v>965</v>
      </c>
      <c r="BG97" s="45" t="s">
        <v>969</v>
      </c>
      <c r="BH97" s="45" t="s">
        <v>969</v>
      </c>
      <c r="BI97" s="45"/>
      <c r="BJ97" s="45"/>
      <c r="BK97" s="109" t="s">
        <v>4155</v>
      </c>
      <c r="BL97" s="109" t="s">
        <v>4155</v>
      </c>
      <c r="BM97" s="109" t="s">
        <v>4248</v>
      </c>
      <c r="BN97" s="109" t="s">
        <v>4248</v>
      </c>
      <c r="BO97" s="2"/>
    </row>
    <row r="98" spans="1:67" ht="15">
      <c r="A98" s="61" t="s">
        <v>327</v>
      </c>
      <c r="B98" s="62"/>
      <c r="C98" s="62" t="s">
        <v>56</v>
      </c>
      <c r="D98" s="63">
        <v>50</v>
      </c>
      <c r="E98" s="65"/>
      <c r="F98" s="62"/>
      <c r="G98" s="62"/>
      <c r="H98" s="66" t="s">
        <v>327</v>
      </c>
      <c r="I98" s="67"/>
      <c r="J98" s="67"/>
      <c r="K98" s="66" t="s">
        <v>327</v>
      </c>
      <c r="L98" s="70">
        <v>1</v>
      </c>
      <c r="M98" s="71">
        <v>1804.490478515625</v>
      </c>
      <c r="N98" s="71">
        <v>1334.224365234375</v>
      </c>
      <c r="O98" s="72"/>
      <c r="P98" s="73"/>
      <c r="Q98" s="73"/>
      <c r="R98" s="92"/>
      <c r="S98" s="45">
        <v>0</v>
      </c>
      <c r="T98" s="45">
        <v>1</v>
      </c>
      <c r="U98" s="46">
        <v>0</v>
      </c>
      <c r="V98" s="46">
        <v>0.024669</v>
      </c>
      <c r="W98" s="46">
        <v>0</v>
      </c>
      <c r="X98" s="46">
        <v>0.002464</v>
      </c>
      <c r="Y98" s="46">
        <v>0</v>
      </c>
      <c r="Z98" s="46">
        <v>0</v>
      </c>
      <c r="AA98" s="68">
        <v>98</v>
      </c>
      <c r="AB98" s="68"/>
      <c r="AC98" s="69"/>
      <c r="AD98" s="85" t="s">
        <v>676</v>
      </c>
      <c r="AE98" s="85" t="s">
        <v>687</v>
      </c>
      <c r="AF98" s="85" t="s">
        <v>817</v>
      </c>
      <c r="AG98" s="85" t="s">
        <v>826</v>
      </c>
      <c r="AH98" s="89" t="s">
        <v>1299</v>
      </c>
      <c r="AI98" s="85"/>
      <c r="AJ98" s="85"/>
      <c r="AK98" s="85"/>
      <c r="AL98" s="85"/>
      <c r="AM98" s="85"/>
      <c r="AN98" s="85"/>
      <c r="AO98" s="85" t="str">
        <f>REPLACE(INDEX(GroupVertices[Group],MATCH("~"&amp;Vertices[[#This Row],[Vertex]],GroupVertices[Vertex],0)),1,1,"")</f>
        <v>2</v>
      </c>
      <c r="AP98" s="45"/>
      <c r="AQ98" s="46"/>
      <c r="AR98" s="45"/>
      <c r="AS98" s="46"/>
      <c r="AT98" s="45"/>
      <c r="AU98" s="46"/>
      <c r="AV98" s="45"/>
      <c r="AW98" s="46"/>
      <c r="AX98" s="45"/>
      <c r="AY98" s="45" t="s">
        <v>687</v>
      </c>
      <c r="AZ98" s="45" t="s">
        <v>687</v>
      </c>
      <c r="BA98" s="45" t="s">
        <v>817</v>
      </c>
      <c r="BB98" s="45" t="s">
        <v>817</v>
      </c>
      <c r="BC98" s="45" t="s">
        <v>826</v>
      </c>
      <c r="BD98" s="45" t="s">
        <v>826</v>
      </c>
      <c r="BE98" s="45" t="s">
        <v>965</v>
      </c>
      <c r="BF98" s="45" t="s">
        <v>965</v>
      </c>
      <c r="BG98" s="45" t="s">
        <v>969</v>
      </c>
      <c r="BH98" s="45" t="s">
        <v>969</v>
      </c>
      <c r="BI98" s="45"/>
      <c r="BJ98" s="45"/>
      <c r="BK98" s="109" t="s">
        <v>4155</v>
      </c>
      <c r="BL98" s="109" t="s">
        <v>4155</v>
      </c>
      <c r="BM98" s="109" t="s">
        <v>4248</v>
      </c>
      <c r="BN98" s="109" t="s">
        <v>4248</v>
      </c>
      <c r="BO98" s="2"/>
    </row>
    <row r="99" spans="1:67" ht="15">
      <c r="A99" s="61" t="s">
        <v>328</v>
      </c>
      <c r="B99" s="62"/>
      <c r="C99" s="62" t="s">
        <v>56</v>
      </c>
      <c r="D99" s="63">
        <v>50</v>
      </c>
      <c r="E99" s="65"/>
      <c r="F99" s="62"/>
      <c r="G99" s="62"/>
      <c r="H99" s="66" t="s">
        <v>328</v>
      </c>
      <c r="I99" s="67"/>
      <c r="J99" s="67"/>
      <c r="K99" s="66" t="s">
        <v>328</v>
      </c>
      <c r="L99" s="70">
        <v>1</v>
      </c>
      <c r="M99" s="71">
        <v>700.542236328125</v>
      </c>
      <c r="N99" s="71">
        <v>837.7888793945312</v>
      </c>
      <c r="O99" s="72"/>
      <c r="P99" s="73"/>
      <c r="Q99" s="73"/>
      <c r="R99" s="92"/>
      <c r="S99" s="45">
        <v>0</v>
      </c>
      <c r="T99" s="45">
        <v>1</v>
      </c>
      <c r="U99" s="46">
        <v>0</v>
      </c>
      <c r="V99" s="46">
        <v>0.024669</v>
      </c>
      <c r="W99" s="46">
        <v>0</v>
      </c>
      <c r="X99" s="46">
        <v>0.002464</v>
      </c>
      <c r="Y99" s="46">
        <v>0</v>
      </c>
      <c r="Z99" s="46">
        <v>0</v>
      </c>
      <c r="AA99" s="68">
        <v>99</v>
      </c>
      <c r="AB99" s="68"/>
      <c r="AC99" s="69"/>
      <c r="AD99" s="85" t="s">
        <v>676</v>
      </c>
      <c r="AE99" s="85" t="s">
        <v>682</v>
      </c>
      <c r="AF99" s="85" t="s">
        <v>818</v>
      </c>
      <c r="AG99" s="85" t="s">
        <v>826</v>
      </c>
      <c r="AH99" s="89" t="s">
        <v>1300</v>
      </c>
      <c r="AI99" s="85"/>
      <c r="AJ99" s="85"/>
      <c r="AK99" s="85"/>
      <c r="AL99" s="85"/>
      <c r="AM99" s="85"/>
      <c r="AN99" s="85"/>
      <c r="AO99" s="85" t="str">
        <f>REPLACE(INDEX(GroupVertices[Group],MATCH("~"&amp;Vertices[[#This Row],[Vertex]],GroupVertices[Vertex],0)),1,1,"")</f>
        <v>2</v>
      </c>
      <c r="AP99" s="45"/>
      <c r="AQ99" s="46"/>
      <c r="AR99" s="45"/>
      <c r="AS99" s="46"/>
      <c r="AT99" s="45"/>
      <c r="AU99" s="46"/>
      <c r="AV99" s="45"/>
      <c r="AW99" s="46"/>
      <c r="AX99" s="45"/>
      <c r="AY99" s="45" t="s">
        <v>682</v>
      </c>
      <c r="AZ99" s="45" t="s">
        <v>3986</v>
      </c>
      <c r="BA99" s="45" t="s">
        <v>818</v>
      </c>
      <c r="BB99" s="45" t="s">
        <v>818</v>
      </c>
      <c r="BC99" s="45" t="s">
        <v>826</v>
      </c>
      <c r="BD99" s="45" t="s">
        <v>826</v>
      </c>
      <c r="BE99" s="45" t="s">
        <v>965</v>
      </c>
      <c r="BF99" s="45" t="s">
        <v>965</v>
      </c>
      <c r="BG99" s="45" t="s">
        <v>969</v>
      </c>
      <c r="BH99" s="45" t="s">
        <v>969</v>
      </c>
      <c r="BI99" s="45"/>
      <c r="BJ99" s="45"/>
      <c r="BK99" s="109" t="s">
        <v>4155</v>
      </c>
      <c r="BL99" s="109" t="s">
        <v>4155</v>
      </c>
      <c r="BM99" s="109" t="s">
        <v>4248</v>
      </c>
      <c r="BN99" s="109" t="s">
        <v>4248</v>
      </c>
      <c r="BO99" s="2"/>
    </row>
    <row r="100" spans="1:67" ht="15">
      <c r="A100" s="61" t="s">
        <v>329</v>
      </c>
      <c r="B100" s="62"/>
      <c r="C100" s="62" t="s">
        <v>56</v>
      </c>
      <c r="D100" s="63">
        <v>50</v>
      </c>
      <c r="E100" s="65"/>
      <c r="F100" s="62"/>
      <c r="G100" s="62"/>
      <c r="H100" s="66" t="s">
        <v>329</v>
      </c>
      <c r="I100" s="67"/>
      <c r="J100" s="67"/>
      <c r="K100" s="66" t="s">
        <v>329</v>
      </c>
      <c r="L100" s="70">
        <v>1</v>
      </c>
      <c r="M100" s="71">
        <v>1707.6927490234375</v>
      </c>
      <c r="N100" s="71">
        <v>1906.2181396484375</v>
      </c>
      <c r="O100" s="72"/>
      <c r="P100" s="73"/>
      <c r="Q100" s="73"/>
      <c r="R100" s="92"/>
      <c r="S100" s="45">
        <v>0</v>
      </c>
      <c r="T100" s="45">
        <v>1</v>
      </c>
      <c r="U100" s="46">
        <v>0</v>
      </c>
      <c r="V100" s="46">
        <v>0.024669</v>
      </c>
      <c r="W100" s="46">
        <v>0</v>
      </c>
      <c r="X100" s="46">
        <v>0.002464</v>
      </c>
      <c r="Y100" s="46">
        <v>0</v>
      </c>
      <c r="Z100" s="46">
        <v>0</v>
      </c>
      <c r="AA100" s="68">
        <v>100</v>
      </c>
      <c r="AB100" s="68"/>
      <c r="AC100" s="69"/>
      <c r="AD100" s="85" t="s">
        <v>676</v>
      </c>
      <c r="AE100" s="85" t="s">
        <v>688</v>
      </c>
      <c r="AF100" s="85" t="s">
        <v>818</v>
      </c>
      <c r="AG100" s="85" t="s">
        <v>826</v>
      </c>
      <c r="AH100" s="89" t="s">
        <v>1301</v>
      </c>
      <c r="AI100" s="85"/>
      <c r="AJ100" s="85"/>
      <c r="AK100" s="85"/>
      <c r="AL100" s="85"/>
      <c r="AM100" s="85"/>
      <c r="AN100" s="85"/>
      <c r="AO100" s="85" t="str">
        <f>REPLACE(INDEX(GroupVertices[Group],MATCH("~"&amp;Vertices[[#This Row],[Vertex]],GroupVertices[Vertex],0)),1,1,"")</f>
        <v>2</v>
      </c>
      <c r="AP100" s="45"/>
      <c r="AQ100" s="46"/>
      <c r="AR100" s="45"/>
      <c r="AS100" s="46"/>
      <c r="AT100" s="45"/>
      <c r="AU100" s="46"/>
      <c r="AV100" s="45"/>
      <c r="AW100" s="46"/>
      <c r="AX100" s="45"/>
      <c r="AY100" s="45" t="s">
        <v>688</v>
      </c>
      <c r="AZ100" s="45" t="s">
        <v>3989</v>
      </c>
      <c r="BA100" s="45" t="s">
        <v>818</v>
      </c>
      <c r="BB100" s="45" t="s">
        <v>818</v>
      </c>
      <c r="BC100" s="45" t="s">
        <v>826</v>
      </c>
      <c r="BD100" s="45" t="s">
        <v>826</v>
      </c>
      <c r="BE100" s="45" t="s">
        <v>965</v>
      </c>
      <c r="BF100" s="45" t="s">
        <v>965</v>
      </c>
      <c r="BG100" s="45" t="s">
        <v>969</v>
      </c>
      <c r="BH100" s="45" t="s">
        <v>969</v>
      </c>
      <c r="BI100" s="45"/>
      <c r="BJ100" s="45"/>
      <c r="BK100" s="109" t="s">
        <v>4155</v>
      </c>
      <c r="BL100" s="109" t="s">
        <v>4155</v>
      </c>
      <c r="BM100" s="109" t="s">
        <v>4248</v>
      </c>
      <c r="BN100" s="109" t="s">
        <v>4248</v>
      </c>
      <c r="BO100" s="2"/>
    </row>
    <row r="101" spans="1:67" ht="15">
      <c r="A101" s="61" t="s">
        <v>330</v>
      </c>
      <c r="B101" s="62"/>
      <c r="C101" s="62" t="s">
        <v>56</v>
      </c>
      <c r="D101" s="63">
        <v>50</v>
      </c>
      <c r="E101" s="65"/>
      <c r="F101" s="62"/>
      <c r="G101" s="62"/>
      <c r="H101" s="66" t="s">
        <v>330</v>
      </c>
      <c r="I101" s="67"/>
      <c r="J101" s="67"/>
      <c r="K101" s="66" t="s">
        <v>330</v>
      </c>
      <c r="L101" s="70">
        <v>1</v>
      </c>
      <c r="M101" s="71">
        <v>154.44813537597656</v>
      </c>
      <c r="N101" s="71">
        <v>1098.8118896484375</v>
      </c>
      <c r="O101" s="72"/>
      <c r="P101" s="73"/>
      <c r="Q101" s="73"/>
      <c r="R101" s="92"/>
      <c r="S101" s="45">
        <v>0</v>
      </c>
      <c r="T101" s="45">
        <v>1</v>
      </c>
      <c r="U101" s="46">
        <v>0</v>
      </c>
      <c r="V101" s="46">
        <v>0.024669</v>
      </c>
      <c r="W101" s="46">
        <v>0</v>
      </c>
      <c r="X101" s="46">
        <v>0.002464</v>
      </c>
      <c r="Y101" s="46">
        <v>0</v>
      </c>
      <c r="Z101" s="46">
        <v>0</v>
      </c>
      <c r="AA101" s="68">
        <v>101</v>
      </c>
      <c r="AB101" s="68"/>
      <c r="AC101" s="69"/>
      <c r="AD101" s="85" t="s">
        <v>676</v>
      </c>
      <c r="AE101" s="85" t="s">
        <v>688</v>
      </c>
      <c r="AF101" s="85" t="s">
        <v>818</v>
      </c>
      <c r="AG101" s="85" t="s">
        <v>826</v>
      </c>
      <c r="AH101" s="89" t="s">
        <v>1302</v>
      </c>
      <c r="AI101" s="85"/>
      <c r="AJ101" s="85"/>
      <c r="AK101" s="85"/>
      <c r="AL101" s="85"/>
      <c r="AM101" s="85"/>
      <c r="AN101" s="85"/>
      <c r="AO101" s="85" t="str">
        <f>REPLACE(INDEX(GroupVertices[Group],MATCH("~"&amp;Vertices[[#This Row],[Vertex]],GroupVertices[Vertex],0)),1,1,"")</f>
        <v>2</v>
      </c>
      <c r="AP101" s="45"/>
      <c r="AQ101" s="46"/>
      <c r="AR101" s="45"/>
      <c r="AS101" s="46"/>
      <c r="AT101" s="45"/>
      <c r="AU101" s="46"/>
      <c r="AV101" s="45"/>
      <c r="AW101" s="46"/>
      <c r="AX101" s="45"/>
      <c r="AY101" s="45" t="s">
        <v>688</v>
      </c>
      <c r="AZ101" s="45" t="s">
        <v>3989</v>
      </c>
      <c r="BA101" s="45" t="s">
        <v>818</v>
      </c>
      <c r="BB101" s="45" t="s">
        <v>818</v>
      </c>
      <c r="BC101" s="45" t="s">
        <v>826</v>
      </c>
      <c r="BD101" s="45" t="s">
        <v>826</v>
      </c>
      <c r="BE101" s="45" t="s">
        <v>965</v>
      </c>
      <c r="BF101" s="45" t="s">
        <v>965</v>
      </c>
      <c r="BG101" s="45" t="s">
        <v>969</v>
      </c>
      <c r="BH101" s="45" t="s">
        <v>969</v>
      </c>
      <c r="BI101" s="45"/>
      <c r="BJ101" s="45"/>
      <c r="BK101" s="109" t="s">
        <v>4155</v>
      </c>
      <c r="BL101" s="109" t="s">
        <v>4155</v>
      </c>
      <c r="BM101" s="109" t="s">
        <v>4248</v>
      </c>
      <c r="BN101" s="109" t="s">
        <v>4248</v>
      </c>
      <c r="BO101" s="2"/>
    </row>
    <row r="102" spans="1:67" ht="15">
      <c r="A102" s="61" t="s">
        <v>331</v>
      </c>
      <c r="B102" s="62"/>
      <c r="C102" s="62" t="s">
        <v>56</v>
      </c>
      <c r="D102" s="63">
        <v>50</v>
      </c>
      <c r="E102" s="65"/>
      <c r="F102" s="62"/>
      <c r="G102" s="62"/>
      <c r="H102" s="66" t="s">
        <v>331</v>
      </c>
      <c r="I102" s="67"/>
      <c r="J102" s="67"/>
      <c r="K102" s="66" t="s">
        <v>331</v>
      </c>
      <c r="L102" s="70">
        <v>1</v>
      </c>
      <c r="M102" s="71">
        <v>1658.3243408203125</v>
      </c>
      <c r="N102" s="71">
        <v>718.65478515625</v>
      </c>
      <c r="O102" s="72"/>
      <c r="P102" s="73"/>
      <c r="Q102" s="73"/>
      <c r="R102" s="92"/>
      <c r="S102" s="45">
        <v>0</v>
      </c>
      <c r="T102" s="45">
        <v>1</v>
      </c>
      <c r="U102" s="46">
        <v>0</v>
      </c>
      <c r="V102" s="46">
        <v>0.024669</v>
      </c>
      <c r="W102" s="46">
        <v>0</v>
      </c>
      <c r="X102" s="46">
        <v>0.002464</v>
      </c>
      <c r="Y102" s="46">
        <v>0</v>
      </c>
      <c r="Z102" s="46">
        <v>0</v>
      </c>
      <c r="AA102" s="68">
        <v>102</v>
      </c>
      <c r="AB102" s="68"/>
      <c r="AC102" s="69"/>
      <c r="AD102" s="85" t="s">
        <v>676</v>
      </c>
      <c r="AE102" s="85" t="s">
        <v>688</v>
      </c>
      <c r="AF102" s="85" t="s">
        <v>818</v>
      </c>
      <c r="AG102" s="85" t="s">
        <v>826</v>
      </c>
      <c r="AH102" s="89" t="s">
        <v>1303</v>
      </c>
      <c r="AI102" s="85"/>
      <c r="AJ102" s="85"/>
      <c r="AK102" s="85"/>
      <c r="AL102" s="85"/>
      <c r="AM102" s="85"/>
      <c r="AN102" s="85"/>
      <c r="AO102" s="85" t="str">
        <f>REPLACE(INDEX(GroupVertices[Group],MATCH("~"&amp;Vertices[[#This Row],[Vertex]],GroupVertices[Vertex],0)),1,1,"")</f>
        <v>2</v>
      </c>
      <c r="AP102" s="45"/>
      <c r="AQ102" s="46"/>
      <c r="AR102" s="45"/>
      <c r="AS102" s="46"/>
      <c r="AT102" s="45"/>
      <c r="AU102" s="46"/>
      <c r="AV102" s="45"/>
      <c r="AW102" s="46"/>
      <c r="AX102" s="45"/>
      <c r="AY102" s="45" t="s">
        <v>688</v>
      </c>
      <c r="AZ102" s="45" t="s">
        <v>3989</v>
      </c>
      <c r="BA102" s="45" t="s">
        <v>818</v>
      </c>
      <c r="BB102" s="45" t="s">
        <v>818</v>
      </c>
      <c r="BC102" s="45" t="s">
        <v>826</v>
      </c>
      <c r="BD102" s="45" t="s">
        <v>826</v>
      </c>
      <c r="BE102" s="45" t="s">
        <v>965</v>
      </c>
      <c r="BF102" s="45" t="s">
        <v>965</v>
      </c>
      <c r="BG102" s="45" t="s">
        <v>969</v>
      </c>
      <c r="BH102" s="45" t="s">
        <v>969</v>
      </c>
      <c r="BI102" s="45"/>
      <c r="BJ102" s="45"/>
      <c r="BK102" s="109" t="s">
        <v>4155</v>
      </c>
      <c r="BL102" s="109" t="s">
        <v>4155</v>
      </c>
      <c r="BM102" s="109" t="s">
        <v>4248</v>
      </c>
      <c r="BN102" s="109" t="s">
        <v>4248</v>
      </c>
      <c r="BO102" s="2"/>
    </row>
    <row r="103" spans="1:67" ht="15">
      <c r="A103" s="61" t="s">
        <v>332</v>
      </c>
      <c r="B103" s="62"/>
      <c r="C103" s="62" t="s">
        <v>56</v>
      </c>
      <c r="D103" s="63">
        <v>50</v>
      </c>
      <c r="E103" s="65"/>
      <c r="F103" s="62"/>
      <c r="G103" s="62"/>
      <c r="H103" s="66" t="s">
        <v>332</v>
      </c>
      <c r="I103" s="67"/>
      <c r="J103" s="67"/>
      <c r="K103" s="66" t="s">
        <v>332</v>
      </c>
      <c r="L103" s="70">
        <v>1</v>
      </c>
      <c r="M103" s="71">
        <v>919.0821533203125</v>
      </c>
      <c r="N103" s="71">
        <v>2720.316162109375</v>
      </c>
      <c r="O103" s="72"/>
      <c r="P103" s="73"/>
      <c r="Q103" s="73"/>
      <c r="R103" s="92"/>
      <c r="S103" s="45">
        <v>0</v>
      </c>
      <c r="T103" s="45">
        <v>1</v>
      </c>
      <c r="U103" s="46">
        <v>0</v>
      </c>
      <c r="V103" s="46">
        <v>0.024669</v>
      </c>
      <c r="W103" s="46">
        <v>0</v>
      </c>
      <c r="X103" s="46">
        <v>0.002464</v>
      </c>
      <c r="Y103" s="46">
        <v>0</v>
      </c>
      <c r="Z103" s="46">
        <v>0</v>
      </c>
      <c r="AA103" s="68">
        <v>103</v>
      </c>
      <c r="AB103" s="68"/>
      <c r="AC103" s="69"/>
      <c r="AD103" s="85" t="s">
        <v>676</v>
      </c>
      <c r="AE103" s="85" t="s">
        <v>688</v>
      </c>
      <c r="AF103" s="85" t="s">
        <v>818</v>
      </c>
      <c r="AG103" s="85" t="s">
        <v>826</v>
      </c>
      <c r="AH103" s="89" t="s">
        <v>1304</v>
      </c>
      <c r="AI103" s="85"/>
      <c r="AJ103" s="85"/>
      <c r="AK103" s="85"/>
      <c r="AL103" s="85"/>
      <c r="AM103" s="85"/>
      <c r="AN103" s="85"/>
      <c r="AO103" s="85" t="str">
        <f>REPLACE(INDEX(GroupVertices[Group],MATCH("~"&amp;Vertices[[#This Row],[Vertex]],GroupVertices[Vertex],0)),1,1,"")</f>
        <v>2</v>
      </c>
      <c r="AP103" s="45"/>
      <c r="AQ103" s="46"/>
      <c r="AR103" s="45"/>
      <c r="AS103" s="46"/>
      <c r="AT103" s="45"/>
      <c r="AU103" s="46"/>
      <c r="AV103" s="45"/>
      <c r="AW103" s="46"/>
      <c r="AX103" s="45"/>
      <c r="AY103" s="45" t="s">
        <v>688</v>
      </c>
      <c r="AZ103" s="45" t="s">
        <v>3989</v>
      </c>
      <c r="BA103" s="45" t="s">
        <v>818</v>
      </c>
      <c r="BB103" s="45" t="s">
        <v>818</v>
      </c>
      <c r="BC103" s="45" t="s">
        <v>826</v>
      </c>
      <c r="BD103" s="45" t="s">
        <v>826</v>
      </c>
      <c r="BE103" s="45" t="s">
        <v>965</v>
      </c>
      <c r="BF103" s="45" t="s">
        <v>965</v>
      </c>
      <c r="BG103" s="45" t="s">
        <v>969</v>
      </c>
      <c r="BH103" s="45" t="s">
        <v>969</v>
      </c>
      <c r="BI103" s="45"/>
      <c r="BJ103" s="45"/>
      <c r="BK103" s="109" t="s">
        <v>4155</v>
      </c>
      <c r="BL103" s="109" t="s">
        <v>4155</v>
      </c>
      <c r="BM103" s="109" t="s">
        <v>4248</v>
      </c>
      <c r="BN103" s="109" t="s">
        <v>4248</v>
      </c>
      <c r="BO103" s="2"/>
    </row>
    <row r="104" spans="1:67" ht="15">
      <c r="A104" s="61" t="s">
        <v>333</v>
      </c>
      <c r="B104" s="62"/>
      <c r="C104" s="62" t="s">
        <v>56</v>
      </c>
      <c r="D104" s="63">
        <v>50</v>
      </c>
      <c r="E104" s="65"/>
      <c r="F104" s="62"/>
      <c r="G104" s="62"/>
      <c r="H104" s="66" t="s">
        <v>333</v>
      </c>
      <c r="I104" s="67"/>
      <c r="J104" s="67"/>
      <c r="K104" s="66" t="s">
        <v>333</v>
      </c>
      <c r="L104" s="70">
        <v>1</v>
      </c>
      <c r="M104" s="71">
        <v>1520.3564453125</v>
      </c>
      <c r="N104" s="71">
        <v>2335.194091796875</v>
      </c>
      <c r="O104" s="72"/>
      <c r="P104" s="73"/>
      <c r="Q104" s="73"/>
      <c r="R104" s="92"/>
      <c r="S104" s="45">
        <v>0</v>
      </c>
      <c r="T104" s="45">
        <v>1</v>
      </c>
      <c r="U104" s="46">
        <v>0</v>
      </c>
      <c r="V104" s="46">
        <v>0.024669</v>
      </c>
      <c r="W104" s="46">
        <v>0</v>
      </c>
      <c r="X104" s="46">
        <v>0.002464</v>
      </c>
      <c r="Y104" s="46">
        <v>0</v>
      </c>
      <c r="Z104" s="46">
        <v>0</v>
      </c>
      <c r="AA104" s="68">
        <v>104</v>
      </c>
      <c r="AB104" s="68"/>
      <c r="AC104" s="69"/>
      <c r="AD104" s="85" t="s">
        <v>677</v>
      </c>
      <c r="AE104" s="85" t="s">
        <v>689</v>
      </c>
      <c r="AF104" s="85" t="s">
        <v>817</v>
      </c>
      <c r="AG104" s="85" t="s">
        <v>828</v>
      </c>
      <c r="AH104" s="89" t="s">
        <v>1305</v>
      </c>
      <c r="AI104" s="85"/>
      <c r="AJ104" s="85"/>
      <c r="AK104" s="85"/>
      <c r="AL104" s="85"/>
      <c r="AM104" s="85"/>
      <c r="AN104" s="85"/>
      <c r="AO104" s="85" t="str">
        <f>REPLACE(INDEX(GroupVertices[Group],MATCH("~"&amp;Vertices[[#This Row],[Vertex]],GroupVertices[Vertex],0)),1,1,"")</f>
        <v>2</v>
      </c>
      <c r="AP104" s="45"/>
      <c r="AQ104" s="46"/>
      <c r="AR104" s="45"/>
      <c r="AS104" s="46"/>
      <c r="AT104" s="45"/>
      <c r="AU104" s="46"/>
      <c r="AV104" s="45"/>
      <c r="AW104" s="46"/>
      <c r="AX104" s="45"/>
      <c r="AY104" s="45" t="s">
        <v>689</v>
      </c>
      <c r="AZ104" s="45" t="s">
        <v>3990</v>
      </c>
      <c r="BA104" s="45" t="s">
        <v>817</v>
      </c>
      <c r="BB104" s="45" t="s">
        <v>817</v>
      </c>
      <c r="BC104" s="45" t="s">
        <v>828</v>
      </c>
      <c r="BD104" s="45" t="s">
        <v>828</v>
      </c>
      <c r="BE104" s="45" t="s">
        <v>965</v>
      </c>
      <c r="BF104" s="45" t="s">
        <v>965</v>
      </c>
      <c r="BG104" s="45" t="s">
        <v>969</v>
      </c>
      <c r="BH104" s="45" t="s">
        <v>969</v>
      </c>
      <c r="BI104" s="45"/>
      <c r="BJ104" s="45"/>
      <c r="BK104" s="109" t="s">
        <v>4155</v>
      </c>
      <c r="BL104" s="109" t="s">
        <v>4155</v>
      </c>
      <c r="BM104" s="109" t="s">
        <v>4248</v>
      </c>
      <c r="BN104" s="109" t="s">
        <v>4248</v>
      </c>
      <c r="BO104" s="2"/>
    </row>
    <row r="105" spans="1:67" ht="15">
      <c r="A105" s="61" t="s">
        <v>334</v>
      </c>
      <c r="B105" s="62"/>
      <c r="C105" s="62" t="s">
        <v>56</v>
      </c>
      <c r="D105" s="63">
        <v>50</v>
      </c>
      <c r="E105" s="65"/>
      <c r="F105" s="62"/>
      <c r="G105" s="62"/>
      <c r="H105" s="66" t="s">
        <v>334</v>
      </c>
      <c r="I105" s="67"/>
      <c r="J105" s="67"/>
      <c r="K105" s="66" t="s">
        <v>334</v>
      </c>
      <c r="L105" s="70">
        <v>1</v>
      </c>
      <c r="M105" s="71">
        <v>659.6083374023438</v>
      </c>
      <c r="N105" s="71">
        <v>182.23095703125</v>
      </c>
      <c r="O105" s="72"/>
      <c r="P105" s="73"/>
      <c r="Q105" s="73"/>
      <c r="R105" s="92"/>
      <c r="S105" s="45">
        <v>0</v>
      </c>
      <c r="T105" s="45">
        <v>1</v>
      </c>
      <c r="U105" s="46">
        <v>0</v>
      </c>
      <c r="V105" s="46">
        <v>0.024669</v>
      </c>
      <c r="W105" s="46">
        <v>0</v>
      </c>
      <c r="X105" s="46">
        <v>0.002464</v>
      </c>
      <c r="Y105" s="46">
        <v>0</v>
      </c>
      <c r="Z105" s="46">
        <v>0</v>
      </c>
      <c r="AA105" s="68">
        <v>105</v>
      </c>
      <c r="AB105" s="68"/>
      <c r="AC105" s="69"/>
      <c r="AD105" s="85" t="s">
        <v>678</v>
      </c>
      <c r="AE105" s="85" t="s">
        <v>690</v>
      </c>
      <c r="AF105" s="85" t="s">
        <v>817</v>
      </c>
      <c r="AG105" s="85" t="s">
        <v>826</v>
      </c>
      <c r="AH105" s="89" t="s">
        <v>1306</v>
      </c>
      <c r="AI105" s="85"/>
      <c r="AJ105" s="85"/>
      <c r="AK105" s="85"/>
      <c r="AL105" s="85"/>
      <c r="AM105" s="85"/>
      <c r="AN105" s="85"/>
      <c r="AO105" s="85" t="str">
        <f>REPLACE(INDEX(GroupVertices[Group],MATCH("~"&amp;Vertices[[#This Row],[Vertex]],GroupVertices[Vertex],0)),1,1,"")</f>
        <v>2</v>
      </c>
      <c r="AP105" s="45"/>
      <c r="AQ105" s="46"/>
      <c r="AR105" s="45"/>
      <c r="AS105" s="46"/>
      <c r="AT105" s="45"/>
      <c r="AU105" s="46"/>
      <c r="AV105" s="45"/>
      <c r="AW105" s="46"/>
      <c r="AX105" s="45"/>
      <c r="AY105" s="45" t="s">
        <v>690</v>
      </c>
      <c r="AZ105" s="45" t="s">
        <v>690</v>
      </c>
      <c r="BA105" s="45" t="s">
        <v>817</v>
      </c>
      <c r="BB105" s="45" t="s">
        <v>817</v>
      </c>
      <c r="BC105" s="45" t="s">
        <v>826</v>
      </c>
      <c r="BD105" s="45" t="s">
        <v>826</v>
      </c>
      <c r="BE105" s="45" t="s">
        <v>965</v>
      </c>
      <c r="BF105" s="45" t="s">
        <v>965</v>
      </c>
      <c r="BG105" s="45" t="s">
        <v>969</v>
      </c>
      <c r="BH105" s="45" t="s">
        <v>969</v>
      </c>
      <c r="BI105" s="45"/>
      <c r="BJ105" s="45"/>
      <c r="BK105" s="109" t="s">
        <v>4155</v>
      </c>
      <c r="BL105" s="109" t="s">
        <v>4155</v>
      </c>
      <c r="BM105" s="109" t="s">
        <v>4248</v>
      </c>
      <c r="BN105" s="109" t="s">
        <v>4248</v>
      </c>
      <c r="BO105" s="2"/>
    </row>
    <row r="106" spans="1:67" ht="15">
      <c r="A106" s="61" t="s">
        <v>335</v>
      </c>
      <c r="B106" s="62"/>
      <c r="C106" s="62" t="s">
        <v>56</v>
      </c>
      <c r="D106" s="63">
        <v>50</v>
      </c>
      <c r="E106" s="65"/>
      <c r="F106" s="62"/>
      <c r="G106" s="62"/>
      <c r="H106" s="66" t="s">
        <v>335</v>
      </c>
      <c r="I106" s="67"/>
      <c r="J106" s="67"/>
      <c r="K106" s="66" t="s">
        <v>335</v>
      </c>
      <c r="L106" s="70">
        <v>1</v>
      </c>
      <c r="M106" s="71">
        <v>232.1278076171875</v>
      </c>
      <c r="N106" s="71">
        <v>2151.6923828125</v>
      </c>
      <c r="O106" s="72"/>
      <c r="P106" s="73"/>
      <c r="Q106" s="73"/>
      <c r="R106" s="92"/>
      <c r="S106" s="45">
        <v>0</v>
      </c>
      <c r="T106" s="45">
        <v>1</v>
      </c>
      <c r="U106" s="46">
        <v>0</v>
      </c>
      <c r="V106" s="46">
        <v>0.024669</v>
      </c>
      <c r="W106" s="46">
        <v>0</v>
      </c>
      <c r="X106" s="46">
        <v>0.002464</v>
      </c>
      <c r="Y106" s="46">
        <v>0</v>
      </c>
      <c r="Z106" s="46">
        <v>0</v>
      </c>
      <c r="AA106" s="68">
        <v>106</v>
      </c>
      <c r="AB106" s="68"/>
      <c r="AC106" s="69"/>
      <c r="AD106" s="85" t="s">
        <v>676</v>
      </c>
      <c r="AE106" s="85" t="s">
        <v>690</v>
      </c>
      <c r="AF106" s="85" t="s">
        <v>817</v>
      </c>
      <c r="AG106" s="85" t="s">
        <v>826</v>
      </c>
      <c r="AH106" s="89" t="s">
        <v>1307</v>
      </c>
      <c r="AI106" s="85"/>
      <c r="AJ106" s="85"/>
      <c r="AK106" s="85"/>
      <c r="AL106" s="85"/>
      <c r="AM106" s="85"/>
      <c r="AN106" s="85"/>
      <c r="AO106" s="85" t="str">
        <f>REPLACE(INDEX(GroupVertices[Group],MATCH("~"&amp;Vertices[[#This Row],[Vertex]],GroupVertices[Vertex],0)),1,1,"")</f>
        <v>2</v>
      </c>
      <c r="AP106" s="45"/>
      <c r="AQ106" s="46"/>
      <c r="AR106" s="45"/>
      <c r="AS106" s="46"/>
      <c r="AT106" s="45"/>
      <c r="AU106" s="46"/>
      <c r="AV106" s="45"/>
      <c r="AW106" s="46"/>
      <c r="AX106" s="45"/>
      <c r="AY106" s="45" t="s">
        <v>690</v>
      </c>
      <c r="AZ106" s="45" t="s">
        <v>690</v>
      </c>
      <c r="BA106" s="45" t="s">
        <v>817</v>
      </c>
      <c r="BB106" s="45" t="s">
        <v>817</v>
      </c>
      <c r="BC106" s="45" t="s">
        <v>826</v>
      </c>
      <c r="BD106" s="45" t="s">
        <v>826</v>
      </c>
      <c r="BE106" s="45" t="s">
        <v>965</v>
      </c>
      <c r="BF106" s="45" t="s">
        <v>965</v>
      </c>
      <c r="BG106" s="45" t="s">
        <v>969</v>
      </c>
      <c r="BH106" s="45" t="s">
        <v>969</v>
      </c>
      <c r="BI106" s="45"/>
      <c r="BJ106" s="45"/>
      <c r="BK106" s="109" t="s">
        <v>4155</v>
      </c>
      <c r="BL106" s="109" t="s">
        <v>4155</v>
      </c>
      <c r="BM106" s="109" t="s">
        <v>4248</v>
      </c>
      <c r="BN106" s="109" t="s">
        <v>4248</v>
      </c>
      <c r="BO106" s="2"/>
    </row>
    <row r="107" spans="1:67" ht="15">
      <c r="A107" s="61" t="s">
        <v>336</v>
      </c>
      <c r="B107" s="62"/>
      <c r="C107" s="62" t="s">
        <v>56</v>
      </c>
      <c r="D107" s="63">
        <v>50</v>
      </c>
      <c r="E107" s="65"/>
      <c r="F107" s="62"/>
      <c r="G107" s="62"/>
      <c r="H107" s="66" t="s">
        <v>336</v>
      </c>
      <c r="I107" s="67"/>
      <c r="J107" s="67"/>
      <c r="K107" s="66" t="s">
        <v>336</v>
      </c>
      <c r="L107" s="70">
        <v>1</v>
      </c>
      <c r="M107" s="71">
        <v>1369.6260986328125</v>
      </c>
      <c r="N107" s="71">
        <v>1268.927734375</v>
      </c>
      <c r="O107" s="72"/>
      <c r="P107" s="73"/>
      <c r="Q107" s="73"/>
      <c r="R107" s="92"/>
      <c r="S107" s="45">
        <v>0</v>
      </c>
      <c r="T107" s="45">
        <v>1</v>
      </c>
      <c r="U107" s="46">
        <v>0</v>
      </c>
      <c r="V107" s="46">
        <v>0.024669</v>
      </c>
      <c r="W107" s="46">
        <v>0</v>
      </c>
      <c r="X107" s="46">
        <v>0.002464</v>
      </c>
      <c r="Y107" s="46">
        <v>0</v>
      </c>
      <c r="Z107" s="46">
        <v>0</v>
      </c>
      <c r="AA107" s="68">
        <v>107</v>
      </c>
      <c r="AB107" s="68"/>
      <c r="AC107" s="69"/>
      <c r="AD107" s="85" t="s">
        <v>676</v>
      </c>
      <c r="AE107" s="85" t="s">
        <v>690</v>
      </c>
      <c r="AF107" s="85" t="s">
        <v>817</v>
      </c>
      <c r="AG107" s="85" t="s">
        <v>826</v>
      </c>
      <c r="AH107" s="89" t="s">
        <v>1308</v>
      </c>
      <c r="AI107" s="85"/>
      <c r="AJ107" s="85"/>
      <c r="AK107" s="85"/>
      <c r="AL107" s="85"/>
      <c r="AM107" s="85"/>
      <c r="AN107" s="85"/>
      <c r="AO107" s="85" t="str">
        <f>REPLACE(INDEX(GroupVertices[Group],MATCH("~"&amp;Vertices[[#This Row],[Vertex]],GroupVertices[Vertex],0)),1,1,"")</f>
        <v>2</v>
      </c>
      <c r="AP107" s="45"/>
      <c r="AQ107" s="46"/>
      <c r="AR107" s="45"/>
      <c r="AS107" s="46"/>
      <c r="AT107" s="45"/>
      <c r="AU107" s="46"/>
      <c r="AV107" s="45"/>
      <c r="AW107" s="46"/>
      <c r="AX107" s="45"/>
      <c r="AY107" s="45" t="s">
        <v>690</v>
      </c>
      <c r="AZ107" s="45" t="s">
        <v>690</v>
      </c>
      <c r="BA107" s="45" t="s">
        <v>817</v>
      </c>
      <c r="BB107" s="45" t="s">
        <v>817</v>
      </c>
      <c r="BC107" s="45" t="s">
        <v>826</v>
      </c>
      <c r="BD107" s="45" t="s">
        <v>826</v>
      </c>
      <c r="BE107" s="45" t="s">
        <v>965</v>
      </c>
      <c r="BF107" s="45" t="s">
        <v>965</v>
      </c>
      <c r="BG107" s="45" t="s">
        <v>969</v>
      </c>
      <c r="BH107" s="45" t="s">
        <v>969</v>
      </c>
      <c r="BI107" s="45"/>
      <c r="BJ107" s="45"/>
      <c r="BK107" s="109" t="s">
        <v>4155</v>
      </c>
      <c r="BL107" s="109" t="s">
        <v>4155</v>
      </c>
      <c r="BM107" s="109" t="s">
        <v>4248</v>
      </c>
      <c r="BN107" s="109" t="s">
        <v>4248</v>
      </c>
      <c r="BO107" s="2"/>
    </row>
    <row r="108" spans="1:67" ht="15">
      <c r="A108" s="61" t="s">
        <v>337</v>
      </c>
      <c r="B108" s="62"/>
      <c r="C108" s="62" t="s">
        <v>56</v>
      </c>
      <c r="D108" s="63">
        <v>50</v>
      </c>
      <c r="E108" s="65"/>
      <c r="F108" s="62"/>
      <c r="G108" s="62"/>
      <c r="H108" s="66" t="s">
        <v>337</v>
      </c>
      <c r="I108" s="67"/>
      <c r="J108" s="67"/>
      <c r="K108" s="66" t="s">
        <v>337</v>
      </c>
      <c r="L108" s="70">
        <v>1</v>
      </c>
      <c r="M108" s="71">
        <v>127.37579345703125</v>
      </c>
      <c r="N108" s="71">
        <v>1616.8157958984375</v>
      </c>
      <c r="O108" s="72"/>
      <c r="P108" s="73"/>
      <c r="Q108" s="73"/>
      <c r="R108" s="92"/>
      <c r="S108" s="45">
        <v>0</v>
      </c>
      <c r="T108" s="45">
        <v>1</v>
      </c>
      <c r="U108" s="46">
        <v>0</v>
      </c>
      <c r="V108" s="46">
        <v>0.024669</v>
      </c>
      <c r="W108" s="46">
        <v>0</v>
      </c>
      <c r="X108" s="46">
        <v>0.002464</v>
      </c>
      <c r="Y108" s="46">
        <v>0</v>
      </c>
      <c r="Z108" s="46">
        <v>0</v>
      </c>
      <c r="AA108" s="68">
        <v>108</v>
      </c>
      <c r="AB108" s="68"/>
      <c r="AC108" s="69"/>
      <c r="AD108" s="85" t="s">
        <v>676</v>
      </c>
      <c r="AE108" s="85" t="s">
        <v>690</v>
      </c>
      <c r="AF108" s="85" t="s">
        <v>817</v>
      </c>
      <c r="AG108" s="85" t="s">
        <v>826</v>
      </c>
      <c r="AH108" s="89" t="s">
        <v>1309</v>
      </c>
      <c r="AI108" s="85"/>
      <c r="AJ108" s="85"/>
      <c r="AK108" s="85"/>
      <c r="AL108" s="85"/>
      <c r="AM108" s="85"/>
      <c r="AN108" s="85"/>
      <c r="AO108" s="85" t="str">
        <f>REPLACE(INDEX(GroupVertices[Group],MATCH("~"&amp;Vertices[[#This Row],[Vertex]],GroupVertices[Vertex],0)),1,1,"")</f>
        <v>2</v>
      </c>
      <c r="AP108" s="45"/>
      <c r="AQ108" s="46"/>
      <c r="AR108" s="45"/>
      <c r="AS108" s="46"/>
      <c r="AT108" s="45"/>
      <c r="AU108" s="46"/>
      <c r="AV108" s="45"/>
      <c r="AW108" s="46"/>
      <c r="AX108" s="45"/>
      <c r="AY108" s="45" t="s">
        <v>690</v>
      </c>
      <c r="AZ108" s="45" t="s">
        <v>690</v>
      </c>
      <c r="BA108" s="45" t="s">
        <v>817</v>
      </c>
      <c r="BB108" s="45" t="s">
        <v>817</v>
      </c>
      <c r="BC108" s="45" t="s">
        <v>826</v>
      </c>
      <c r="BD108" s="45" t="s">
        <v>826</v>
      </c>
      <c r="BE108" s="45" t="s">
        <v>965</v>
      </c>
      <c r="BF108" s="45" t="s">
        <v>965</v>
      </c>
      <c r="BG108" s="45" t="s">
        <v>969</v>
      </c>
      <c r="BH108" s="45" t="s">
        <v>969</v>
      </c>
      <c r="BI108" s="45"/>
      <c r="BJ108" s="45"/>
      <c r="BK108" s="109" t="s">
        <v>4155</v>
      </c>
      <c r="BL108" s="109" t="s">
        <v>4155</v>
      </c>
      <c r="BM108" s="109" t="s">
        <v>4248</v>
      </c>
      <c r="BN108" s="109" t="s">
        <v>4248</v>
      </c>
      <c r="BO108" s="2"/>
    </row>
    <row r="109" spans="1:67" ht="15">
      <c r="A109" s="61" t="s">
        <v>338</v>
      </c>
      <c r="B109" s="62"/>
      <c r="C109" s="62" t="s">
        <v>56</v>
      </c>
      <c r="D109" s="63">
        <v>50</v>
      </c>
      <c r="E109" s="65"/>
      <c r="F109" s="62"/>
      <c r="G109" s="62"/>
      <c r="H109" s="66" t="s">
        <v>338</v>
      </c>
      <c r="I109" s="67"/>
      <c r="J109" s="67"/>
      <c r="K109" s="66" t="s">
        <v>338</v>
      </c>
      <c r="L109" s="70">
        <v>1</v>
      </c>
      <c r="M109" s="71">
        <v>2761.284423828125</v>
      </c>
      <c r="N109" s="71">
        <v>6460.46240234375</v>
      </c>
      <c r="O109" s="72"/>
      <c r="P109" s="73"/>
      <c r="Q109" s="73"/>
      <c r="R109" s="92"/>
      <c r="S109" s="45">
        <v>0</v>
      </c>
      <c r="T109" s="45">
        <v>1</v>
      </c>
      <c r="U109" s="46">
        <v>0</v>
      </c>
      <c r="V109" s="46">
        <v>0.020449</v>
      </c>
      <c r="W109" s="46">
        <v>0</v>
      </c>
      <c r="X109" s="46">
        <v>0.002469</v>
      </c>
      <c r="Y109" s="46">
        <v>0</v>
      </c>
      <c r="Z109" s="46">
        <v>0</v>
      </c>
      <c r="AA109" s="68">
        <v>109</v>
      </c>
      <c r="AB109" s="68"/>
      <c r="AC109" s="69"/>
      <c r="AD109" s="85" t="s">
        <v>676</v>
      </c>
      <c r="AE109" s="85" t="s">
        <v>690</v>
      </c>
      <c r="AF109" s="85" t="s">
        <v>817</v>
      </c>
      <c r="AG109" s="85" t="s">
        <v>826</v>
      </c>
      <c r="AH109" s="89" t="s">
        <v>1310</v>
      </c>
      <c r="AI109" s="85"/>
      <c r="AJ109" s="85"/>
      <c r="AK109" s="85"/>
      <c r="AL109" s="85"/>
      <c r="AM109" s="85"/>
      <c r="AN109" s="85"/>
      <c r="AO109" s="85" t="str">
        <f>REPLACE(INDEX(GroupVertices[Group],MATCH("~"&amp;Vertices[[#This Row],[Vertex]],GroupVertices[Vertex],0)),1,1,"")</f>
        <v>4</v>
      </c>
      <c r="AP109" s="45"/>
      <c r="AQ109" s="46"/>
      <c r="AR109" s="45"/>
      <c r="AS109" s="46"/>
      <c r="AT109" s="45"/>
      <c r="AU109" s="46"/>
      <c r="AV109" s="45"/>
      <c r="AW109" s="46"/>
      <c r="AX109" s="45"/>
      <c r="AY109" s="45" t="s">
        <v>690</v>
      </c>
      <c r="AZ109" s="45" t="s">
        <v>690</v>
      </c>
      <c r="BA109" s="45" t="s">
        <v>817</v>
      </c>
      <c r="BB109" s="45" t="s">
        <v>817</v>
      </c>
      <c r="BC109" s="45" t="s">
        <v>826</v>
      </c>
      <c r="BD109" s="45" t="s">
        <v>826</v>
      </c>
      <c r="BE109" s="45" t="s">
        <v>965</v>
      </c>
      <c r="BF109" s="45" t="s">
        <v>965</v>
      </c>
      <c r="BG109" s="45" t="s">
        <v>970</v>
      </c>
      <c r="BH109" s="45" t="s">
        <v>4128</v>
      </c>
      <c r="BI109" s="45"/>
      <c r="BJ109" s="45"/>
      <c r="BK109" s="109" t="s">
        <v>4156</v>
      </c>
      <c r="BL109" s="109" t="s">
        <v>4156</v>
      </c>
      <c r="BM109" s="109" t="s">
        <v>4249</v>
      </c>
      <c r="BN109" s="109" t="s">
        <v>4249</v>
      </c>
      <c r="BO109" s="2"/>
    </row>
    <row r="110" spans="1:67" ht="15">
      <c r="A110" s="61" t="s">
        <v>339</v>
      </c>
      <c r="B110" s="62"/>
      <c r="C110" s="62" t="s">
        <v>56</v>
      </c>
      <c r="D110" s="63">
        <v>50</v>
      </c>
      <c r="E110" s="65"/>
      <c r="F110" s="62"/>
      <c r="G110" s="62"/>
      <c r="H110" s="66" t="s">
        <v>339</v>
      </c>
      <c r="I110" s="67"/>
      <c r="J110" s="67"/>
      <c r="K110" s="66" t="s">
        <v>339</v>
      </c>
      <c r="L110" s="70">
        <v>1</v>
      </c>
      <c r="M110" s="71">
        <v>2234.20654296875</v>
      </c>
      <c r="N110" s="71">
        <v>6609.68505859375</v>
      </c>
      <c r="O110" s="72"/>
      <c r="P110" s="73"/>
      <c r="Q110" s="73"/>
      <c r="R110" s="92"/>
      <c r="S110" s="45">
        <v>0</v>
      </c>
      <c r="T110" s="45">
        <v>1</v>
      </c>
      <c r="U110" s="46">
        <v>0</v>
      </c>
      <c r="V110" s="46">
        <v>0.020449</v>
      </c>
      <c r="W110" s="46">
        <v>0</v>
      </c>
      <c r="X110" s="46">
        <v>0.002469</v>
      </c>
      <c r="Y110" s="46">
        <v>0</v>
      </c>
      <c r="Z110" s="46">
        <v>0</v>
      </c>
      <c r="AA110" s="68">
        <v>110</v>
      </c>
      <c r="AB110" s="68"/>
      <c r="AC110" s="69"/>
      <c r="AD110" s="85" t="s">
        <v>676</v>
      </c>
      <c r="AE110" s="85" t="s">
        <v>690</v>
      </c>
      <c r="AF110" s="85" t="s">
        <v>817</v>
      </c>
      <c r="AG110" s="85" t="s">
        <v>826</v>
      </c>
      <c r="AH110" s="89" t="s">
        <v>1312</v>
      </c>
      <c r="AI110" s="85"/>
      <c r="AJ110" s="85"/>
      <c r="AK110" s="85"/>
      <c r="AL110" s="85"/>
      <c r="AM110" s="85"/>
      <c r="AN110" s="85"/>
      <c r="AO110" s="85" t="str">
        <f>REPLACE(INDEX(GroupVertices[Group],MATCH("~"&amp;Vertices[[#This Row],[Vertex]],GroupVertices[Vertex],0)),1,1,"")</f>
        <v>4</v>
      </c>
      <c r="AP110" s="45"/>
      <c r="AQ110" s="46"/>
      <c r="AR110" s="45"/>
      <c r="AS110" s="46"/>
      <c r="AT110" s="45"/>
      <c r="AU110" s="46"/>
      <c r="AV110" s="45"/>
      <c r="AW110" s="46"/>
      <c r="AX110" s="45"/>
      <c r="AY110" s="45" t="s">
        <v>690</v>
      </c>
      <c r="AZ110" s="45" t="s">
        <v>690</v>
      </c>
      <c r="BA110" s="45" t="s">
        <v>817</v>
      </c>
      <c r="BB110" s="45" t="s">
        <v>817</v>
      </c>
      <c r="BC110" s="45" t="s">
        <v>826</v>
      </c>
      <c r="BD110" s="45" t="s">
        <v>826</v>
      </c>
      <c r="BE110" s="45" t="s">
        <v>965</v>
      </c>
      <c r="BF110" s="45" t="s">
        <v>965</v>
      </c>
      <c r="BG110" s="45" t="s">
        <v>970</v>
      </c>
      <c r="BH110" s="45" t="s">
        <v>4128</v>
      </c>
      <c r="BI110" s="45"/>
      <c r="BJ110" s="45"/>
      <c r="BK110" s="109" t="s">
        <v>4156</v>
      </c>
      <c r="BL110" s="109" t="s">
        <v>4156</v>
      </c>
      <c r="BM110" s="109" t="s">
        <v>4249</v>
      </c>
      <c r="BN110" s="109" t="s">
        <v>4249</v>
      </c>
      <c r="BO110" s="2"/>
    </row>
    <row r="111" spans="1:67" ht="15">
      <c r="A111" s="61" t="s">
        <v>340</v>
      </c>
      <c r="B111" s="62"/>
      <c r="C111" s="62" t="s">
        <v>56</v>
      </c>
      <c r="D111" s="63">
        <v>50</v>
      </c>
      <c r="E111" s="65"/>
      <c r="F111" s="62"/>
      <c r="G111" s="62"/>
      <c r="H111" s="66" t="s">
        <v>340</v>
      </c>
      <c r="I111" s="67"/>
      <c r="J111" s="67"/>
      <c r="K111" s="66" t="s">
        <v>340</v>
      </c>
      <c r="L111" s="70">
        <v>1</v>
      </c>
      <c r="M111" s="71">
        <v>2508.623046875</v>
      </c>
      <c r="N111" s="71">
        <v>4573.072265625</v>
      </c>
      <c r="O111" s="72"/>
      <c r="P111" s="73"/>
      <c r="Q111" s="73"/>
      <c r="R111" s="92"/>
      <c r="S111" s="45">
        <v>0</v>
      </c>
      <c r="T111" s="45">
        <v>1</v>
      </c>
      <c r="U111" s="46">
        <v>0</v>
      </c>
      <c r="V111" s="46">
        <v>0.020449</v>
      </c>
      <c r="W111" s="46">
        <v>0</v>
      </c>
      <c r="X111" s="46">
        <v>0.002469</v>
      </c>
      <c r="Y111" s="46">
        <v>0</v>
      </c>
      <c r="Z111" s="46">
        <v>0</v>
      </c>
      <c r="AA111" s="68">
        <v>111</v>
      </c>
      <c r="AB111" s="68"/>
      <c r="AC111" s="69"/>
      <c r="AD111" s="85" t="s">
        <v>676</v>
      </c>
      <c r="AE111" s="85" t="s">
        <v>690</v>
      </c>
      <c r="AF111" s="85" t="s">
        <v>817</v>
      </c>
      <c r="AG111" s="85" t="s">
        <v>826</v>
      </c>
      <c r="AH111" s="89" t="s">
        <v>1313</v>
      </c>
      <c r="AI111" s="85"/>
      <c r="AJ111" s="85"/>
      <c r="AK111" s="85"/>
      <c r="AL111" s="85"/>
      <c r="AM111" s="85"/>
      <c r="AN111" s="85"/>
      <c r="AO111" s="85" t="str">
        <f>REPLACE(INDEX(GroupVertices[Group],MATCH("~"&amp;Vertices[[#This Row],[Vertex]],GroupVertices[Vertex],0)),1,1,"")</f>
        <v>4</v>
      </c>
      <c r="AP111" s="45"/>
      <c r="AQ111" s="46"/>
      <c r="AR111" s="45"/>
      <c r="AS111" s="46"/>
      <c r="AT111" s="45"/>
      <c r="AU111" s="46"/>
      <c r="AV111" s="45"/>
      <c r="AW111" s="46"/>
      <c r="AX111" s="45"/>
      <c r="AY111" s="45" t="s">
        <v>690</v>
      </c>
      <c r="AZ111" s="45" t="s">
        <v>690</v>
      </c>
      <c r="BA111" s="45" t="s">
        <v>817</v>
      </c>
      <c r="BB111" s="45" t="s">
        <v>817</v>
      </c>
      <c r="BC111" s="45" t="s">
        <v>826</v>
      </c>
      <c r="BD111" s="45" t="s">
        <v>826</v>
      </c>
      <c r="BE111" s="45" t="s">
        <v>965</v>
      </c>
      <c r="BF111" s="45" t="s">
        <v>965</v>
      </c>
      <c r="BG111" s="45" t="s">
        <v>970</v>
      </c>
      <c r="BH111" s="45" t="s">
        <v>4128</v>
      </c>
      <c r="BI111" s="45"/>
      <c r="BJ111" s="45"/>
      <c r="BK111" s="109" t="s">
        <v>4156</v>
      </c>
      <c r="BL111" s="109" t="s">
        <v>4156</v>
      </c>
      <c r="BM111" s="109" t="s">
        <v>4249</v>
      </c>
      <c r="BN111" s="109" t="s">
        <v>4249</v>
      </c>
      <c r="BO111" s="2"/>
    </row>
    <row r="112" spans="1:67" ht="15">
      <c r="A112" s="61" t="s">
        <v>341</v>
      </c>
      <c r="B112" s="62"/>
      <c r="C112" s="62" t="s">
        <v>56</v>
      </c>
      <c r="D112" s="63">
        <v>50</v>
      </c>
      <c r="E112" s="65"/>
      <c r="F112" s="62"/>
      <c r="G112" s="62"/>
      <c r="H112" s="66" t="s">
        <v>341</v>
      </c>
      <c r="I112" s="67"/>
      <c r="J112" s="67"/>
      <c r="K112" s="66" t="s">
        <v>341</v>
      </c>
      <c r="L112" s="70">
        <v>1</v>
      </c>
      <c r="M112" s="71">
        <v>2290.952392578125</v>
      </c>
      <c r="N112" s="71">
        <v>5418.2763671875</v>
      </c>
      <c r="O112" s="72"/>
      <c r="P112" s="73"/>
      <c r="Q112" s="73"/>
      <c r="R112" s="92"/>
      <c r="S112" s="45">
        <v>0</v>
      </c>
      <c r="T112" s="45">
        <v>1</v>
      </c>
      <c r="U112" s="46">
        <v>0</v>
      </c>
      <c r="V112" s="46">
        <v>0.020449</v>
      </c>
      <c r="W112" s="46">
        <v>0</v>
      </c>
      <c r="X112" s="46">
        <v>0.002469</v>
      </c>
      <c r="Y112" s="46">
        <v>0</v>
      </c>
      <c r="Z112" s="46">
        <v>0</v>
      </c>
      <c r="AA112" s="68">
        <v>112</v>
      </c>
      <c r="AB112" s="68"/>
      <c r="AC112" s="69"/>
      <c r="AD112" s="85" t="s">
        <v>676</v>
      </c>
      <c r="AE112" s="85" t="s">
        <v>690</v>
      </c>
      <c r="AF112" s="85" t="s">
        <v>817</v>
      </c>
      <c r="AG112" s="85" t="s">
        <v>826</v>
      </c>
      <c r="AH112" s="89" t="s">
        <v>1314</v>
      </c>
      <c r="AI112" s="85"/>
      <c r="AJ112" s="85"/>
      <c r="AK112" s="85"/>
      <c r="AL112" s="85"/>
      <c r="AM112" s="85"/>
      <c r="AN112" s="85"/>
      <c r="AO112" s="85" t="str">
        <f>REPLACE(INDEX(GroupVertices[Group],MATCH("~"&amp;Vertices[[#This Row],[Vertex]],GroupVertices[Vertex],0)),1,1,"")</f>
        <v>4</v>
      </c>
      <c r="AP112" s="45"/>
      <c r="AQ112" s="46"/>
      <c r="AR112" s="45"/>
      <c r="AS112" s="46"/>
      <c r="AT112" s="45"/>
      <c r="AU112" s="46"/>
      <c r="AV112" s="45"/>
      <c r="AW112" s="46"/>
      <c r="AX112" s="45"/>
      <c r="AY112" s="45" t="s">
        <v>690</v>
      </c>
      <c r="AZ112" s="45" t="s">
        <v>690</v>
      </c>
      <c r="BA112" s="45" t="s">
        <v>817</v>
      </c>
      <c r="BB112" s="45" t="s">
        <v>817</v>
      </c>
      <c r="BC112" s="45" t="s">
        <v>826</v>
      </c>
      <c r="BD112" s="45" t="s">
        <v>826</v>
      </c>
      <c r="BE112" s="45" t="s">
        <v>965</v>
      </c>
      <c r="BF112" s="45" t="s">
        <v>965</v>
      </c>
      <c r="BG112" s="45" t="s">
        <v>970</v>
      </c>
      <c r="BH112" s="45" t="s">
        <v>4128</v>
      </c>
      <c r="BI112" s="45"/>
      <c r="BJ112" s="45"/>
      <c r="BK112" s="109" t="s">
        <v>4156</v>
      </c>
      <c r="BL112" s="109" t="s">
        <v>4156</v>
      </c>
      <c r="BM112" s="109" t="s">
        <v>4249</v>
      </c>
      <c r="BN112" s="109" t="s">
        <v>4249</v>
      </c>
      <c r="BO112" s="2"/>
    </row>
    <row r="113" spans="1:67" ht="15">
      <c r="A113" s="61" t="s">
        <v>342</v>
      </c>
      <c r="B113" s="62"/>
      <c r="C113" s="62" t="s">
        <v>56</v>
      </c>
      <c r="D113" s="63">
        <v>50</v>
      </c>
      <c r="E113" s="65"/>
      <c r="F113" s="62"/>
      <c r="G113" s="62"/>
      <c r="H113" s="66" t="s">
        <v>342</v>
      </c>
      <c r="I113" s="67"/>
      <c r="J113" s="67"/>
      <c r="K113" s="66" t="s">
        <v>342</v>
      </c>
      <c r="L113" s="70">
        <v>1</v>
      </c>
      <c r="M113" s="71">
        <v>2161.532958984375</v>
      </c>
      <c r="N113" s="71">
        <v>4811.7529296875</v>
      </c>
      <c r="O113" s="72"/>
      <c r="P113" s="73"/>
      <c r="Q113" s="73"/>
      <c r="R113" s="92"/>
      <c r="S113" s="45">
        <v>0</v>
      </c>
      <c r="T113" s="45">
        <v>1</v>
      </c>
      <c r="U113" s="46">
        <v>0</v>
      </c>
      <c r="V113" s="46">
        <v>0.020449</v>
      </c>
      <c r="W113" s="46">
        <v>0</v>
      </c>
      <c r="X113" s="46">
        <v>0.002469</v>
      </c>
      <c r="Y113" s="46">
        <v>0</v>
      </c>
      <c r="Z113" s="46">
        <v>0</v>
      </c>
      <c r="AA113" s="68">
        <v>113</v>
      </c>
      <c r="AB113" s="68"/>
      <c r="AC113" s="69"/>
      <c r="AD113" s="85" t="s">
        <v>676</v>
      </c>
      <c r="AE113" s="85" t="s">
        <v>690</v>
      </c>
      <c r="AF113" s="85" t="s">
        <v>817</v>
      </c>
      <c r="AG113" s="85" t="s">
        <v>826</v>
      </c>
      <c r="AH113" s="89" t="s">
        <v>1315</v>
      </c>
      <c r="AI113" s="85"/>
      <c r="AJ113" s="85"/>
      <c r="AK113" s="85"/>
      <c r="AL113" s="85"/>
      <c r="AM113" s="85"/>
      <c r="AN113" s="85"/>
      <c r="AO113" s="85" t="str">
        <f>REPLACE(INDEX(GroupVertices[Group],MATCH("~"&amp;Vertices[[#This Row],[Vertex]],GroupVertices[Vertex],0)),1,1,"")</f>
        <v>4</v>
      </c>
      <c r="AP113" s="45"/>
      <c r="AQ113" s="46"/>
      <c r="AR113" s="45"/>
      <c r="AS113" s="46"/>
      <c r="AT113" s="45"/>
      <c r="AU113" s="46"/>
      <c r="AV113" s="45"/>
      <c r="AW113" s="46"/>
      <c r="AX113" s="45"/>
      <c r="AY113" s="45" t="s">
        <v>690</v>
      </c>
      <c r="AZ113" s="45" t="s">
        <v>690</v>
      </c>
      <c r="BA113" s="45" t="s">
        <v>817</v>
      </c>
      <c r="BB113" s="45" t="s">
        <v>817</v>
      </c>
      <c r="BC113" s="45" t="s">
        <v>826</v>
      </c>
      <c r="BD113" s="45" t="s">
        <v>826</v>
      </c>
      <c r="BE113" s="45" t="s">
        <v>965</v>
      </c>
      <c r="BF113" s="45" t="s">
        <v>965</v>
      </c>
      <c r="BG113" s="45" t="s">
        <v>970</v>
      </c>
      <c r="BH113" s="45" t="s">
        <v>4128</v>
      </c>
      <c r="BI113" s="45"/>
      <c r="BJ113" s="45"/>
      <c r="BK113" s="109" t="s">
        <v>4156</v>
      </c>
      <c r="BL113" s="109" t="s">
        <v>4156</v>
      </c>
      <c r="BM113" s="109" t="s">
        <v>4249</v>
      </c>
      <c r="BN113" s="109" t="s">
        <v>4249</v>
      </c>
      <c r="BO113" s="2"/>
    </row>
    <row r="114" spans="1:67" ht="15">
      <c r="A114" s="61" t="s">
        <v>343</v>
      </c>
      <c r="B114" s="62"/>
      <c r="C114" s="62" t="s">
        <v>56</v>
      </c>
      <c r="D114" s="63">
        <v>50</v>
      </c>
      <c r="E114" s="65"/>
      <c r="F114" s="62"/>
      <c r="G114" s="62"/>
      <c r="H114" s="66" t="s">
        <v>343</v>
      </c>
      <c r="I114" s="67"/>
      <c r="J114" s="67"/>
      <c r="K114" s="66" t="s">
        <v>343</v>
      </c>
      <c r="L114" s="70">
        <v>1</v>
      </c>
      <c r="M114" s="71">
        <v>3197.728271484375</v>
      </c>
      <c r="N114" s="71">
        <v>4835.14404296875</v>
      </c>
      <c r="O114" s="72"/>
      <c r="P114" s="73"/>
      <c r="Q114" s="73"/>
      <c r="R114" s="92"/>
      <c r="S114" s="45">
        <v>0</v>
      </c>
      <c r="T114" s="45">
        <v>1</v>
      </c>
      <c r="U114" s="46">
        <v>0</v>
      </c>
      <c r="V114" s="46">
        <v>0.020449</v>
      </c>
      <c r="W114" s="46">
        <v>0</v>
      </c>
      <c r="X114" s="46">
        <v>0.002469</v>
      </c>
      <c r="Y114" s="46">
        <v>0</v>
      </c>
      <c r="Z114" s="46">
        <v>0</v>
      </c>
      <c r="AA114" s="68">
        <v>114</v>
      </c>
      <c r="AB114" s="68"/>
      <c r="AC114" s="69"/>
      <c r="AD114" s="85" t="s">
        <v>676</v>
      </c>
      <c r="AE114" s="85" t="s">
        <v>690</v>
      </c>
      <c r="AF114" s="85" t="s">
        <v>817</v>
      </c>
      <c r="AG114" s="85" t="s">
        <v>826</v>
      </c>
      <c r="AH114" s="89" t="s">
        <v>1316</v>
      </c>
      <c r="AI114" s="85"/>
      <c r="AJ114" s="85"/>
      <c r="AK114" s="85"/>
      <c r="AL114" s="85"/>
      <c r="AM114" s="85"/>
      <c r="AN114" s="85"/>
      <c r="AO114" s="85" t="str">
        <f>REPLACE(INDEX(GroupVertices[Group],MATCH("~"&amp;Vertices[[#This Row],[Vertex]],GroupVertices[Vertex],0)),1,1,"")</f>
        <v>4</v>
      </c>
      <c r="AP114" s="45"/>
      <c r="AQ114" s="46"/>
      <c r="AR114" s="45"/>
      <c r="AS114" s="46"/>
      <c r="AT114" s="45"/>
      <c r="AU114" s="46"/>
      <c r="AV114" s="45"/>
      <c r="AW114" s="46"/>
      <c r="AX114" s="45"/>
      <c r="AY114" s="45" t="s">
        <v>690</v>
      </c>
      <c r="AZ114" s="45" t="s">
        <v>690</v>
      </c>
      <c r="BA114" s="45" t="s">
        <v>817</v>
      </c>
      <c r="BB114" s="45" t="s">
        <v>817</v>
      </c>
      <c r="BC114" s="45" t="s">
        <v>826</v>
      </c>
      <c r="BD114" s="45" t="s">
        <v>826</v>
      </c>
      <c r="BE114" s="45" t="s">
        <v>965</v>
      </c>
      <c r="BF114" s="45" t="s">
        <v>965</v>
      </c>
      <c r="BG114" s="45" t="s">
        <v>970</v>
      </c>
      <c r="BH114" s="45" t="s">
        <v>4128</v>
      </c>
      <c r="BI114" s="45"/>
      <c r="BJ114" s="45"/>
      <c r="BK114" s="109" t="s">
        <v>4156</v>
      </c>
      <c r="BL114" s="109" t="s">
        <v>4156</v>
      </c>
      <c r="BM114" s="109" t="s">
        <v>4249</v>
      </c>
      <c r="BN114" s="109" t="s">
        <v>4249</v>
      </c>
      <c r="BO114" s="2"/>
    </row>
    <row r="115" spans="1:67" ht="15">
      <c r="A115" s="61" t="s">
        <v>344</v>
      </c>
      <c r="B115" s="62"/>
      <c r="C115" s="62" t="s">
        <v>56</v>
      </c>
      <c r="D115" s="63">
        <v>50</v>
      </c>
      <c r="E115" s="65"/>
      <c r="F115" s="62"/>
      <c r="G115" s="62"/>
      <c r="H115" s="66" t="s">
        <v>344</v>
      </c>
      <c r="I115" s="67"/>
      <c r="J115" s="67"/>
      <c r="K115" s="66" t="s">
        <v>344</v>
      </c>
      <c r="L115" s="70">
        <v>1</v>
      </c>
      <c r="M115" s="71">
        <v>1931.8662109375</v>
      </c>
      <c r="N115" s="71">
        <v>5527.47265625</v>
      </c>
      <c r="O115" s="72"/>
      <c r="P115" s="73"/>
      <c r="Q115" s="73"/>
      <c r="R115" s="92"/>
      <c r="S115" s="45">
        <v>0</v>
      </c>
      <c r="T115" s="45">
        <v>1</v>
      </c>
      <c r="U115" s="46">
        <v>0</v>
      </c>
      <c r="V115" s="46">
        <v>0.020449</v>
      </c>
      <c r="W115" s="46">
        <v>0</v>
      </c>
      <c r="X115" s="46">
        <v>0.002469</v>
      </c>
      <c r="Y115" s="46">
        <v>0</v>
      </c>
      <c r="Z115" s="46">
        <v>0</v>
      </c>
      <c r="AA115" s="68">
        <v>115</v>
      </c>
      <c r="AB115" s="68"/>
      <c r="AC115" s="69"/>
      <c r="AD115" s="85" t="s">
        <v>676</v>
      </c>
      <c r="AE115" s="85" t="s">
        <v>690</v>
      </c>
      <c r="AF115" s="85" t="s">
        <v>817</v>
      </c>
      <c r="AG115" s="85" t="s">
        <v>826</v>
      </c>
      <c r="AH115" s="89" t="s">
        <v>1317</v>
      </c>
      <c r="AI115" s="85"/>
      <c r="AJ115" s="85"/>
      <c r="AK115" s="85"/>
      <c r="AL115" s="85"/>
      <c r="AM115" s="85"/>
      <c r="AN115" s="85"/>
      <c r="AO115" s="85" t="str">
        <f>REPLACE(INDEX(GroupVertices[Group],MATCH("~"&amp;Vertices[[#This Row],[Vertex]],GroupVertices[Vertex],0)),1,1,"")</f>
        <v>4</v>
      </c>
      <c r="AP115" s="45"/>
      <c r="AQ115" s="46"/>
      <c r="AR115" s="45"/>
      <c r="AS115" s="46"/>
      <c r="AT115" s="45"/>
      <c r="AU115" s="46"/>
      <c r="AV115" s="45"/>
      <c r="AW115" s="46"/>
      <c r="AX115" s="45"/>
      <c r="AY115" s="45" t="s">
        <v>690</v>
      </c>
      <c r="AZ115" s="45" t="s">
        <v>690</v>
      </c>
      <c r="BA115" s="45" t="s">
        <v>817</v>
      </c>
      <c r="BB115" s="45" t="s">
        <v>817</v>
      </c>
      <c r="BC115" s="45" t="s">
        <v>826</v>
      </c>
      <c r="BD115" s="45" t="s">
        <v>826</v>
      </c>
      <c r="BE115" s="45" t="s">
        <v>965</v>
      </c>
      <c r="BF115" s="45" t="s">
        <v>965</v>
      </c>
      <c r="BG115" s="45" t="s">
        <v>970</v>
      </c>
      <c r="BH115" s="45" t="s">
        <v>4128</v>
      </c>
      <c r="BI115" s="45"/>
      <c r="BJ115" s="45"/>
      <c r="BK115" s="109" t="s">
        <v>4156</v>
      </c>
      <c r="BL115" s="109" t="s">
        <v>4156</v>
      </c>
      <c r="BM115" s="109" t="s">
        <v>4249</v>
      </c>
      <c r="BN115" s="109" t="s">
        <v>4249</v>
      </c>
      <c r="BO115" s="2"/>
    </row>
    <row r="116" spans="1:67" ht="15">
      <c r="A116" s="61" t="s">
        <v>345</v>
      </c>
      <c r="B116" s="62"/>
      <c r="C116" s="62" t="s">
        <v>56</v>
      </c>
      <c r="D116" s="63">
        <v>50</v>
      </c>
      <c r="E116" s="65"/>
      <c r="F116" s="62"/>
      <c r="G116" s="62"/>
      <c r="H116" s="66" t="s">
        <v>345</v>
      </c>
      <c r="I116" s="67"/>
      <c r="J116" s="67"/>
      <c r="K116" s="66" t="s">
        <v>345</v>
      </c>
      <c r="L116" s="70">
        <v>1</v>
      </c>
      <c r="M116" s="71">
        <v>2845.464599609375</v>
      </c>
      <c r="N116" s="71">
        <v>4577.9697265625</v>
      </c>
      <c r="O116" s="72"/>
      <c r="P116" s="73"/>
      <c r="Q116" s="73"/>
      <c r="R116" s="92"/>
      <c r="S116" s="45">
        <v>0</v>
      </c>
      <c r="T116" s="45">
        <v>1</v>
      </c>
      <c r="U116" s="46">
        <v>0</v>
      </c>
      <c r="V116" s="46">
        <v>0.020449</v>
      </c>
      <c r="W116" s="46">
        <v>0</v>
      </c>
      <c r="X116" s="46">
        <v>0.002469</v>
      </c>
      <c r="Y116" s="46">
        <v>0</v>
      </c>
      <c r="Z116" s="46">
        <v>0</v>
      </c>
      <c r="AA116" s="68">
        <v>116</v>
      </c>
      <c r="AB116" s="68"/>
      <c r="AC116" s="69"/>
      <c r="AD116" s="85" t="s">
        <v>676</v>
      </c>
      <c r="AE116" s="85" t="s">
        <v>690</v>
      </c>
      <c r="AF116" s="85" t="s">
        <v>817</v>
      </c>
      <c r="AG116" s="85" t="s">
        <v>826</v>
      </c>
      <c r="AH116" s="89" t="s">
        <v>1318</v>
      </c>
      <c r="AI116" s="85"/>
      <c r="AJ116" s="85"/>
      <c r="AK116" s="85"/>
      <c r="AL116" s="85"/>
      <c r="AM116" s="85"/>
      <c r="AN116" s="85"/>
      <c r="AO116" s="85" t="str">
        <f>REPLACE(INDEX(GroupVertices[Group],MATCH("~"&amp;Vertices[[#This Row],[Vertex]],GroupVertices[Vertex],0)),1,1,"")</f>
        <v>4</v>
      </c>
      <c r="AP116" s="45"/>
      <c r="AQ116" s="46"/>
      <c r="AR116" s="45"/>
      <c r="AS116" s="46"/>
      <c r="AT116" s="45"/>
      <c r="AU116" s="46"/>
      <c r="AV116" s="45"/>
      <c r="AW116" s="46"/>
      <c r="AX116" s="45"/>
      <c r="AY116" s="45" t="s">
        <v>690</v>
      </c>
      <c r="AZ116" s="45" t="s">
        <v>690</v>
      </c>
      <c r="BA116" s="45" t="s">
        <v>817</v>
      </c>
      <c r="BB116" s="45" t="s">
        <v>817</v>
      </c>
      <c r="BC116" s="45" t="s">
        <v>826</v>
      </c>
      <c r="BD116" s="45" t="s">
        <v>826</v>
      </c>
      <c r="BE116" s="45" t="s">
        <v>965</v>
      </c>
      <c r="BF116" s="45" t="s">
        <v>965</v>
      </c>
      <c r="BG116" s="45" t="s">
        <v>970</v>
      </c>
      <c r="BH116" s="45" t="s">
        <v>4128</v>
      </c>
      <c r="BI116" s="45"/>
      <c r="BJ116" s="45"/>
      <c r="BK116" s="109" t="s">
        <v>4156</v>
      </c>
      <c r="BL116" s="109" t="s">
        <v>4156</v>
      </c>
      <c r="BM116" s="109" t="s">
        <v>4249</v>
      </c>
      <c r="BN116" s="109" t="s">
        <v>4249</v>
      </c>
      <c r="BO116" s="2"/>
    </row>
    <row r="117" spans="1:67" ht="15">
      <c r="A117" s="61" t="s">
        <v>346</v>
      </c>
      <c r="B117" s="62"/>
      <c r="C117" s="62" t="s">
        <v>56</v>
      </c>
      <c r="D117" s="63">
        <v>50</v>
      </c>
      <c r="E117" s="65"/>
      <c r="F117" s="62"/>
      <c r="G117" s="62"/>
      <c r="H117" s="66" t="s">
        <v>346</v>
      </c>
      <c r="I117" s="67"/>
      <c r="J117" s="67"/>
      <c r="K117" s="66" t="s">
        <v>346</v>
      </c>
      <c r="L117" s="70">
        <v>1</v>
      </c>
      <c r="M117" s="71">
        <v>2560.61572265625</v>
      </c>
      <c r="N117" s="71">
        <v>6940.482421875</v>
      </c>
      <c r="O117" s="72"/>
      <c r="P117" s="73"/>
      <c r="Q117" s="73"/>
      <c r="R117" s="92"/>
      <c r="S117" s="45">
        <v>0</v>
      </c>
      <c r="T117" s="45">
        <v>1</v>
      </c>
      <c r="U117" s="46">
        <v>0</v>
      </c>
      <c r="V117" s="46">
        <v>0.020449</v>
      </c>
      <c r="W117" s="46">
        <v>0</v>
      </c>
      <c r="X117" s="46">
        <v>0.002469</v>
      </c>
      <c r="Y117" s="46">
        <v>0</v>
      </c>
      <c r="Z117" s="46">
        <v>0</v>
      </c>
      <c r="AA117" s="68">
        <v>117</v>
      </c>
      <c r="AB117" s="68"/>
      <c r="AC117" s="69"/>
      <c r="AD117" s="85" t="s">
        <v>676</v>
      </c>
      <c r="AE117" s="85" t="s">
        <v>691</v>
      </c>
      <c r="AF117" s="85" t="s">
        <v>818</v>
      </c>
      <c r="AG117" s="85" t="s">
        <v>826</v>
      </c>
      <c r="AH117" s="89" t="s">
        <v>1319</v>
      </c>
      <c r="AI117" s="85"/>
      <c r="AJ117" s="85"/>
      <c r="AK117" s="85"/>
      <c r="AL117" s="85"/>
      <c r="AM117" s="85"/>
      <c r="AN117" s="85"/>
      <c r="AO117" s="85" t="str">
        <f>REPLACE(INDEX(GroupVertices[Group],MATCH("~"&amp;Vertices[[#This Row],[Vertex]],GroupVertices[Vertex],0)),1,1,"")</f>
        <v>4</v>
      </c>
      <c r="AP117" s="45"/>
      <c r="AQ117" s="46"/>
      <c r="AR117" s="45"/>
      <c r="AS117" s="46"/>
      <c r="AT117" s="45"/>
      <c r="AU117" s="46"/>
      <c r="AV117" s="45"/>
      <c r="AW117" s="46"/>
      <c r="AX117" s="45"/>
      <c r="AY117" s="45" t="s">
        <v>3964</v>
      </c>
      <c r="AZ117" s="45" t="s">
        <v>3991</v>
      </c>
      <c r="BA117" s="45" t="s">
        <v>818</v>
      </c>
      <c r="BB117" s="45" t="s">
        <v>818</v>
      </c>
      <c r="BC117" s="45" t="s">
        <v>826</v>
      </c>
      <c r="BD117" s="45" t="s">
        <v>826</v>
      </c>
      <c r="BE117" s="45" t="s">
        <v>965</v>
      </c>
      <c r="BF117" s="45" t="s">
        <v>965</v>
      </c>
      <c r="BG117" s="45" t="s">
        <v>970</v>
      </c>
      <c r="BH117" s="45" t="s">
        <v>4128</v>
      </c>
      <c r="BI117" s="45"/>
      <c r="BJ117" s="45"/>
      <c r="BK117" s="109" t="s">
        <v>4156</v>
      </c>
      <c r="BL117" s="109" t="s">
        <v>4156</v>
      </c>
      <c r="BM117" s="109" t="s">
        <v>4249</v>
      </c>
      <c r="BN117" s="109" t="s">
        <v>4249</v>
      </c>
      <c r="BO117" s="2"/>
    </row>
    <row r="118" spans="1:67" ht="15">
      <c r="A118" s="61" t="s">
        <v>347</v>
      </c>
      <c r="B118" s="62"/>
      <c r="C118" s="62" t="s">
        <v>56</v>
      </c>
      <c r="D118" s="63">
        <v>50</v>
      </c>
      <c r="E118" s="65"/>
      <c r="F118" s="62"/>
      <c r="G118" s="62"/>
      <c r="H118" s="66" t="s">
        <v>347</v>
      </c>
      <c r="I118" s="67"/>
      <c r="J118" s="67"/>
      <c r="K118" s="66" t="s">
        <v>347</v>
      </c>
      <c r="L118" s="70">
        <v>1</v>
      </c>
      <c r="M118" s="71">
        <v>2019.98388671875</v>
      </c>
      <c r="N118" s="71">
        <v>6167.02294921875</v>
      </c>
      <c r="O118" s="72"/>
      <c r="P118" s="73"/>
      <c r="Q118" s="73"/>
      <c r="R118" s="92"/>
      <c r="S118" s="45">
        <v>0</v>
      </c>
      <c r="T118" s="45">
        <v>1</v>
      </c>
      <c r="U118" s="46">
        <v>0</v>
      </c>
      <c r="V118" s="46">
        <v>0.020449</v>
      </c>
      <c r="W118" s="46">
        <v>0</v>
      </c>
      <c r="X118" s="46">
        <v>0.002469</v>
      </c>
      <c r="Y118" s="46">
        <v>0</v>
      </c>
      <c r="Z118" s="46">
        <v>0</v>
      </c>
      <c r="AA118" s="68">
        <v>118</v>
      </c>
      <c r="AB118" s="68"/>
      <c r="AC118" s="69"/>
      <c r="AD118" s="85" t="s">
        <v>677</v>
      </c>
      <c r="AE118" s="85" t="s">
        <v>690</v>
      </c>
      <c r="AF118" s="85" t="s">
        <v>817</v>
      </c>
      <c r="AG118" s="85" t="s">
        <v>826</v>
      </c>
      <c r="AH118" s="89" t="s">
        <v>1320</v>
      </c>
      <c r="AI118" s="85"/>
      <c r="AJ118" s="85"/>
      <c r="AK118" s="85"/>
      <c r="AL118" s="85"/>
      <c r="AM118" s="85"/>
      <c r="AN118" s="85"/>
      <c r="AO118" s="85" t="str">
        <f>REPLACE(INDEX(GroupVertices[Group],MATCH("~"&amp;Vertices[[#This Row],[Vertex]],GroupVertices[Vertex],0)),1,1,"")</f>
        <v>4</v>
      </c>
      <c r="AP118" s="45"/>
      <c r="AQ118" s="46"/>
      <c r="AR118" s="45"/>
      <c r="AS118" s="46"/>
      <c r="AT118" s="45"/>
      <c r="AU118" s="46"/>
      <c r="AV118" s="45"/>
      <c r="AW118" s="46"/>
      <c r="AX118" s="45"/>
      <c r="AY118" s="45" t="s">
        <v>690</v>
      </c>
      <c r="AZ118" s="45" t="s">
        <v>690</v>
      </c>
      <c r="BA118" s="45" t="s">
        <v>817</v>
      </c>
      <c r="BB118" s="45" t="s">
        <v>817</v>
      </c>
      <c r="BC118" s="45" t="s">
        <v>826</v>
      </c>
      <c r="BD118" s="45" t="s">
        <v>826</v>
      </c>
      <c r="BE118" s="45" t="s">
        <v>965</v>
      </c>
      <c r="BF118" s="45" t="s">
        <v>965</v>
      </c>
      <c r="BG118" s="45" t="s">
        <v>970</v>
      </c>
      <c r="BH118" s="45" t="s">
        <v>4128</v>
      </c>
      <c r="BI118" s="45"/>
      <c r="BJ118" s="45"/>
      <c r="BK118" s="109" t="s">
        <v>4156</v>
      </c>
      <c r="BL118" s="109" t="s">
        <v>4156</v>
      </c>
      <c r="BM118" s="109" t="s">
        <v>4249</v>
      </c>
      <c r="BN118" s="109" t="s">
        <v>4249</v>
      </c>
      <c r="BO118" s="2"/>
    </row>
    <row r="119" spans="1:67" ht="15">
      <c r="A119" s="61" t="s">
        <v>348</v>
      </c>
      <c r="B119" s="62"/>
      <c r="C119" s="62" t="s">
        <v>56</v>
      </c>
      <c r="D119" s="63">
        <v>50</v>
      </c>
      <c r="E119" s="65"/>
      <c r="F119" s="62"/>
      <c r="G119" s="62"/>
      <c r="H119" s="66" t="s">
        <v>348</v>
      </c>
      <c r="I119" s="67"/>
      <c r="J119" s="67"/>
      <c r="K119" s="66" t="s">
        <v>348</v>
      </c>
      <c r="L119" s="70">
        <v>1</v>
      </c>
      <c r="M119" s="71">
        <v>3075.349853515625</v>
      </c>
      <c r="N119" s="71">
        <v>6744.0361328125</v>
      </c>
      <c r="O119" s="72"/>
      <c r="P119" s="73"/>
      <c r="Q119" s="73"/>
      <c r="R119" s="92"/>
      <c r="S119" s="45">
        <v>0</v>
      </c>
      <c r="T119" s="45">
        <v>1</v>
      </c>
      <c r="U119" s="46">
        <v>0</v>
      </c>
      <c r="V119" s="46">
        <v>0.020449</v>
      </c>
      <c r="W119" s="46">
        <v>0</v>
      </c>
      <c r="X119" s="46">
        <v>0.002469</v>
      </c>
      <c r="Y119" s="46">
        <v>0</v>
      </c>
      <c r="Z119" s="46">
        <v>0</v>
      </c>
      <c r="AA119" s="68">
        <v>119</v>
      </c>
      <c r="AB119" s="68"/>
      <c r="AC119" s="69"/>
      <c r="AD119" s="85" t="s">
        <v>677</v>
      </c>
      <c r="AE119" s="85" t="s">
        <v>692</v>
      </c>
      <c r="AF119" s="85" t="s">
        <v>817</v>
      </c>
      <c r="AG119" s="85" t="s">
        <v>12</v>
      </c>
      <c r="AH119" s="89" t="s">
        <v>1321</v>
      </c>
      <c r="AI119" s="85"/>
      <c r="AJ119" s="85"/>
      <c r="AK119" s="85"/>
      <c r="AL119" s="85"/>
      <c r="AM119" s="85"/>
      <c r="AN119" s="85"/>
      <c r="AO119" s="85" t="str">
        <f>REPLACE(INDEX(GroupVertices[Group],MATCH("~"&amp;Vertices[[#This Row],[Vertex]],GroupVertices[Vertex],0)),1,1,"")</f>
        <v>4</v>
      </c>
      <c r="AP119" s="45"/>
      <c r="AQ119" s="46"/>
      <c r="AR119" s="45"/>
      <c r="AS119" s="46"/>
      <c r="AT119" s="45"/>
      <c r="AU119" s="46"/>
      <c r="AV119" s="45"/>
      <c r="AW119" s="46"/>
      <c r="AX119" s="45"/>
      <c r="AY119" s="45" t="s">
        <v>692</v>
      </c>
      <c r="AZ119" s="45" t="s">
        <v>3992</v>
      </c>
      <c r="BA119" s="45" t="s">
        <v>817</v>
      </c>
      <c r="BB119" s="45" t="s">
        <v>817</v>
      </c>
      <c r="BC119" s="45" t="s">
        <v>12</v>
      </c>
      <c r="BD119" s="45" t="s">
        <v>12</v>
      </c>
      <c r="BE119" s="45" t="s">
        <v>965</v>
      </c>
      <c r="BF119" s="45" t="s">
        <v>965</v>
      </c>
      <c r="BG119" s="45" t="s">
        <v>970</v>
      </c>
      <c r="BH119" s="45" t="s">
        <v>4128</v>
      </c>
      <c r="BI119" s="45"/>
      <c r="BJ119" s="45"/>
      <c r="BK119" s="109" t="s">
        <v>4156</v>
      </c>
      <c r="BL119" s="109" t="s">
        <v>4156</v>
      </c>
      <c r="BM119" s="109" t="s">
        <v>4249</v>
      </c>
      <c r="BN119" s="109" t="s">
        <v>4249</v>
      </c>
      <c r="BO119" s="2"/>
    </row>
    <row r="120" spans="1:67" ht="15">
      <c r="A120" s="61" t="s">
        <v>349</v>
      </c>
      <c r="B120" s="62"/>
      <c r="C120" s="62" t="s">
        <v>56</v>
      </c>
      <c r="D120" s="63">
        <v>50</v>
      </c>
      <c r="E120" s="65"/>
      <c r="F120" s="62"/>
      <c r="G120" s="62"/>
      <c r="H120" s="66" t="s">
        <v>349</v>
      </c>
      <c r="I120" s="67"/>
      <c r="J120" s="67"/>
      <c r="K120" s="66" t="s">
        <v>349</v>
      </c>
      <c r="L120" s="70">
        <v>1</v>
      </c>
      <c r="M120" s="71">
        <v>3296.917724609375</v>
      </c>
      <c r="N120" s="71">
        <v>6220.44921875</v>
      </c>
      <c r="O120" s="72"/>
      <c r="P120" s="73"/>
      <c r="Q120" s="73"/>
      <c r="R120" s="92"/>
      <c r="S120" s="45">
        <v>0</v>
      </c>
      <c r="T120" s="45">
        <v>1</v>
      </c>
      <c r="U120" s="46">
        <v>0</v>
      </c>
      <c r="V120" s="46">
        <v>0.020449</v>
      </c>
      <c r="W120" s="46">
        <v>0</v>
      </c>
      <c r="X120" s="46">
        <v>0.002469</v>
      </c>
      <c r="Y120" s="46">
        <v>0</v>
      </c>
      <c r="Z120" s="46">
        <v>0</v>
      </c>
      <c r="AA120" s="68">
        <v>120</v>
      </c>
      <c r="AB120" s="68"/>
      <c r="AC120" s="69"/>
      <c r="AD120" s="85" t="s">
        <v>678</v>
      </c>
      <c r="AE120" s="85" t="s">
        <v>693</v>
      </c>
      <c r="AF120" s="85" t="s">
        <v>817</v>
      </c>
      <c r="AG120" s="85" t="s">
        <v>830</v>
      </c>
      <c r="AH120" s="89" t="s">
        <v>1322</v>
      </c>
      <c r="AI120" s="85"/>
      <c r="AJ120" s="85"/>
      <c r="AK120" s="85"/>
      <c r="AL120" s="85"/>
      <c r="AM120" s="85"/>
      <c r="AN120" s="85"/>
      <c r="AO120" s="85" t="str">
        <f>REPLACE(INDEX(GroupVertices[Group],MATCH("~"&amp;Vertices[[#This Row],[Vertex]],GroupVertices[Vertex],0)),1,1,"")</f>
        <v>4</v>
      </c>
      <c r="AP120" s="45"/>
      <c r="AQ120" s="46"/>
      <c r="AR120" s="45"/>
      <c r="AS120" s="46"/>
      <c r="AT120" s="45"/>
      <c r="AU120" s="46"/>
      <c r="AV120" s="45"/>
      <c r="AW120" s="46"/>
      <c r="AX120" s="45"/>
      <c r="AY120" s="45" t="s">
        <v>693</v>
      </c>
      <c r="AZ120" s="45" t="s">
        <v>3993</v>
      </c>
      <c r="BA120" s="45" t="s">
        <v>817</v>
      </c>
      <c r="BB120" s="45" t="s">
        <v>817</v>
      </c>
      <c r="BC120" s="45" t="s">
        <v>830</v>
      </c>
      <c r="BD120" s="45" t="s">
        <v>830</v>
      </c>
      <c r="BE120" s="45" t="s">
        <v>965</v>
      </c>
      <c r="BF120" s="45" t="s">
        <v>965</v>
      </c>
      <c r="BG120" s="45" t="s">
        <v>970</v>
      </c>
      <c r="BH120" s="45" t="s">
        <v>4128</v>
      </c>
      <c r="BI120" s="45"/>
      <c r="BJ120" s="45"/>
      <c r="BK120" s="109" t="s">
        <v>4156</v>
      </c>
      <c r="BL120" s="109" t="s">
        <v>4156</v>
      </c>
      <c r="BM120" s="109" t="s">
        <v>4249</v>
      </c>
      <c r="BN120" s="109" t="s">
        <v>4249</v>
      </c>
      <c r="BO120" s="2"/>
    </row>
    <row r="121" spans="1:67" ht="15">
      <c r="A121" s="61" t="s">
        <v>350</v>
      </c>
      <c r="B121" s="62"/>
      <c r="C121" s="62" t="s">
        <v>56</v>
      </c>
      <c r="D121" s="63">
        <v>50</v>
      </c>
      <c r="E121" s="65"/>
      <c r="F121" s="62"/>
      <c r="G121" s="62"/>
      <c r="H121" s="66" t="s">
        <v>350</v>
      </c>
      <c r="I121" s="67"/>
      <c r="J121" s="67"/>
      <c r="K121" s="66" t="s">
        <v>350</v>
      </c>
      <c r="L121" s="70">
        <v>1</v>
      </c>
      <c r="M121" s="71">
        <v>3407.302490234375</v>
      </c>
      <c r="N121" s="71">
        <v>5599.9111328125</v>
      </c>
      <c r="O121" s="72"/>
      <c r="P121" s="73"/>
      <c r="Q121" s="73"/>
      <c r="R121" s="92"/>
      <c r="S121" s="45">
        <v>0</v>
      </c>
      <c r="T121" s="45">
        <v>1</v>
      </c>
      <c r="U121" s="46">
        <v>0</v>
      </c>
      <c r="V121" s="46">
        <v>0.020449</v>
      </c>
      <c r="W121" s="46">
        <v>0</v>
      </c>
      <c r="X121" s="46">
        <v>0.002469</v>
      </c>
      <c r="Y121" s="46">
        <v>0</v>
      </c>
      <c r="Z121" s="46">
        <v>0</v>
      </c>
      <c r="AA121" s="68">
        <v>121</v>
      </c>
      <c r="AB121" s="68"/>
      <c r="AC121" s="69"/>
      <c r="AD121" s="85" t="s">
        <v>676</v>
      </c>
      <c r="AE121" s="85" t="s">
        <v>693</v>
      </c>
      <c r="AF121" s="85" t="s">
        <v>817</v>
      </c>
      <c r="AG121" s="85" t="s">
        <v>830</v>
      </c>
      <c r="AH121" s="89" t="s">
        <v>1323</v>
      </c>
      <c r="AI121" s="85"/>
      <c r="AJ121" s="85"/>
      <c r="AK121" s="85"/>
      <c r="AL121" s="85"/>
      <c r="AM121" s="85"/>
      <c r="AN121" s="85"/>
      <c r="AO121" s="85" t="str">
        <f>REPLACE(INDEX(GroupVertices[Group],MATCH("~"&amp;Vertices[[#This Row],[Vertex]],GroupVertices[Vertex],0)),1,1,"")</f>
        <v>4</v>
      </c>
      <c r="AP121" s="45"/>
      <c r="AQ121" s="46"/>
      <c r="AR121" s="45"/>
      <c r="AS121" s="46"/>
      <c r="AT121" s="45"/>
      <c r="AU121" s="46"/>
      <c r="AV121" s="45"/>
      <c r="AW121" s="46"/>
      <c r="AX121" s="45"/>
      <c r="AY121" s="45" t="s">
        <v>693</v>
      </c>
      <c r="AZ121" s="45" t="s">
        <v>3993</v>
      </c>
      <c r="BA121" s="45" t="s">
        <v>817</v>
      </c>
      <c r="BB121" s="45" t="s">
        <v>817</v>
      </c>
      <c r="BC121" s="45" t="s">
        <v>830</v>
      </c>
      <c r="BD121" s="45" t="s">
        <v>830</v>
      </c>
      <c r="BE121" s="45" t="s">
        <v>965</v>
      </c>
      <c r="BF121" s="45" t="s">
        <v>965</v>
      </c>
      <c r="BG121" s="45" t="s">
        <v>970</v>
      </c>
      <c r="BH121" s="45" t="s">
        <v>4128</v>
      </c>
      <c r="BI121" s="45"/>
      <c r="BJ121" s="45"/>
      <c r="BK121" s="109" t="s">
        <v>4156</v>
      </c>
      <c r="BL121" s="109" t="s">
        <v>4156</v>
      </c>
      <c r="BM121" s="109" t="s">
        <v>4249</v>
      </c>
      <c r="BN121" s="109" t="s">
        <v>4249</v>
      </c>
      <c r="BO121" s="2"/>
    </row>
    <row r="122" spans="1:67" ht="15">
      <c r="A122" s="61" t="s">
        <v>351</v>
      </c>
      <c r="B122" s="62"/>
      <c r="C122" s="62" t="s">
        <v>56</v>
      </c>
      <c r="D122" s="63">
        <v>50</v>
      </c>
      <c r="E122" s="65"/>
      <c r="F122" s="62"/>
      <c r="G122" s="62"/>
      <c r="H122" s="66" t="s">
        <v>351</v>
      </c>
      <c r="I122" s="67"/>
      <c r="J122" s="67"/>
      <c r="K122" s="66" t="s">
        <v>351</v>
      </c>
      <c r="L122" s="70">
        <v>1</v>
      </c>
      <c r="M122" s="71">
        <v>3059.29443359375</v>
      </c>
      <c r="N122" s="71">
        <v>5396.44140625</v>
      </c>
      <c r="O122" s="72"/>
      <c r="P122" s="73"/>
      <c r="Q122" s="73"/>
      <c r="R122" s="92"/>
      <c r="S122" s="45">
        <v>0</v>
      </c>
      <c r="T122" s="45">
        <v>1</v>
      </c>
      <c r="U122" s="46">
        <v>0</v>
      </c>
      <c r="V122" s="46">
        <v>0.020449</v>
      </c>
      <c r="W122" s="46">
        <v>0</v>
      </c>
      <c r="X122" s="46">
        <v>0.002469</v>
      </c>
      <c r="Y122" s="46">
        <v>0</v>
      </c>
      <c r="Z122" s="46">
        <v>0</v>
      </c>
      <c r="AA122" s="68">
        <v>122</v>
      </c>
      <c r="AB122" s="68"/>
      <c r="AC122" s="69"/>
      <c r="AD122" s="85" t="s">
        <v>676</v>
      </c>
      <c r="AE122" s="85" t="s">
        <v>694</v>
      </c>
      <c r="AF122" s="85" t="s">
        <v>817</v>
      </c>
      <c r="AG122" s="85" t="s">
        <v>831</v>
      </c>
      <c r="AH122" s="89" t="s">
        <v>1324</v>
      </c>
      <c r="AI122" s="85"/>
      <c r="AJ122" s="85"/>
      <c r="AK122" s="85"/>
      <c r="AL122" s="85"/>
      <c r="AM122" s="85"/>
      <c r="AN122" s="85"/>
      <c r="AO122" s="85" t="str">
        <f>REPLACE(INDEX(GroupVertices[Group],MATCH("~"&amp;Vertices[[#This Row],[Vertex]],GroupVertices[Vertex],0)),1,1,"")</f>
        <v>4</v>
      </c>
      <c r="AP122" s="45"/>
      <c r="AQ122" s="46"/>
      <c r="AR122" s="45"/>
      <c r="AS122" s="46"/>
      <c r="AT122" s="45"/>
      <c r="AU122" s="46"/>
      <c r="AV122" s="45"/>
      <c r="AW122" s="46"/>
      <c r="AX122" s="45"/>
      <c r="AY122" s="45" t="s">
        <v>694</v>
      </c>
      <c r="AZ122" s="45" t="s">
        <v>3994</v>
      </c>
      <c r="BA122" s="45" t="s">
        <v>817</v>
      </c>
      <c r="BB122" s="45" t="s">
        <v>817</v>
      </c>
      <c r="BC122" s="45" t="s">
        <v>831</v>
      </c>
      <c r="BD122" s="45" t="s">
        <v>831</v>
      </c>
      <c r="BE122" s="45" t="s">
        <v>965</v>
      </c>
      <c r="BF122" s="45" t="s">
        <v>965</v>
      </c>
      <c r="BG122" s="45" t="s">
        <v>970</v>
      </c>
      <c r="BH122" s="45" t="s">
        <v>4128</v>
      </c>
      <c r="BI122" s="45"/>
      <c r="BJ122" s="45"/>
      <c r="BK122" s="109" t="s">
        <v>4156</v>
      </c>
      <c r="BL122" s="109" t="s">
        <v>4156</v>
      </c>
      <c r="BM122" s="109" t="s">
        <v>4249</v>
      </c>
      <c r="BN122" s="109" t="s">
        <v>4249</v>
      </c>
      <c r="BO122" s="2"/>
    </row>
    <row r="123" spans="1:67" ht="15">
      <c r="A123" s="61" t="s">
        <v>352</v>
      </c>
      <c r="B123" s="62"/>
      <c r="C123" s="62" t="s">
        <v>56</v>
      </c>
      <c r="D123" s="63">
        <v>50</v>
      </c>
      <c r="E123" s="65"/>
      <c r="F123" s="62"/>
      <c r="G123" s="62"/>
      <c r="H123" s="66" t="s">
        <v>352</v>
      </c>
      <c r="I123" s="67"/>
      <c r="J123" s="67"/>
      <c r="K123" s="66" t="s">
        <v>352</v>
      </c>
      <c r="L123" s="70">
        <v>1</v>
      </c>
      <c r="M123" s="71">
        <v>5880.51611328125</v>
      </c>
      <c r="N123" s="71">
        <v>4249.5751953125</v>
      </c>
      <c r="O123" s="72"/>
      <c r="P123" s="73"/>
      <c r="Q123" s="73"/>
      <c r="R123" s="92"/>
      <c r="S123" s="45">
        <v>0</v>
      </c>
      <c r="T123" s="45">
        <v>1</v>
      </c>
      <c r="U123" s="46">
        <v>0</v>
      </c>
      <c r="V123" s="46">
        <v>0.002817</v>
      </c>
      <c r="W123" s="46">
        <v>0</v>
      </c>
      <c r="X123" s="46">
        <v>0.002809</v>
      </c>
      <c r="Y123" s="46">
        <v>0</v>
      </c>
      <c r="Z123" s="46">
        <v>0</v>
      </c>
      <c r="AA123" s="68">
        <v>123</v>
      </c>
      <c r="AB123" s="68"/>
      <c r="AC123" s="69"/>
      <c r="AD123" s="85" t="s">
        <v>676</v>
      </c>
      <c r="AE123" s="85" t="s">
        <v>694</v>
      </c>
      <c r="AF123" s="85" t="s">
        <v>817</v>
      </c>
      <c r="AG123" s="85" t="s">
        <v>831</v>
      </c>
      <c r="AH123" s="89" t="s">
        <v>1325</v>
      </c>
      <c r="AI123" s="85"/>
      <c r="AJ123" s="85"/>
      <c r="AK123" s="85"/>
      <c r="AL123" s="85"/>
      <c r="AM123" s="85"/>
      <c r="AN123" s="85"/>
      <c r="AO123" s="85" t="str">
        <f>REPLACE(INDEX(GroupVertices[Group],MATCH("~"&amp;Vertices[[#This Row],[Vertex]],GroupVertices[Vertex],0)),1,1,"")</f>
        <v>81</v>
      </c>
      <c r="AP123" s="45"/>
      <c r="AQ123" s="46"/>
      <c r="AR123" s="45"/>
      <c r="AS123" s="46"/>
      <c r="AT123" s="45"/>
      <c r="AU123" s="46"/>
      <c r="AV123" s="45"/>
      <c r="AW123" s="46"/>
      <c r="AX123" s="45"/>
      <c r="AY123" s="45" t="s">
        <v>694</v>
      </c>
      <c r="AZ123" s="45" t="s">
        <v>3994</v>
      </c>
      <c r="BA123" s="45" t="s">
        <v>817</v>
      </c>
      <c r="BB123" s="45" t="s">
        <v>817</v>
      </c>
      <c r="BC123" s="45" t="s">
        <v>831</v>
      </c>
      <c r="BD123" s="45" t="s">
        <v>831</v>
      </c>
      <c r="BE123" s="45" t="s">
        <v>965</v>
      </c>
      <c r="BF123" s="45" t="s">
        <v>965</v>
      </c>
      <c r="BG123" s="45" t="s">
        <v>971</v>
      </c>
      <c r="BH123" s="45" t="s">
        <v>4129</v>
      </c>
      <c r="BI123" s="45"/>
      <c r="BJ123" s="45"/>
      <c r="BK123" s="109" t="s">
        <v>3818</v>
      </c>
      <c r="BL123" s="109" t="s">
        <v>3818</v>
      </c>
      <c r="BM123" s="109" t="s">
        <v>4250</v>
      </c>
      <c r="BN123" s="109" t="s">
        <v>4250</v>
      </c>
      <c r="BO123" s="2"/>
    </row>
    <row r="124" spans="1:67" ht="15">
      <c r="A124" s="61" t="s">
        <v>561</v>
      </c>
      <c r="B124" s="62"/>
      <c r="C124" s="62" t="s">
        <v>59</v>
      </c>
      <c r="D124" s="63">
        <v>50</v>
      </c>
      <c r="E124" s="65"/>
      <c r="F124" s="62"/>
      <c r="G124" s="62"/>
      <c r="H124" s="66" t="s">
        <v>561</v>
      </c>
      <c r="I124" s="67"/>
      <c r="J124" s="67"/>
      <c r="K124" s="66" t="s">
        <v>561</v>
      </c>
      <c r="L124" s="70">
        <v>1</v>
      </c>
      <c r="M124" s="71">
        <v>6421.86328125</v>
      </c>
      <c r="N124" s="71">
        <v>4896.5693359375</v>
      </c>
      <c r="O124" s="72"/>
      <c r="P124" s="73"/>
      <c r="Q124" s="73"/>
      <c r="R124" s="92"/>
      <c r="S124" s="45">
        <v>1</v>
      </c>
      <c r="T124" s="45">
        <v>0</v>
      </c>
      <c r="U124" s="46">
        <v>0</v>
      </c>
      <c r="V124" s="46">
        <v>0.002817</v>
      </c>
      <c r="W124" s="46">
        <v>0</v>
      </c>
      <c r="X124" s="46">
        <v>0.002809</v>
      </c>
      <c r="Y124" s="46">
        <v>0</v>
      </c>
      <c r="Z124" s="46">
        <v>0</v>
      </c>
      <c r="AA124" s="68">
        <v>124</v>
      </c>
      <c r="AB124" s="68"/>
      <c r="AC124" s="69"/>
      <c r="AD124" s="85"/>
      <c r="AE124" s="85"/>
      <c r="AF124" s="85"/>
      <c r="AG124" s="85"/>
      <c r="AH124" s="89" t="s">
        <v>1326</v>
      </c>
      <c r="AI124" s="85" t="s">
        <v>851</v>
      </c>
      <c r="AJ124" s="85" t="s">
        <v>965</v>
      </c>
      <c r="AK124" s="85">
        <v>2015</v>
      </c>
      <c r="AL124" s="85">
        <v>52</v>
      </c>
      <c r="AM124" s="85" t="s">
        <v>971</v>
      </c>
      <c r="AN124" s="85"/>
      <c r="AO124" s="85" t="str">
        <f>REPLACE(INDEX(GroupVertices[Group],MATCH("~"&amp;Vertices[[#This Row],[Vertex]],GroupVertices[Vertex],0)),1,1,"")</f>
        <v>81</v>
      </c>
      <c r="AP124" s="45">
        <v>6</v>
      </c>
      <c r="AQ124" s="46">
        <v>2.985074626865672</v>
      </c>
      <c r="AR124" s="45">
        <v>0</v>
      </c>
      <c r="AS124" s="46">
        <v>0</v>
      </c>
      <c r="AT124" s="45">
        <v>0</v>
      </c>
      <c r="AU124" s="46">
        <v>0</v>
      </c>
      <c r="AV124" s="45">
        <v>95</v>
      </c>
      <c r="AW124" s="46">
        <v>47.2636815920398</v>
      </c>
      <c r="AX124" s="45">
        <v>201</v>
      </c>
      <c r="AY124" s="45"/>
      <c r="AZ124" s="45"/>
      <c r="BA124" s="45"/>
      <c r="BB124" s="45"/>
      <c r="BC124" s="45"/>
      <c r="BD124" s="45"/>
      <c r="BE124" s="45"/>
      <c r="BF124" s="45"/>
      <c r="BG124" s="45"/>
      <c r="BH124" s="45"/>
      <c r="BI124" s="45"/>
      <c r="BJ124" s="45"/>
      <c r="BK124" s="45"/>
      <c r="BL124" s="45"/>
      <c r="BM124" s="45"/>
      <c r="BN124" s="45"/>
      <c r="BO124" s="2"/>
    </row>
    <row r="125" spans="1:67" ht="15">
      <c r="A125" s="61" t="s">
        <v>353</v>
      </c>
      <c r="B125" s="62"/>
      <c r="C125" s="62" t="s">
        <v>56</v>
      </c>
      <c r="D125" s="63">
        <v>50</v>
      </c>
      <c r="E125" s="65"/>
      <c r="F125" s="62"/>
      <c r="G125" s="62"/>
      <c r="H125" s="66" t="s">
        <v>353</v>
      </c>
      <c r="I125" s="67"/>
      <c r="J125" s="67"/>
      <c r="K125" s="66" t="s">
        <v>353</v>
      </c>
      <c r="L125" s="70">
        <v>1</v>
      </c>
      <c r="M125" s="71">
        <v>363.8400573730469</v>
      </c>
      <c r="N125" s="71">
        <v>5055.4580078125</v>
      </c>
      <c r="O125" s="72"/>
      <c r="P125" s="73"/>
      <c r="Q125" s="73"/>
      <c r="R125" s="92"/>
      <c r="S125" s="45">
        <v>0</v>
      </c>
      <c r="T125" s="45">
        <v>1</v>
      </c>
      <c r="U125" s="46">
        <v>0</v>
      </c>
      <c r="V125" s="46">
        <v>0.056711</v>
      </c>
      <c r="W125" s="46">
        <v>0.044505</v>
      </c>
      <c r="X125" s="46">
        <v>0.002488</v>
      </c>
      <c r="Y125" s="46">
        <v>0</v>
      </c>
      <c r="Z125" s="46">
        <v>0</v>
      </c>
      <c r="AA125" s="68">
        <v>125</v>
      </c>
      <c r="AB125" s="68"/>
      <c r="AC125" s="69"/>
      <c r="AD125" s="85" t="s">
        <v>677</v>
      </c>
      <c r="AE125" s="85" t="s">
        <v>694</v>
      </c>
      <c r="AF125" s="85" t="s">
        <v>817</v>
      </c>
      <c r="AG125" s="85" t="s">
        <v>831</v>
      </c>
      <c r="AH125" s="89" t="s">
        <v>1327</v>
      </c>
      <c r="AI125" s="85"/>
      <c r="AJ125" s="85"/>
      <c r="AK125" s="85"/>
      <c r="AL125" s="85"/>
      <c r="AM125" s="85"/>
      <c r="AN125" s="85"/>
      <c r="AO125" s="85" t="str">
        <f>REPLACE(INDEX(GroupVertices[Group],MATCH("~"&amp;Vertices[[#This Row],[Vertex]],GroupVertices[Vertex],0)),1,1,"")</f>
        <v>1</v>
      </c>
      <c r="AP125" s="45"/>
      <c r="AQ125" s="46"/>
      <c r="AR125" s="45"/>
      <c r="AS125" s="46"/>
      <c r="AT125" s="45"/>
      <c r="AU125" s="46"/>
      <c r="AV125" s="45"/>
      <c r="AW125" s="46"/>
      <c r="AX125" s="45"/>
      <c r="AY125" s="45" t="s">
        <v>694</v>
      </c>
      <c r="AZ125" s="45" t="s">
        <v>3994</v>
      </c>
      <c r="BA125" s="45" t="s">
        <v>817</v>
      </c>
      <c r="BB125" s="45" t="s">
        <v>817</v>
      </c>
      <c r="BC125" s="45" t="s">
        <v>831</v>
      </c>
      <c r="BD125" s="45" t="s">
        <v>831</v>
      </c>
      <c r="BE125" s="45" t="s">
        <v>965</v>
      </c>
      <c r="BF125" s="45" t="s">
        <v>965</v>
      </c>
      <c r="BG125" s="45" t="s">
        <v>970</v>
      </c>
      <c r="BH125" s="45" t="s">
        <v>4128</v>
      </c>
      <c r="BI125" s="45"/>
      <c r="BJ125" s="45"/>
      <c r="BK125" s="109" t="s">
        <v>4157</v>
      </c>
      <c r="BL125" s="109" t="s">
        <v>4157</v>
      </c>
      <c r="BM125" s="109" t="s">
        <v>4251</v>
      </c>
      <c r="BN125" s="109" t="s">
        <v>4251</v>
      </c>
      <c r="BO125" s="2"/>
    </row>
    <row r="126" spans="1:67" ht="15">
      <c r="A126" s="61" t="s">
        <v>354</v>
      </c>
      <c r="B126" s="62"/>
      <c r="C126" s="62" t="s">
        <v>56</v>
      </c>
      <c r="D126" s="63">
        <v>50</v>
      </c>
      <c r="E126" s="65"/>
      <c r="F126" s="62"/>
      <c r="G126" s="62"/>
      <c r="H126" s="66" t="s">
        <v>354</v>
      </c>
      <c r="I126" s="67"/>
      <c r="J126" s="67"/>
      <c r="K126" s="66" t="s">
        <v>354</v>
      </c>
      <c r="L126" s="70">
        <v>1</v>
      </c>
      <c r="M126" s="71">
        <v>423.7714538574219</v>
      </c>
      <c r="N126" s="71">
        <v>4722.49169921875</v>
      </c>
      <c r="O126" s="72"/>
      <c r="P126" s="73"/>
      <c r="Q126" s="73"/>
      <c r="R126" s="92"/>
      <c r="S126" s="45">
        <v>0</v>
      </c>
      <c r="T126" s="45">
        <v>1</v>
      </c>
      <c r="U126" s="46">
        <v>0</v>
      </c>
      <c r="V126" s="46">
        <v>0.056711</v>
      </c>
      <c r="W126" s="46">
        <v>0.044505</v>
      </c>
      <c r="X126" s="46">
        <v>0.002488</v>
      </c>
      <c r="Y126" s="46">
        <v>0</v>
      </c>
      <c r="Z126" s="46">
        <v>0</v>
      </c>
      <c r="AA126" s="68">
        <v>126</v>
      </c>
      <c r="AB126" s="68"/>
      <c r="AC126" s="69"/>
      <c r="AD126" s="85" t="s">
        <v>677</v>
      </c>
      <c r="AE126" s="85" t="s">
        <v>695</v>
      </c>
      <c r="AF126" s="85" t="s">
        <v>817</v>
      </c>
      <c r="AG126" s="85" t="s">
        <v>832</v>
      </c>
      <c r="AH126" s="89" t="s">
        <v>1329</v>
      </c>
      <c r="AI126" s="85"/>
      <c r="AJ126" s="85"/>
      <c r="AK126" s="85"/>
      <c r="AL126" s="85"/>
      <c r="AM126" s="85"/>
      <c r="AN126" s="85"/>
      <c r="AO126" s="85" t="str">
        <f>REPLACE(INDEX(GroupVertices[Group],MATCH("~"&amp;Vertices[[#This Row],[Vertex]],GroupVertices[Vertex],0)),1,1,"")</f>
        <v>1</v>
      </c>
      <c r="AP126" s="45"/>
      <c r="AQ126" s="46"/>
      <c r="AR126" s="45"/>
      <c r="AS126" s="46"/>
      <c r="AT126" s="45"/>
      <c r="AU126" s="46"/>
      <c r="AV126" s="45"/>
      <c r="AW126" s="46"/>
      <c r="AX126" s="45"/>
      <c r="AY126" s="45" t="s">
        <v>695</v>
      </c>
      <c r="AZ126" s="45" t="s">
        <v>3995</v>
      </c>
      <c r="BA126" s="45" t="s">
        <v>817</v>
      </c>
      <c r="BB126" s="45" t="s">
        <v>817</v>
      </c>
      <c r="BC126" s="45" t="s">
        <v>832</v>
      </c>
      <c r="BD126" s="45" t="s">
        <v>832</v>
      </c>
      <c r="BE126" s="45" t="s">
        <v>965</v>
      </c>
      <c r="BF126" s="45" t="s">
        <v>965</v>
      </c>
      <c r="BG126" s="45" t="s">
        <v>970</v>
      </c>
      <c r="BH126" s="45" t="s">
        <v>4128</v>
      </c>
      <c r="BI126" s="45"/>
      <c r="BJ126" s="45"/>
      <c r="BK126" s="109" t="s">
        <v>4157</v>
      </c>
      <c r="BL126" s="109" t="s">
        <v>4157</v>
      </c>
      <c r="BM126" s="109" t="s">
        <v>4251</v>
      </c>
      <c r="BN126" s="109" t="s">
        <v>4251</v>
      </c>
      <c r="BO126" s="2"/>
    </row>
    <row r="127" spans="1:67" ht="15">
      <c r="A127" s="61" t="s">
        <v>358</v>
      </c>
      <c r="B127" s="62"/>
      <c r="C127" s="62" t="s">
        <v>56</v>
      </c>
      <c r="D127" s="63">
        <v>50</v>
      </c>
      <c r="E127" s="65"/>
      <c r="F127" s="62"/>
      <c r="G127" s="62"/>
      <c r="H127" s="66" t="s">
        <v>358</v>
      </c>
      <c r="I127" s="67"/>
      <c r="J127" s="67"/>
      <c r="K127" s="66" t="s">
        <v>358</v>
      </c>
      <c r="L127" s="70">
        <v>1</v>
      </c>
      <c r="M127" s="71">
        <v>5880.51611328125</v>
      </c>
      <c r="N127" s="71">
        <v>3440.832275390625</v>
      </c>
      <c r="O127" s="72"/>
      <c r="P127" s="73"/>
      <c r="Q127" s="73"/>
      <c r="R127" s="92"/>
      <c r="S127" s="45">
        <v>0</v>
      </c>
      <c r="T127" s="45">
        <v>1</v>
      </c>
      <c r="U127" s="46">
        <v>0</v>
      </c>
      <c r="V127" s="46">
        <v>0.002817</v>
      </c>
      <c r="W127" s="46">
        <v>0</v>
      </c>
      <c r="X127" s="46">
        <v>0.002809</v>
      </c>
      <c r="Y127" s="46">
        <v>0</v>
      </c>
      <c r="Z127" s="46">
        <v>0</v>
      </c>
      <c r="AA127" s="68">
        <v>127</v>
      </c>
      <c r="AB127" s="68"/>
      <c r="AC127" s="69"/>
      <c r="AD127" s="85" t="s">
        <v>677</v>
      </c>
      <c r="AE127" s="85" t="s">
        <v>698</v>
      </c>
      <c r="AF127" s="85" t="s">
        <v>817</v>
      </c>
      <c r="AG127" s="85" t="s">
        <v>828</v>
      </c>
      <c r="AH127" s="89" t="s">
        <v>1330</v>
      </c>
      <c r="AI127" s="85"/>
      <c r="AJ127" s="85"/>
      <c r="AK127" s="85"/>
      <c r="AL127" s="85"/>
      <c r="AM127" s="85"/>
      <c r="AN127" s="85"/>
      <c r="AO127" s="85" t="str">
        <f>REPLACE(INDEX(GroupVertices[Group],MATCH("~"&amp;Vertices[[#This Row],[Vertex]],GroupVertices[Vertex],0)),1,1,"")</f>
        <v>80</v>
      </c>
      <c r="AP127" s="45"/>
      <c r="AQ127" s="46"/>
      <c r="AR127" s="45"/>
      <c r="AS127" s="46"/>
      <c r="AT127" s="45"/>
      <c r="AU127" s="46"/>
      <c r="AV127" s="45"/>
      <c r="AW127" s="46"/>
      <c r="AX127" s="45"/>
      <c r="AY127" s="45" t="s">
        <v>698</v>
      </c>
      <c r="AZ127" s="45" t="s">
        <v>698</v>
      </c>
      <c r="BA127" s="45" t="s">
        <v>817</v>
      </c>
      <c r="BB127" s="45" t="s">
        <v>817</v>
      </c>
      <c r="BC127" s="45" t="s">
        <v>828</v>
      </c>
      <c r="BD127" s="45" t="s">
        <v>828</v>
      </c>
      <c r="BE127" s="45" t="s">
        <v>965</v>
      </c>
      <c r="BF127" s="45" t="s">
        <v>965</v>
      </c>
      <c r="BG127" s="45" t="s">
        <v>972</v>
      </c>
      <c r="BH127" s="45" t="s">
        <v>972</v>
      </c>
      <c r="BI127" s="45"/>
      <c r="BJ127" s="45"/>
      <c r="BK127" s="109" t="s">
        <v>4161</v>
      </c>
      <c r="BL127" s="109" t="s">
        <v>4161</v>
      </c>
      <c r="BM127" s="109" t="s">
        <v>4255</v>
      </c>
      <c r="BN127" s="109" t="s">
        <v>4255</v>
      </c>
      <c r="BO127" s="2"/>
    </row>
    <row r="128" spans="1:67" ht="15">
      <c r="A128" s="61" t="s">
        <v>563</v>
      </c>
      <c r="B128" s="62"/>
      <c r="C128" s="62" t="s">
        <v>59</v>
      </c>
      <c r="D128" s="63">
        <v>50</v>
      </c>
      <c r="E128" s="65"/>
      <c r="F128" s="62"/>
      <c r="G128" s="62"/>
      <c r="H128" s="66" t="s">
        <v>563</v>
      </c>
      <c r="I128" s="67"/>
      <c r="J128" s="67"/>
      <c r="K128" s="66" t="s">
        <v>563</v>
      </c>
      <c r="L128" s="70">
        <v>1</v>
      </c>
      <c r="M128" s="71">
        <v>6421.86328125</v>
      </c>
      <c r="N128" s="71">
        <v>4073.1220703125</v>
      </c>
      <c r="O128" s="72"/>
      <c r="P128" s="73"/>
      <c r="Q128" s="73"/>
      <c r="R128" s="92"/>
      <c r="S128" s="45">
        <v>1</v>
      </c>
      <c r="T128" s="45">
        <v>0</v>
      </c>
      <c r="U128" s="46">
        <v>0</v>
      </c>
      <c r="V128" s="46">
        <v>0.002817</v>
      </c>
      <c r="W128" s="46">
        <v>0</v>
      </c>
      <c r="X128" s="46">
        <v>0.002809</v>
      </c>
      <c r="Y128" s="46">
        <v>0</v>
      </c>
      <c r="Z128" s="46">
        <v>0</v>
      </c>
      <c r="AA128" s="68">
        <v>128</v>
      </c>
      <c r="AB128" s="68"/>
      <c r="AC128" s="69"/>
      <c r="AD128" s="85"/>
      <c r="AE128" s="85"/>
      <c r="AF128" s="85"/>
      <c r="AG128" s="85"/>
      <c r="AH128" s="89" t="s">
        <v>1331</v>
      </c>
      <c r="AI128" s="85" t="s">
        <v>853</v>
      </c>
      <c r="AJ128" s="85" t="s">
        <v>965</v>
      </c>
      <c r="AK128" s="85">
        <v>2000</v>
      </c>
      <c r="AL128" s="85">
        <v>54</v>
      </c>
      <c r="AM128" s="85" t="s">
        <v>972</v>
      </c>
      <c r="AN128" s="85"/>
      <c r="AO128" s="85" t="str">
        <f>REPLACE(INDEX(GroupVertices[Group],MATCH("~"&amp;Vertices[[#This Row],[Vertex]],GroupVertices[Vertex],0)),1,1,"")</f>
        <v>80</v>
      </c>
      <c r="AP128" s="45">
        <v>4</v>
      </c>
      <c r="AQ128" s="46">
        <v>3.6036036036036037</v>
      </c>
      <c r="AR128" s="45">
        <v>1</v>
      </c>
      <c r="AS128" s="46">
        <v>0.9009009009009009</v>
      </c>
      <c r="AT128" s="45">
        <v>0</v>
      </c>
      <c r="AU128" s="46">
        <v>0</v>
      </c>
      <c r="AV128" s="45">
        <v>51</v>
      </c>
      <c r="AW128" s="46">
        <v>45.945945945945944</v>
      </c>
      <c r="AX128" s="45">
        <v>111</v>
      </c>
      <c r="AY128" s="45"/>
      <c r="AZ128" s="45"/>
      <c r="BA128" s="45"/>
      <c r="BB128" s="45"/>
      <c r="BC128" s="45"/>
      <c r="BD128" s="45"/>
      <c r="BE128" s="45"/>
      <c r="BF128" s="45"/>
      <c r="BG128" s="45"/>
      <c r="BH128" s="45"/>
      <c r="BI128" s="45"/>
      <c r="BJ128" s="45"/>
      <c r="BK128" s="45"/>
      <c r="BL128" s="45"/>
      <c r="BM128" s="45"/>
      <c r="BN128" s="45"/>
      <c r="BO128" s="2"/>
    </row>
    <row r="129" spans="1:67" ht="15">
      <c r="A129" s="61" t="s">
        <v>359</v>
      </c>
      <c r="B129" s="62"/>
      <c r="C129" s="62" t="s">
        <v>56</v>
      </c>
      <c r="D129" s="63">
        <v>50</v>
      </c>
      <c r="E129" s="65"/>
      <c r="F129" s="62"/>
      <c r="G129" s="62"/>
      <c r="H129" s="66" t="s">
        <v>359</v>
      </c>
      <c r="I129" s="67"/>
      <c r="J129" s="67"/>
      <c r="K129" s="66" t="s">
        <v>359</v>
      </c>
      <c r="L129" s="70">
        <v>1</v>
      </c>
      <c r="M129" s="71">
        <v>6421.86328125</v>
      </c>
      <c r="N129" s="71">
        <v>3264.37939453125</v>
      </c>
      <c r="O129" s="72"/>
      <c r="P129" s="73"/>
      <c r="Q129" s="73"/>
      <c r="R129" s="92"/>
      <c r="S129" s="45">
        <v>0</v>
      </c>
      <c r="T129" s="45">
        <v>1</v>
      </c>
      <c r="U129" s="46">
        <v>0</v>
      </c>
      <c r="V129" s="46">
        <v>0.002817</v>
      </c>
      <c r="W129" s="46">
        <v>0</v>
      </c>
      <c r="X129" s="46">
        <v>0.002809</v>
      </c>
      <c r="Y129" s="46">
        <v>0</v>
      </c>
      <c r="Z129" s="46">
        <v>0</v>
      </c>
      <c r="AA129" s="68">
        <v>129</v>
      </c>
      <c r="AB129" s="68"/>
      <c r="AC129" s="69"/>
      <c r="AD129" s="85" t="s">
        <v>677</v>
      </c>
      <c r="AE129" s="85" t="s">
        <v>699</v>
      </c>
      <c r="AF129" s="85" t="s">
        <v>817</v>
      </c>
      <c r="AG129" s="85" t="s">
        <v>828</v>
      </c>
      <c r="AH129" s="89" t="s">
        <v>1332</v>
      </c>
      <c r="AI129" s="85"/>
      <c r="AJ129" s="85"/>
      <c r="AK129" s="85"/>
      <c r="AL129" s="85"/>
      <c r="AM129" s="85"/>
      <c r="AN129" s="85"/>
      <c r="AO129" s="85" t="str">
        <f>REPLACE(INDEX(GroupVertices[Group],MATCH("~"&amp;Vertices[[#This Row],[Vertex]],GroupVertices[Vertex],0)),1,1,"")</f>
        <v>79</v>
      </c>
      <c r="AP129" s="45"/>
      <c r="AQ129" s="46"/>
      <c r="AR129" s="45"/>
      <c r="AS129" s="46"/>
      <c r="AT129" s="45"/>
      <c r="AU129" s="46"/>
      <c r="AV129" s="45"/>
      <c r="AW129" s="46"/>
      <c r="AX129" s="45"/>
      <c r="AY129" s="45" t="s">
        <v>699</v>
      </c>
      <c r="AZ129" s="45" t="s">
        <v>3999</v>
      </c>
      <c r="BA129" s="45" t="s">
        <v>817</v>
      </c>
      <c r="BB129" s="45" t="s">
        <v>817</v>
      </c>
      <c r="BC129" s="45" t="s">
        <v>828</v>
      </c>
      <c r="BD129" s="45" t="s">
        <v>828</v>
      </c>
      <c r="BE129" s="45" t="s">
        <v>965</v>
      </c>
      <c r="BF129" s="45" t="s">
        <v>965</v>
      </c>
      <c r="BG129" s="45" t="s">
        <v>968</v>
      </c>
      <c r="BH129" s="45" t="s">
        <v>968</v>
      </c>
      <c r="BI129" s="45"/>
      <c r="BJ129" s="45"/>
      <c r="BK129" s="109" t="s">
        <v>3816</v>
      </c>
      <c r="BL129" s="109" t="s">
        <v>3816</v>
      </c>
      <c r="BM129" s="109" t="s">
        <v>4256</v>
      </c>
      <c r="BN129" s="109" t="s">
        <v>4256</v>
      </c>
      <c r="BO129" s="2"/>
    </row>
    <row r="130" spans="1:67" ht="15">
      <c r="A130" s="61" t="s">
        <v>564</v>
      </c>
      <c r="B130" s="62"/>
      <c r="C130" s="62" t="s">
        <v>59</v>
      </c>
      <c r="D130" s="63">
        <v>50</v>
      </c>
      <c r="E130" s="65"/>
      <c r="F130" s="62"/>
      <c r="G130" s="62"/>
      <c r="H130" s="66" t="s">
        <v>564</v>
      </c>
      <c r="I130" s="67"/>
      <c r="J130" s="67"/>
      <c r="K130" s="66" t="s">
        <v>564</v>
      </c>
      <c r="L130" s="70">
        <v>1</v>
      </c>
      <c r="M130" s="71">
        <v>5880.51611328125</v>
      </c>
      <c r="N130" s="71">
        <v>2617.38525390625</v>
      </c>
      <c r="O130" s="72"/>
      <c r="P130" s="73"/>
      <c r="Q130" s="73"/>
      <c r="R130" s="92"/>
      <c r="S130" s="45">
        <v>1</v>
      </c>
      <c r="T130" s="45">
        <v>0</v>
      </c>
      <c r="U130" s="46">
        <v>0</v>
      </c>
      <c r="V130" s="46">
        <v>0.002817</v>
      </c>
      <c r="W130" s="46">
        <v>0</v>
      </c>
      <c r="X130" s="46">
        <v>0.002809</v>
      </c>
      <c r="Y130" s="46">
        <v>0</v>
      </c>
      <c r="Z130" s="46">
        <v>0</v>
      </c>
      <c r="AA130" s="68">
        <v>130</v>
      </c>
      <c r="AB130" s="68"/>
      <c r="AC130" s="69"/>
      <c r="AD130" s="85"/>
      <c r="AE130" s="85"/>
      <c r="AF130" s="85"/>
      <c r="AG130" s="85"/>
      <c r="AH130" s="89" t="s">
        <v>1333</v>
      </c>
      <c r="AI130" s="85" t="s">
        <v>854</v>
      </c>
      <c r="AJ130" s="85" t="s">
        <v>965</v>
      </c>
      <c r="AK130" s="85">
        <v>2019</v>
      </c>
      <c r="AL130" s="85">
        <v>54</v>
      </c>
      <c r="AM130" s="85" t="s">
        <v>968</v>
      </c>
      <c r="AN130" s="85"/>
      <c r="AO130" s="85" t="str">
        <f>REPLACE(INDEX(GroupVertices[Group],MATCH("~"&amp;Vertices[[#This Row],[Vertex]],GroupVertices[Vertex],0)),1,1,"")</f>
        <v>79</v>
      </c>
      <c r="AP130" s="45">
        <v>3</v>
      </c>
      <c r="AQ130" s="46">
        <v>1.4218009478672986</v>
      </c>
      <c r="AR130" s="45">
        <v>3</v>
      </c>
      <c r="AS130" s="46">
        <v>1.4218009478672986</v>
      </c>
      <c r="AT130" s="45">
        <v>0</v>
      </c>
      <c r="AU130" s="46">
        <v>0</v>
      </c>
      <c r="AV130" s="45">
        <v>119</v>
      </c>
      <c r="AW130" s="46">
        <v>56.39810426540284</v>
      </c>
      <c r="AX130" s="45">
        <v>211</v>
      </c>
      <c r="AY130" s="45"/>
      <c r="AZ130" s="45"/>
      <c r="BA130" s="45"/>
      <c r="BB130" s="45"/>
      <c r="BC130" s="45"/>
      <c r="BD130" s="45"/>
      <c r="BE130" s="45"/>
      <c r="BF130" s="45"/>
      <c r="BG130" s="45"/>
      <c r="BH130" s="45"/>
      <c r="BI130" s="45"/>
      <c r="BJ130" s="45"/>
      <c r="BK130" s="45"/>
      <c r="BL130" s="45"/>
      <c r="BM130" s="45"/>
      <c r="BN130" s="45"/>
      <c r="BO130" s="2"/>
    </row>
    <row r="131" spans="1:67" ht="15">
      <c r="A131" s="61" t="s">
        <v>360</v>
      </c>
      <c r="B131" s="62"/>
      <c r="C131" s="62" t="s">
        <v>56</v>
      </c>
      <c r="D131" s="63">
        <v>50</v>
      </c>
      <c r="E131" s="65"/>
      <c r="F131" s="62"/>
      <c r="G131" s="62"/>
      <c r="H131" s="66" t="s">
        <v>360</v>
      </c>
      <c r="I131" s="67"/>
      <c r="J131" s="67"/>
      <c r="K131" s="66" t="s">
        <v>360</v>
      </c>
      <c r="L131" s="70">
        <v>1</v>
      </c>
      <c r="M131" s="71">
        <v>8725.2421875</v>
      </c>
      <c r="N131" s="71">
        <v>4117.2353515625</v>
      </c>
      <c r="O131" s="72"/>
      <c r="P131" s="73"/>
      <c r="Q131" s="73"/>
      <c r="R131" s="92"/>
      <c r="S131" s="45">
        <v>0</v>
      </c>
      <c r="T131" s="45">
        <v>1</v>
      </c>
      <c r="U131" s="46">
        <v>0</v>
      </c>
      <c r="V131" s="46">
        <v>0.002817</v>
      </c>
      <c r="W131" s="46">
        <v>0</v>
      </c>
      <c r="X131" s="46">
        <v>0.002809</v>
      </c>
      <c r="Y131" s="46">
        <v>0</v>
      </c>
      <c r="Z131" s="46">
        <v>0</v>
      </c>
      <c r="AA131" s="68">
        <v>131</v>
      </c>
      <c r="AB131" s="68"/>
      <c r="AC131" s="69"/>
      <c r="AD131" s="85" t="s">
        <v>678</v>
      </c>
      <c r="AE131" s="85" t="s">
        <v>700</v>
      </c>
      <c r="AF131" s="85" t="s">
        <v>820</v>
      </c>
      <c r="AG131" s="85" t="s">
        <v>828</v>
      </c>
      <c r="AH131" s="89" t="s">
        <v>1334</v>
      </c>
      <c r="AI131" s="85"/>
      <c r="AJ131" s="85"/>
      <c r="AK131" s="85"/>
      <c r="AL131" s="85"/>
      <c r="AM131" s="85"/>
      <c r="AN131" s="85"/>
      <c r="AO131" s="85" t="str">
        <f>REPLACE(INDEX(GroupVertices[Group],MATCH("~"&amp;Vertices[[#This Row],[Vertex]],GroupVertices[Vertex],0)),1,1,"")</f>
        <v>78</v>
      </c>
      <c r="AP131" s="45"/>
      <c r="AQ131" s="46"/>
      <c r="AR131" s="45"/>
      <c r="AS131" s="46"/>
      <c r="AT131" s="45"/>
      <c r="AU131" s="46"/>
      <c r="AV131" s="45"/>
      <c r="AW131" s="46"/>
      <c r="AX131" s="45"/>
      <c r="AY131" s="45" t="s">
        <v>700</v>
      </c>
      <c r="AZ131" s="45" t="s">
        <v>4000</v>
      </c>
      <c r="BA131" s="45" t="s">
        <v>820</v>
      </c>
      <c r="BB131" s="45" t="s">
        <v>820</v>
      </c>
      <c r="BC131" s="45" t="s">
        <v>828</v>
      </c>
      <c r="BD131" s="45" t="s">
        <v>828</v>
      </c>
      <c r="BE131" s="45" t="s">
        <v>965</v>
      </c>
      <c r="BF131" s="45" t="s">
        <v>965</v>
      </c>
      <c r="BG131" s="45" t="s">
        <v>973</v>
      </c>
      <c r="BH131" s="45" t="s">
        <v>4133</v>
      </c>
      <c r="BI131" s="45"/>
      <c r="BJ131" s="45"/>
      <c r="BK131" s="109" t="s">
        <v>4162</v>
      </c>
      <c r="BL131" s="109" t="s">
        <v>4162</v>
      </c>
      <c r="BM131" s="109" t="s">
        <v>4257</v>
      </c>
      <c r="BN131" s="109" t="s">
        <v>4257</v>
      </c>
      <c r="BO131" s="2"/>
    </row>
    <row r="132" spans="1:67" ht="15">
      <c r="A132" s="61" t="s">
        <v>565</v>
      </c>
      <c r="B132" s="62"/>
      <c r="C132" s="62" t="s">
        <v>59</v>
      </c>
      <c r="D132" s="63">
        <v>50</v>
      </c>
      <c r="E132" s="65"/>
      <c r="F132" s="62"/>
      <c r="G132" s="62"/>
      <c r="H132" s="66" t="s">
        <v>565</v>
      </c>
      <c r="I132" s="67"/>
      <c r="J132" s="67"/>
      <c r="K132" s="66" t="s">
        <v>565</v>
      </c>
      <c r="L132" s="70">
        <v>1</v>
      </c>
      <c r="M132" s="71">
        <v>8268.8125</v>
      </c>
      <c r="N132" s="71">
        <v>4896.5693359375</v>
      </c>
      <c r="O132" s="72"/>
      <c r="P132" s="73"/>
      <c r="Q132" s="73"/>
      <c r="R132" s="92"/>
      <c r="S132" s="45">
        <v>1</v>
      </c>
      <c r="T132" s="45">
        <v>0</v>
      </c>
      <c r="U132" s="46">
        <v>0</v>
      </c>
      <c r="V132" s="46">
        <v>0.002817</v>
      </c>
      <c r="W132" s="46">
        <v>0</v>
      </c>
      <c r="X132" s="46">
        <v>0.002809</v>
      </c>
      <c r="Y132" s="46">
        <v>0</v>
      </c>
      <c r="Z132" s="46">
        <v>0</v>
      </c>
      <c r="AA132" s="68">
        <v>132</v>
      </c>
      <c r="AB132" s="68"/>
      <c r="AC132" s="69"/>
      <c r="AD132" s="85"/>
      <c r="AE132" s="85"/>
      <c r="AF132" s="85"/>
      <c r="AG132" s="85"/>
      <c r="AH132" s="89" t="s">
        <v>1335</v>
      </c>
      <c r="AI132" s="85" t="s">
        <v>855</v>
      </c>
      <c r="AJ132" s="85" t="s">
        <v>965</v>
      </c>
      <c r="AK132" s="85">
        <v>2007</v>
      </c>
      <c r="AL132" s="85">
        <v>55</v>
      </c>
      <c r="AM132" s="85" t="s">
        <v>973</v>
      </c>
      <c r="AN132" s="85"/>
      <c r="AO132" s="85" t="str">
        <f>REPLACE(INDEX(GroupVertices[Group],MATCH("~"&amp;Vertices[[#This Row],[Vertex]],GroupVertices[Vertex],0)),1,1,"")</f>
        <v>78</v>
      </c>
      <c r="AP132" s="45">
        <v>0</v>
      </c>
      <c r="AQ132" s="46">
        <v>0</v>
      </c>
      <c r="AR132" s="45">
        <v>4</v>
      </c>
      <c r="AS132" s="46">
        <v>3.4782608695652173</v>
      </c>
      <c r="AT132" s="45">
        <v>0</v>
      </c>
      <c r="AU132" s="46">
        <v>0</v>
      </c>
      <c r="AV132" s="45">
        <v>48</v>
      </c>
      <c r="AW132" s="46">
        <v>41.73913043478261</v>
      </c>
      <c r="AX132" s="45">
        <v>115</v>
      </c>
      <c r="AY132" s="45"/>
      <c r="AZ132" s="45"/>
      <c r="BA132" s="45"/>
      <c r="BB132" s="45"/>
      <c r="BC132" s="45"/>
      <c r="BD132" s="45"/>
      <c r="BE132" s="45"/>
      <c r="BF132" s="45"/>
      <c r="BG132" s="45"/>
      <c r="BH132" s="45"/>
      <c r="BI132" s="45"/>
      <c r="BJ132" s="45"/>
      <c r="BK132" s="45"/>
      <c r="BL132" s="45"/>
      <c r="BM132" s="45"/>
      <c r="BN132" s="45"/>
      <c r="BO132" s="2"/>
    </row>
    <row r="133" spans="1:67" ht="15">
      <c r="A133" s="61" t="s">
        <v>361</v>
      </c>
      <c r="B133" s="62"/>
      <c r="C133" s="62" t="s">
        <v>56</v>
      </c>
      <c r="D133" s="63">
        <v>50</v>
      </c>
      <c r="E133" s="65"/>
      <c r="F133" s="62"/>
      <c r="G133" s="62"/>
      <c r="H133" s="66" t="s">
        <v>361</v>
      </c>
      <c r="I133" s="67"/>
      <c r="J133" s="67"/>
      <c r="K133" s="66" t="s">
        <v>361</v>
      </c>
      <c r="L133" s="70">
        <v>1</v>
      </c>
      <c r="M133" s="71">
        <v>6368.7900390625</v>
      </c>
      <c r="N133" s="71">
        <v>7390.56005859375</v>
      </c>
      <c r="O133" s="72"/>
      <c r="P133" s="73"/>
      <c r="Q133" s="73"/>
      <c r="R133" s="92"/>
      <c r="S133" s="45">
        <v>0</v>
      </c>
      <c r="T133" s="45">
        <v>1</v>
      </c>
      <c r="U133" s="46">
        <v>0</v>
      </c>
      <c r="V133" s="46">
        <v>0.00507</v>
      </c>
      <c r="W133" s="46">
        <v>0</v>
      </c>
      <c r="X133" s="46">
        <v>0.002565</v>
      </c>
      <c r="Y133" s="46">
        <v>0</v>
      </c>
      <c r="Z133" s="46">
        <v>0</v>
      </c>
      <c r="AA133" s="68">
        <v>133</v>
      </c>
      <c r="AB133" s="68"/>
      <c r="AC133" s="69"/>
      <c r="AD133" s="85" t="s">
        <v>676</v>
      </c>
      <c r="AE133" s="85" t="s">
        <v>701</v>
      </c>
      <c r="AF133" s="85" t="s">
        <v>817</v>
      </c>
      <c r="AG133" s="85" t="s">
        <v>830</v>
      </c>
      <c r="AH133" s="89" t="s">
        <v>1336</v>
      </c>
      <c r="AI133" s="85"/>
      <c r="AJ133" s="85"/>
      <c r="AK133" s="85"/>
      <c r="AL133" s="85"/>
      <c r="AM133" s="85"/>
      <c r="AN133" s="85"/>
      <c r="AO133" s="85" t="str">
        <f>REPLACE(INDEX(GroupVertices[Group],MATCH("~"&amp;Vertices[[#This Row],[Vertex]],GroupVertices[Vertex],0)),1,1,"")</f>
        <v>22</v>
      </c>
      <c r="AP133" s="45"/>
      <c r="AQ133" s="46"/>
      <c r="AR133" s="45"/>
      <c r="AS133" s="46"/>
      <c r="AT133" s="45"/>
      <c r="AU133" s="46"/>
      <c r="AV133" s="45"/>
      <c r="AW133" s="46"/>
      <c r="AX133" s="45"/>
      <c r="AY133" s="45" t="s">
        <v>701</v>
      </c>
      <c r="AZ133" s="45" t="s">
        <v>4001</v>
      </c>
      <c r="BA133" s="45" t="s">
        <v>817</v>
      </c>
      <c r="BB133" s="45" t="s">
        <v>817</v>
      </c>
      <c r="BC133" s="45" t="s">
        <v>830</v>
      </c>
      <c r="BD133" s="45" t="s">
        <v>830</v>
      </c>
      <c r="BE133" s="45" t="s">
        <v>965</v>
      </c>
      <c r="BF133" s="45" t="s">
        <v>965</v>
      </c>
      <c r="BG133" s="45" t="s">
        <v>968</v>
      </c>
      <c r="BH133" s="45" t="s">
        <v>968</v>
      </c>
      <c r="BI133" s="45"/>
      <c r="BJ133" s="45"/>
      <c r="BK133" s="109" t="s">
        <v>3760</v>
      </c>
      <c r="BL133" s="109" t="s">
        <v>3760</v>
      </c>
      <c r="BM133" s="109" t="s">
        <v>4258</v>
      </c>
      <c r="BN133" s="109" t="s">
        <v>4258</v>
      </c>
      <c r="BO133" s="2"/>
    </row>
    <row r="134" spans="1:67" ht="15">
      <c r="A134" s="61" t="s">
        <v>362</v>
      </c>
      <c r="B134" s="62"/>
      <c r="C134" s="62" t="s">
        <v>56</v>
      </c>
      <c r="D134" s="63">
        <v>50</v>
      </c>
      <c r="E134" s="65"/>
      <c r="F134" s="62"/>
      <c r="G134" s="62"/>
      <c r="H134" s="66" t="s">
        <v>362</v>
      </c>
      <c r="I134" s="67"/>
      <c r="J134" s="67"/>
      <c r="K134" s="66" t="s">
        <v>362</v>
      </c>
      <c r="L134" s="70">
        <v>1</v>
      </c>
      <c r="M134" s="71">
        <v>6883.19482421875</v>
      </c>
      <c r="N134" s="71">
        <v>7494.208984375</v>
      </c>
      <c r="O134" s="72"/>
      <c r="P134" s="73"/>
      <c r="Q134" s="73"/>
      <c r="R134" s="92"/>
      <c r="S134" s="45">
        <v>0</v>
      </c>
      <c r="T134" s="45">
        <v>1</v>
      </c>
      <c r="U134" s="46">
        <v>0</v>
      </c>
      <c r="V134" s="46">
        <v>0.00507</v>
      </c>
      <c r="W134" s="46">
        <v>0</v>
      </c>
      <c r="X134" s="46">
        <v>0.002565</v>
      </c>
      <c r="Y134" s="46">
        <v>0</v>
      </c>
      <c r="Z134" s="46">
        <v>0</v>
      </c>
      <c r="AA134" s="68">
        <v>134</v>
      </c>
      <c r="AB134" s="68"/>
      <c r="AC134" s="69"/>
      <c r="AD134" s="85" t="s">
        <v>676</v>
      </c>
      <c r="AE134" s="85" t="s">
        <v>701</v>
      </c>
      <c r="AF134" s="85" t="s">
        <v>817</v>
      </c>
      <c r="AG134" s="85" t="s">
        <v>830</v>
      </c>
      <c r="AH134" s="89" t="s">
        <v>1338</v>
      </c>
      <c r="AI134" s="85"/>
      <c r="AJ134" s="85"/>
      <c r="AK134" s="85"/>
      <c r="AL134" s="85"/>
      <c r="AM134" s="85"/>
      <c r="AN134" s="85"/>
      <c r="AO134" s="85" t="str">
        <f>REPLACE(INDEX(GroupVertices[Group],MATCH("~"&amp;Vertices[[#This Row],[Vertex]],GroupVertices[Vertex],0)),1,1,"")</f>
        <v>22</v>
      </c>
      <c r="AP134" s="45"/>
      <c r="AQ134" s="46"/>
      <c r="AR134" s="45"/>
      <c r="AS134" s="46"/>
      <c r="AT134" s="45"/>
      <c r="AU134" s="46"/>
      <c r="AV134" s="45"/>
      <c r="AW134" s="46"/>
      <c r="AX134" s="45"/>
      <c r="AY134" s="45" t="s">
        <v>701</v>
      </c>
      <c r="AZ134" s="45" t="s">
        <v>4001</v>
      </c>
      <c r="BA134" s="45" t="s">
        <v>817</v>
      </c>
      <c r="BB134" s="45" t="s">
        <v>817</v>
      </c>
      <c r="BC134" s="45" t="s">
        <v>830</v>
      </c>
      <c r="BD134" s="45" t="s">
        <v>830</v>
      </c>
      <c r="BE134" s="45" t="s">
        <v>965</v>
      </c>
      <c r="BF134" s="45" t="s">
        <v>965</v>
      </c>
      <c r="BG134" s="45" t="s">
        <v>968</v>
      </c>
      <c r="BH134" s="45" t="s">
        <v>968</v>
      </c>
      <c r="BI134" s="45"/>
      <c r="BJ134" s="45"/>
      <c r="BK134" s="109" t="s">
        <v>3760</v>
      </c>
      <c r="BL134" s="109" t="s">
        <v>3760</v>
      </c>
      <c r="BM134" s="109" t="s">
        <v>4258</v>
      </c>
      <c r="BN134" s="109" t="s">
        <v>4258</v>
      </c>
      <c r="BO134" s="2"/>
    </row>
    <row r="135" spans="1:67" ht="15">
      <c r="A135" s="61" t="s">
        <v>363</v>
      </c>
      <c r="B135" s="62"/>
      <c r="C135" s="62" t="s">
        <v>56</v>
      </c>
      <c r="D135" s="63">
        <v>50</v>
      </c>
      <c r="E135" s="65"/>
      <c r="F135" s="62"/>
      <c r="G135" s="62"/>
      <c r="H135" s="66" t="s">
        <v>363</v>
      </c>
      <c r="I135" s="67"/>
      <c r="J135" s="67"/>
      <c r="K135" s="66" t="s">
        <v>363</v>
      </c>
      <c r="L135" s="70">
        <v>1</v>
      </c>
      <c r="M135" s="71">
        <v>7143.6591796875</v>
      </c>
      <c r="N135" s="71">
        <v>7028.708984375</v>
      </c>
      <c r="O135" s="72"/>
      <c r="P135" s="73"/>
      <c r="Q135" s="73"/>
      <c r="R135" s="92"/>
      <c r="S135" s="45">
        <v>0</v>
      </c>
      <c r="T135" s="45">
        <v>1</v>
      </c>
      <c r="U135" s="46">
        <v>0</v>
      </c>
      <c r="V135" s="46">
        <v>0.00507</v>
      </c>
      <c r="W135" s="46">
        <v>0</v>
      </c>
      <c r="X135" s="46">
        <v>0.002565</v>
      </c>
      <c r="Y135" s="46">
        <v>0</v>
      </c>
      <c r="Z135" s="46">
        <v>0</v>
      </c>
      <c r="AA135" s="68">
        <v>135</v>
      </c>
      <c r="AB135" s="68"/>
      <c r="AC135" s="69"/>
      <c r="AD135" s="85" t="s">
        <v>677</v>
      </c>
      <c r="AE135" s="85" t="s">
        <v>701</v>
      </c>
      <c r="AF135" s="85" t="s">
        <v>817</v>
      </c>
      <c r="AG135" s="85" t="s">
        <v>830</v>
      </c>
      <c r="AH135" s="89" t="s">
        <v>1339</v>
      </c>
      <c r="AI135" s="85"/>
      <c r="AJ135" s="85"/>
      <c r="AK135" s="85"/>
      <c r="AL135" s="85"/>
      <c r="AM135" s="85"/>
      <c r="AN135" s="85"/>
      <c r="AO135" s="85" t="str">
        <f>REPLACE(INDEX(GroupVertices[Group],MATCH("~"&amp;Vertices[[#This Row],[Vertex]],GroupVertices[Vertex],0)),1,1,"")</f>
        <v>22</v>
      </c>
      <c r="AP135" s="45"/>
      <c r="AQ135" s="46"/>
      <c r="AR135" s="45"/>
      <c r="AS135" s="46"/>
      <c r="AT135" s="45"/>
      <c r="AU135" s="46"/>
      <c r="AV135" s="45"/>
      <c r="AW135" s="46"/>
      <c r="AX135" s="45"/>
      <c r="AY135" s="45" t="s">
        <v>701</v>
      </c>
      <c r="AZ135" s="45" t="s">
        <v>4001</v>
      </c>
      <c r="BA135" s="45" t="s">
        <v>817</v>
      </c>
      <c r="BB135" s="45" t="s">
        <v>817</v>
      </c>
      <c r="BC135" s="45" t="s">
        <v>830</v>
      </c>
      <c r="BD135" s="45" t="s">
        <v>830</v>
      </c>
      <c r="BE135" s="45" t="s">
        <v>965</v>
      </c>
      <c r="BF135" s="45" t="s">
        <v>965</v>
      </c>
      <c r="BG135" s="45" t="s">
        <v>968</v>
      </c>
      <c r="BH135" s="45" t="s">
        <v>968</v>
      </c>
      <c r="BI135" s="45"/>
      <c r="BJ135" s="45"/>
      <c r="BK135" s="109" t="s">
        <v>3760</v>
      </c>
      <c r="BL135" s="109" t="s">
        <v>3760</v>
      </c>
      <c r="BM135" s="109" t="s">
        <v>4258</v>
      </c>
      <c r="BN135" s="109" t="s">
        <v>4258</v>
      </c>
      <c r="BO135" s="2"/>
    </row>
    <row r="136" spans="1:67" ht="15">
      <c r="A136" s="61" t="s">
        <v>364</v>
      </c>
      <c r="B136" s="62"/>
      <c r="C136" s="62" t="s">
        <v>56</v>
      </c>
      <c r="D136" s="63">
        <v>50</v>
      </c>
      <c r="E136" s="65"/>
      <c r="F136" s="62"/>
      <c r="G136" s="62"/>
      <c r="H136" s="66" t="s">
        <v>364</v>
      </c>
      <c r="I136" s="67"/>
      <c r="J136" s="67"/>
      <c r="K136" s="66" t="s">
        <v>364</v>
      </c>
      <c r="L136" s="70">
        <v>1</v>
      </c>
      <c r="M136" s="71">
        <v>4426.30908203125</v>
      </c>
      <c r="N136" s="71">
        <v>4293.6884765625</v>
      </c>
      <c r="O136" s="72"/>
      <c r="P136" s="73"/>
      <c r="Q136" s="73"/>
      <c r="R136" s="92"/>
      <c r="S136" s="45">
        <v>0</v>
      </c>
      <c r="T136" s="45">
        <v>1</v>
      </c>
      <c r="U136" s="46">
        <v>0</v>
      </c>
      <c r="V136" s="46">
        <v>0.00503</v>
      </c>
      <c r="W136" s="46">
        <v>0</v>
      </c>
      <c r="X136" s="46">
        <v>0.002612</v>
      </c>
      <c r="Y136" s="46">
        <v>0</v>
      </c>
      <c r="Z136" s="46">
        <v>0</v>
      </c>
      <c r="AA136" s="68">
        <v>136</v>
      </c>
      <c r="AB136" s="68"/>
      <c r="AC136" s="69"/>
      <c r="AD136" s="85" t="s">
        <v>678</v>
      </c>
      <c r="AE136" s="85" t="s">
        <v>702</v>
      </c>
      <c r="AF136" s="85" t="s">
        <v>817</v>
      </c>
      <c r="AG136" s="85" t="s">
        <v>833</v>
      </c>
      <c r="AH136" s="89" t="s">
        <v>1340</v>
      </c>
      <c r="AI136" s="85"/>
      <c r="AJ136" s="85"/>
      <c r="AK136" s="85"/>
      <c r="AL136" s="85"/>
      <c r="AM136" s="85"/>
      <c r="AN136" s="85"/>
      <c r="AO136" s="85" t="str">
        <f>REPLACE(INDEX(GroupVertices[Group],MATCH("~"&amp;Vertices[[#This Row],[Vertex]],GroupVertices[Vertex],0)),1,1,"")</f>
        <v>14</v>
      </c>
      <c r="AP136" s="45"/>
      <c r="AQ136" s="46"/>
      <c r="AR136" s="45"/>
      <c r="AS136" s="46"/>
      <c r="AT136" s="45"/>
      <c r="AU136" s="46"/>
      <c r="AV136" s="45"/>
      <c r="AW136" s="46"/>
      <c r="AX136" s="45"/>
      <c r="AY136" s="45" t="s">
        <v>702</v>
      </c>
      <c r="AZ136" s="45" t="s">
        <v>4002</v>
      </c>
      <c r="BA136" s="45" t="s">
        <v>817</v>
      </c>
      <c r="BB136" s="45" t="s">
        <v>817</v>
      </c>
      <c r="BC136" s="45" t="s">
        <v>833</v>
      </c>
      <c r="BD136" s="45" t="s">
        <v>833</v>
      </c>
      <c r="BE136" s="45" t="s">
        <v>965</v>
      </c>
      <c r="BF136" s="45" t="s">
        <v>965</v>
      </c>
      <c r="BG136" s="45" t="s">
        <v>969</v>
      </c>
      <c r="BH136" s="45" t="s">
        <v>969</v>
      </c>
      <c r="BI136" s="45"/>
      <c r="BJ136" s="45"/>
      <c r="BK136" s="109" t="s">
        <v>4163</v>
      </c>
      <c r="BL136" s="109" t="s">
        <v>4163</v>
      </c>
      <c r="BM136" s="109" t="s">
        <v>4259</v>
      </c>
      <c r="BN136" s="109" t="s">
        <v>4259</v>
      </c>
      <c r="BO136" s="2"/>
    </row>
    <row r="137" spans="1:67" ht="15">
      <c r="A137" s="61" t="s">
        <v>366</v>
      </c>
      <c r="B137" s="62"/>
      <c r="C137" s="62" t="s">
        <v>56</v>
      </c>
      <c r="D137" s="63">
        <v>50</v>
      </c>
      <c r="E137" s="65"/>
      <c r="F137" s="62"/>
      <c r="G137" s="62"/>
      <c r="H137" s="66" t="s">
        <v>366</v>
      </c>
      <c r="I137" s="67"/>
      <c r="J137" s="67"/>
      <c r="K137" s="66" t="s">
        <v>366</v>
      </c>
      <c r="L137" s="70">
        <v>1</v>
      </c>
      <c r="M137" s="71">
        <v>9298.43359375</v>
      </c>
      <c r="N137" s="71">
        <v>4896.5693359375</v>
      </c>
      <c r="O137" s="72"/>
      <c r="P137" s="73"/>
      <c r="Q137" s="73"/>
      <c r="R137" s="92"/>
      <c r="S137" s="45">
        <v>0</v>
      </c>
      <c r="T137" s="45">
        <v>1</v>
      </c>
      <c r="U137" s="46">
        <v>0</v>
      </c>
      <c r="V137" s="46">
        <v>0.002817</v>
      </c>
      <c r="W137" s="46">
        <v>0</v>
      </c>
      <c r="X137" s="46">
        <v>0.002809</v>
      </c>
      <c r="Y137" s="46">
        <v>0</v>
      </c>
      <c r="Z137" s="46">
        <v>0</v>
      </c>
      <c r="AA137" s="68">
        <v>137</v>
      </c>
      <c r="AB137" s="68"/>
      <c r="AC137" s="69"/>
      <c r="AD137" s="85" t="s">
        <v>677</v>
      </c>
      <c r="AE137" s="85" t="s">
        <v>704</v>
      </c>
      <c r="AF137" s="85" t="s">
        <v>818</v>
      </c>
      <c r="AG137" s="85" t="s">
        <v>834</v>
      </c>
      <c r="AH137" s="89" t="s">
        <v>1342</v>
      </c>
      <c r="AI137" s="85"/>
      <c r="AJ137" s="85"/>
      <c r="AK137" s="85"/>
      <c r="AL137" s="85"/>
      <c r="AM137" s="85"/>
      <c r="AN137" s="85"/>
      <c r="AO137" s="85" t="str">
        <f>REPLACE(INDEX(GroupVertices[Group],MATCH("~"&amp;Vertices[[#This Row],[Vertex]],GroupVertices[Vertex],0)),1,1,"")</f>
        <v>77</v>
      </c>
      <c r="AP137" s="45"/>
      <c r="AQ137" s="46"/>
      <c r="AR137" s="45"/>
      <c r="AS137" s="46"/>
      <c r="AT137" s="45"/>
      <c r="AU137" s="46"/>
      <c r="AV137" s="45"/>
      <c r="AW137" s="46"/>
      <c r="AX137" s="45"/>
      <c r="AY137" s="45" t="s">
        <v>3967</v>
      </c>
      <c r="AZ137" s="45" t="s">
        <v>4004</v>
      </c>
      <c r="BA137" s="45" t="s">
        <v>818</v>
      </c>
      <c r="BB137" s="45" t="s">
        <v>818</v>
      </c>
      <c r="BC137" s="45" t="s">
        <v>834</v>
      </c>
      <c r="BD137" s="45" t="s">
        <v>834</v>
      </c>
      <c r="BE137" s="45" t="s">
        <v>965</v>
      </c>
      <c r="BF137" s="45" t="s">
        <v>965</v>
      </c>
      <c r="BG137" s="45" t="s">
        <v>969</v>
      </c>
      <c r="BH137" s="45" t="s">
        <v>969</v>
      </c>
      <c r="BI137" s="45"/>
      <c r="BJ137" s="45"/>
      <c r="BK137" s="109" t="s">
        <v>4165</v>
      </c>
      <c r="BL137" s="109" t="s">
        <v>4165</v>
      </c>
      <c r="BM137" s="109" t="s">
        <v>4261</v>
      </c>
      <c r="BN137" s="109" t="s">
        <v>4261</v>
      </c>
      <c r="BO137" s="2"/>
    </row>
    <row r="138" spans="1:67" ht="15">
      <c r="A138" s="61" t="s">
        <v>568</v>
      </c>
      <c r="B138" s="62"/>
      <c r="C138" s="62" t="s">
        <v>59</v>
      </c>
      <c r="D138" s="63">
        <v>50</v>
      </c>
      <c r="E138" s="65"/>
      <c r="F138" s="62"/>
      <c r="G138" s="62"/>
      <c r="H138" s="66" t="s">
        <v>568</v>
      </c>
      <c r="I138" s="67"/>
      <c r="J138" s="67"/>
      <c r="K138" s="66" t="s">
        <v>568</v>
      </c>
      <c r="L138" s="70">
        <v>1</v>
      </c>
      <c r="M138" s="71">
        <v>8852.6181640625</v>
      </c>
      <c r="N138" s="71">
        <v>4117.2353515625</v>
      </c>
      <c r="O138" s="72"/>
      <c r="P138" s="73"/>
      <c r="Q138" s="73"/>
      <c r="R138" s="92"/>
      <c r="S138" s="45">
        <v>1</v>
      </c>
      <c r="T138" s="45">
        <v>0</v>
      </c>
      <c r="U138" s="46">
        <v>0</v>
      </c>
      <c r="V138" s="46">
        <v>0.002817</v>
      </c>
      <c r="W138" s="46">
        <v>0</v>
      </c>
      <c r="X138" s="46">
        <v>0.002809</v>
      </c>
      <c r="Y138" s="46">
        <v>0</v>
      </c>
      <c r="Z138" s="46">
        <v>0</v>
      </c>
      <c r="AA138" s="68">
        <v>138</v>
      </c>
      <c r="AB138" s="68"/>
      <c r="AC138" s="69"/>
      <c r="AD138" s="85"/>
      <c r="AE138" s="85"/>
      <c r="AF138" s="85"/>
      <c r="AG138" s="85"/>
      <c r="AH138" s="89" t="s">
        <v>1343</v>
      </c>
      <c r="AI138" s="85" t="s">
        <v>858</v>
      </c>
      <c r="AJ138" s="85" t="s">
        <v>965</v>
      </c>
      <c r="AK138" s="85">
        <v>2010</v>
      </c>
      <c r="AL138" s="85">
        <v>56</v>
      </c>
      <c r="AM138" s="85" t="s">
        <v>969</v>
      </c>
      <c r="AN138" s="85"/>
      <c r="AO138" s="85" t="str">
        <f>REPLACE(INDEX(GroupVertices[Group],MATCH("~"&amp;Vertices[[#This Row],[Vertex]],GroupVertices[Vertex],0)),1,1,"")</f>
        <v>77</v>
      </c>
      <c r="AP138" s="45">
        <v>2</v>
      </c>
      <c r="AQ138" s="46">
        <v>1.342281879194631</v>
      </c>
      <c r="AR138" s="45">
        <v>5</v>
      </c>
      <c r="AS138" s="46">
        <v>3.3557046979865772</v>
      </c>
      <c r="AT138" s="45">
        <v>0</v>
      </c>
      <c r="AU138" s="46">
        <v>0</v>
      </c>
      <c r="AV138" s="45">
        <v>67</v>
      </c>
      <c r="AW138" s="46">
        <v>44.966442953020135</v>
      </c>
      <c r="AX138" s="45">
        <v>149</v>
      </c>
      <c r="AY138" s="45"/>
      <c r="AZ138" s="45"/>
      <c r="BA138" s="45"/>
      <c r="BB138" s="45"/>
      <c r="BC138" s="45"/>
      <c r="BD138" s="45"/>
      <c r="BE138" s="45"/>
      <c r="BF138" s="45"/>
      <c r="BG138" s="45"/>
      <c r="BH138" s="45"/>
      <c r="BI138" s="45"/>
      <c r="BJ138" s="45"/>
      <c r="BK138" s="45"/>
      <c r="BL138" s="45"/>
      <c r="BM138" s="45"/>
      <c r="BN138" s="45"/>
      <c r="BO138" s="2"/>
    </row>
    <row r="139" spans="1:67" ht="15">
      <c r="A139" s="61" t="s">
        <v>367</v>
      </c>
      <c r="B139" s="62"/>
      <c r="C139" s="62" t="s">
        <v>56</v>
      </c>
      <c r="D139" s="63">
        <v>50</v>
      </c>
      <c r="E139" s="65"/>
      <c r="F139" s="62"/>
      <c r="G139" s="62"/>
      <c r="H139" s="66" t="s">
        <v>367</v>
      </c>
      <c r="I139" s="67"/>
      <c r="J139" s="67"/>
      <c r="K139" s="66" t="s">
        <v>367</v>
      </c>
      <c r="L139" s="70">
        <v>1</v>
      </c>
      <c r="M139" s="71">
        <v>9871.6240234375</v>
      </c>
      <c r="N139" s="71">
        <v>4896.5693359375</v>
      </c>
      <c r="O139" s="72"/>
      <c r="P139" s="73"/>
      <c r="Q139" s="73"/>
      <c r="R139" s="92"/>
      <c r="S139" s="45">
        <v>0</v>
      </c>
      <c r="T139" s="45">
        <v>1</v>
      </c>
      <c r="U139" s="46">
        <v>0</v>
      </c>
      <c r="V139" s="46">
        <v>0.002817</v>
      </c>
      <c r="W139" s="46">
        <v>0</v>
      </c>
      <c r="X139" s="46">
        <v>0.002809</v>
      </c>
      <c r="Y139" s="46">
        <v>0</v>
      </c>
      <c r="Z139" s="46">
        <v>0</v>
      </c>
      <c r="AA139" s="68">
        <v>139</v>
      </c>
      <c r="AB139" s="68"/>
      <c r="AC139" s="69"/>
      <c r="AD139" s="85" t="s">
        <v>677</v>
      </c>
      <c r="AE139" s="85" t="s">
        <v>705</v>
      </c>
      <c r="AF139" s="85" t="s">
        <v>817</v>
      </c>
      <c r="AG139" s="85" t="s">
        <v>835</v>
      </c>
      <c r="AH139" s="89" t="s">
        <v>1285</v>
      </c>
      <c r="AI139" s="85"/>
      <c r="AJ139" s="85"/>
      <c r="AK139" s="85"/>
      <c r="AL139" s="85"/>
      <c r="AM139" s="85"/>
      <c r="AN139" s="85"/>
      <c r="AO139" s="85" t="str">
        <f>REPLACE(INDEX(GroupVertices[Group],MATCH("~"&amp;Vertices[[#This Row],[Vertex]],GroupVertices[Vertex],0)),1,1,"")</f>
        <v>76</v>
      </c>
      <c r="AP139" s="45"/>
      <c r="AQ139" s="46"/>
      <c r="AR139" s="45"/>
      <c r="AS139" s="46"/>
      <c r="AT139" s="45"/>
      <c r="AU139" s="46"/>
      <c r="AV139" s="45"/>
      <c r="AW139" s="46"/>
      <c r="AX139" s="45"/>
      <c r="AY139" s="45" t="s">
        <v>705</v>
      </c>
      <c r="AZ139" s="45" t="s">
        <v>4005</v>
      </c>
      <c r="BA139" s="45" t="s">
        <v>817</v>
      </c>
      <c r="BB139" s="45" t="s">
        <v>817</v>
      </c>
      <c r="BC139" s="45" t="s">
        <v>835</v>
      </c>
      <c r="BD139" s="45" t="s">
        <v>835</v>
      </c>
      <c r="BE139" s="45" t="s">
        <v>965</v>
      </c>
      <c r="BF139" s="45" t="s">
        <v>965</v>
      </c>
      <c r="BG139" s="45" t="s">
        <v>970</v>
      </c>
      <c r="BH139" s="45" t="s">
        <v>4128</v>
      </c>
      <c r="BI139" s="45"/>
      <c r="BJ139" s="45"/>
      <c r="BK139" s="109" t="s">
        <v>4166</v>
      </c>
      <c r="BL139" s="109" t="s">
        <v>4166</v>
      </c>
      <c r="BM139" s="109" t="s">
        <v>4262</v>
      </c>
      <c r="BN139" s="109" t="s">
        <v>4262</v>
      </c>
      <c r="BO139" s="2"/>
    </row>
    <row r="140" spans="1:67" ht="15">
      <c r="A140" s="61" t="s">
        <v>569</v>
      </c>
      <c r="B140" s="62"/>
      <c r="C140" s="62" t="s">
        <v>59</v>
      </c>
      <c r="D140" s="63">
        <v>50</v>
      </c>
      <c r="E140" s="65"/>
      <c r="F140" s="62"/>
      <c r="G140" s="62"/>
      <c r="H140" s="66" t="s">
        <v>569</v>
      </c>
      <c r="I140" s="67"/>
      <c r="J140" s="67"/>
      <c r="K140" s="66" t="s">
        <v>569</v>
      </c>
      <c r="L140" s="70">
        <v>1</v>
      </c>
      <c r="M140" s="71">
        <v>9425.80859375</v>
      </c>
      <c r="N140" s="71">
        <v>4117.2353515625</v>
      </c>
      <c r="O140" s="72"/>
      <c r="P140" s="73"/>
      <c r="Q140" s="73"/>
      <c r="R140" s="92"/>
      <c r="S140" s="45">
        <v>1</v>
      </c>
      <c r="T140" s="45">
        <v>0</v>
      </c>
      <c r="U140" s="46">
        <v>0</v>
      </c>
      <c r="V140" s="46">
        <v>0.002817</v>
      </c>
      <c r="W140" s="46">
        <v>0</v>
      </c>
      <c r="X140" s="46">
        <v>0.002809</v>
      </c>
      <c r="Y140" s="46">
        <v>0</v>
      </c>
      <c r="Z140" s="46">
        <v>0</v>
      </c>
      <c r="AA140" s="68">
        <v>140</v>
      </c>
      <c r="AB140" s="68"/>
      <c r="AC140" s="69"/>
      <c r="AD140" s="85"/>
      <c r="AE140" s="85"/>
      <c r="AF140" s="85"/>
      <c r="AG140" s="85"/>
      <c r="AH140" s="89" t="s">
        <v>1344</v>
      </c>
      <c r="AI140" s="85" t="s">
        <v>859</v>
      </c>
      <c r="AJ140" s="85" t="s">
        <v>965</v>
      </c>
      <c r="AK140" s="85">
        <v>2019</v>
      </c>
      <c r="AL140" s="85">
        <v>56</v>
      </c>
      <c r="AM140" s="85" t="s">
        <v>970</v>
      </c>
      <c r="AN140" s="85"/>
      <c r="AO140" s="85" t="str">
        <f>REPLACE(INDEX(GroupVertices[Group],MATCH("~"&amp;Vertices[[#This Row],[Vertex]],GroupVertices[Vertex],0)),1,1,"")</f>
        <v>76</v>
      </c>
      <c r="AP140" s="45">
        <v>0</v>
      </c>
      <c r="AQ140" s="46">
        <v>0</v>
      </c>
      <c r="AR140" s="45">
        <v>3</v>
      </c>
      <c r="AS140" s="46">
        <v>7.142857142857143</v>
      </c>
      <c r="AT140" s="45">
        <v>0</v>
      </c>
      <c r="AU140" s="46">
        <v>0</v>
      </c>
      <c r="AV140" s="45">
        <v>22</v>
      </c>
      <c r="AW140" s="46">
        <v>52.38095238095238</v>
      </c>
      <c r="AX140" s="45">
        <v>42</v>
      </c>
      <c r="AY140" s="45"/>
      <c r="AZ140" s="45"/>
      <c r="BA140" s="45"/>
      <c r="BB140" s="45"/>
      <c r="BC140" s="45"/>
      <c r="BD140" s="45"/>
      <c r="BE140" s="45"/>
      <c r="BF140" s="45"/>
      <c r="BG140" s="45"/>
      <c r="BH140" s="45"/>
      <c r="BI140" s="45"/>
      <c r="BJ140" s="45"/>
      <c r="BK140" s="45"/>
      <c r="BL140" s="45"/>
      <c r="BM140" s="45"/>
      <c r="BN140" s="45"/>
      <c r="BO140" s="2"/>
    </row>
    <row r="141" spans="1:67" ht="15">
      <c r="A141" s="61" t="s">
        <v>368</v>
      </c>
      <c r="B141" s="62"/>
      <c r="C141" s="62" t="s">
        <v>56</v>
      </c>
      <c r="D141" s="63">
        <v>50</v>
      </c>
      <c r="E141" s="65"/>
      <c r="F141" s="62"/>
      <c r="G141" s="62"/>
      <c r="H141" s="66" t="s">
        <v>368</v>
      </c>
      <c r="I141" s="67"/>
      <c r="J141" s="67"/>
      <c r="K141" s="66" t="s">
        <v>368</v>
      </c>
      <c r="L141" s="70">
        <v>1</v>
      </c>
      <c r="M141" s="71">
        <v>5546.32177734375</v>
      </c>
      <c r="N141" s="71">
        <v>8058.017578125</v>
      </c>
      <c r="O141" s="72"/>
      <c r="P141" s="73"/>
      <c r="Q141" s="73"/>
      <c r="R141" s="92"/>
      <c r="S141" s="45">
        <v>0</v>
      </c>
      <c r="T141" s="45">
        <v>1</v>
      </c>
      <c r="U141" s="46">
        <v>0</v>
      </c>
      <c r="V141" s="46">
        <v>0.00507</v>
      </c>
      <c r="W141" s="46">
        <v>0</v>
      </c>
      <c r="X141" s="46">
        <v>0.002565</v>
      </c>
      <c r="Y141" s="46">
        <v>0</v>
      </c>
      <c r="Z141" s="46">
        <v>0</v>
      </c>
      <c r="AA141" s="68">
        <v>141</v>
      </c>
      <c r="AB141" s="68"/>
      <c r="AC141" s="69"/>
      <c r="AD141" s="85" t="s">
        <v>677</v>
      </c>
      <c r="AE141" s="85" t="s">
        <v>706</v>
      </c>
      <c r="AF141" s="85" t="s">
        <v>817</v>
      </c>
      <c r="AG141" s="85" t="s">
        <v>830</v>
      </c>
      <c r="AH141" s="89" t="s">
        <v>989</v>
      </c>
      <c r="AI141" s="85"/>
      <c r="AJ141" s="85"/>
      <c r="AK141" s="85"/>
      <c r="AL141" s="85"/>
      <c r="AM141" s="85"/>
      <c r="AN141" s="85"/>
      <c r="AO141" s="85" t="str">
        <f>REPLACE(INDEX(GroupVertices[Group],MATCH("~"&amp;Vertices[[#This Row],[Vertex]],GroupVertices[Vertex],0)),1,1,"")</f>
        <v>21</v>
      </c>
      <c r="AP141" s="45"/>
      <c r="AQ141" s="46"/>
      <c r="AR141" s="45"/>
      <c r="AS141" s="46"/>
      <c r="AT141" s="45"/>
      <c r="AU141" s="46"/>
      <c r="AV141" s="45"/>
      <c r="AW141" s="46"/>
      <c r="AX141" s="45"/>
      <c r="AY141" s="45" t="s">
        <v>706</v>
      </c>
      <c r="AZ141" s="45" t="s">
        <v>4006</v>
      </c>
      <c r="BA141" s="45" t="s">
        <v>817</v>
      </c>
      <c r="BB141" s="45" t="s">
        <v>817</v>
      </c>
      <c r="BC141" s="45" t="s">
        <v>830</v>
      </c>
      <c r="BD141" s="45" t="s">
        <v>830</v>
      </c>
      <c r="BE141" s="45" t="s">
        <v>965</v>
      </c>
      <c r="BF141" s="45" t="s">
        <v>965</v>
      </c>
      <c r="BG141" s="45" t="s">
        <v>969</v>
      </c>
      <c r="BH141" s="45" t="s">
        <v>969</v>
      </c>
      <c r="BI141" s="45"/>
      <c r="BJ141" s="45"/>
      <c r="BK141" s="109" t="s">
        <v>3759</v>
      </c>
      <c r="BL141" s="109" t="s">
        <v>3759</v>
      </c>
      <c r="BM141" s="109" t="s">
        <v>4263</v>
      </c>
      <c r="BN141" s="109" t="s">
        <v>4263</v>
      </c>
      <c r="BO141" s="2"/>
    </row>
    <row r="142" spans="1:67" ht="15">
      <c r="A142" s="61" t="s">
        <v>369</v>
      </c>
      <c r="B142" s="62"/>
      <c r="C142" s="62" t="s">
        <v>56</v>
      </c>
      <c r="D142" s="63">
        <v>50</v>
      </c>
      <c r="E142" s="65"/>
      <c r="F142" s="62"/>
      <c r="G142" s="62"/>
      <c r="H142" s="66" t="s">
        <v>369</v>
      </c>
      <c r="I142" s="67"/>
      <c r="J142" s="67"/>
      <c r="K142" s="66" t="s">
        <v>369</v>
      </c>
      <c r="L142" s="70">
        <v>1</v>
      </c>
      <c r="M142" s="71">
        <v>6241.4140625</v>
      </c>
      <c r="N142" s="71">
        <v>7449.1015625</v>
      </c>
      <c r="O142" s="72"/>
      <c r="P142" s="73"/>
      <c r="Q142" s="73"/>
      <c r="R142" s="92"/>
      <c r="S142" s="45">
        <v>0</v>
      </c>
      <c r="T142" s="45">
        <v>1</v>
      </c>
      <c r="U142" s="46">
        <v>0</v>
      </c>
      <c r="V142" s="46">
        <v>0.00507</v>
      </c>
      <c r="W142" s="46">
        <v>0</v>
      </c>
      <c r="X142" s="46">
        <v>0.002565</v>
      </c>
      <c r="Y142" s="46">
        <v>0</v>
      </c>
      <c r="Z142" s="46">
        <v>0</v>
      </c>
      <c r="AA142" s="68">
        <v>142</v>
      </c>
      <c r="AB142" s="68"/>
      <c r="AC142" s="69"/>
      <c r="AD142" s="85" t="s">
        <v>678</v>
      </c>
      <c r="AE142" s="85" t="s">
        <v>707</v>
      </c>
      <c r="AF142" s="85" t="s">
        <v>817</v>
      </c>
      <c r="AG142" s="85" t="s">
        <v>832</v>
      </c>
      <c r="AH142" s="89" t="s">
        <v>990</v>
      </c>
      <c r="AI142" s="85"/>
      <c r="AJ142" s="85"/>
      <c r="AK142" s="85"/>
      <c r="AL142" s="85"/>
      <c r="AM142" s="85"/>
      <c r="AN142" s="85"/>
      <c r="AO142" s="85" t="str">
        <f>REPLACE(INDEX(GroupVertices[Group],MATCH("~"&amp;Vertices[[#This Row],[Vertex]],GroupVertices[Vertex],0)),1,1,"")</f>
        <v>21</v>
      </c>
      <c r="AP142" s="45"/>
      <c r="AQ142" s="46"/>
      <c r="AR142" s="45"/>
      <c r="AS142" s="46"/>
      <c r="AT142" s="45"/>
      <c r="AU142" s="46"/>
      <c r="AV142" s="45"/>
      <c r="AW142" s="46"/>
      <c r="AX142" s="45"/>
      <c r="AY142" s="45" t="s">
        <v>707</v>
      </c>
      <c r="AZ142" s="45" t="s">
        <v>4007</v>
      </c>
      <c r="BA142" s="45" t="s">
        <v>817</v>
      </c>
      <c r="BB142" s="45" t="s">
        <v>817</v>
      </c>
      <c r="BC142" s="45" t="s">
        <v>832</v>
      </c>
      <c r="BD142" s="45" t="s">
        <v>832</v>
      </c>
      <c r="BE142" s="45" t="s">
        <v>965</v>
      </c>
      <c r="BF142" s="45" t="s">
        <v>965</v>
      </c>
      <c r="BG142" s="45" t="s">
        <v>969</v>
      </c>
      <c r="BH142" s="45" t="s">
        <v>969</v>
      </c>
      <c r="BI142" s="45"/>
      <c r="BJ142" s="45"/>
      <c r="BK142" s="109" t="s">
        <v>3759</v>
      </c>
      <c r="BL142" s="109" t="s">
        <v>3759</v>
      </c>
      <c r="BM142" s="109" t="s">
        <v>4263</v>
      </c>
      <c r="BN142" s="109" t="s">
        <v>4263</v>
      </c>
      <c r="BO142" s="2"/>
    </row>
    <row r="143" spans="1:67" ht="15">
      <c r="A143" s="61" t="s">
        <v>370</v>
      </c>
      <c r="B143" s="62"/>
      <c r="C143" s="62" t="s">
        <v>56</v>
      </c>
      <c r="D143" s="63">
        <v>50</v>
      </c>
      <c r="E143" s="65"/>
      <c r="F143" s="62"/>
      <c r="G143" s="62"/>
      <c r="H143" s="66" t="s">
        <v>370</v>
      </c>
      <c r="I143" s="67"/>
      <c r="J143" s="67"/>
      <c r="K143" s="66" t="s">
        <v>370</v>
      </c>
      <c r="L143" s="70">
        <v>1</v>
      </c>
      <c r="M143" s="71">
        <v>5455.93017578125</v>
      </c>
      <c r="N143" s="71">
        <v>7028.708984375</v>
      </c>
      <c r="O143" s="72"/>
      <c r="P143" s="73"/>
      <c r="Q143" s="73"/>
      <c r="R143" s="92"/>
      <c r="S143" s="45">
        <v>0</v>
      </c>
      <c r="T143" s="45">
        <v>1</v>
      </c>
      <c r="U143" s="46">
        <v>0</v>
      </c>
      <c r="V143" s="46">
        <v>0.00507</v>
      </c>
      <c r="W143" s="46">
        <v>0</v>
      </c>
      <c r="X143" s="46">
        <v>0.002565</v>
      </c>
      <c r="Y143" s="46">
        <v>0</v>
      </c>
      <c r="Z143" s="46">
        <v>0</v>
      </c>
      <c r="AA143" s="68">
        <v>143</v>
      </c>
      <c r="AB143" s="68"/>
      <c r="AC143" s="69"/>
      <c r="AD143" s="85" t="s">
        <v>676</v>
      </c>
      <c r="AE143" s="85" t="s">
        <v>708</v>
      </c>
      <c r="AF143" s="85" t="s">
        <v>817</v>
      </c>
      <c r="AG143" s="85" t="s">
        <v>828</v>
      </c>
      <c r="AH143" s="89" t="s">
        <v>992</v>
      </c>
      <c r="AI143" s="85"/>
      <c r="AJ143" s="85"/>
      <c r="AK143" s="85"/>
      <c r="AL143" s="85"/>
      <c r="AM143" s="85"/>
      <c r="AN143" s="85"/>
      <c r="AO143" s="85" t="str">
        <f>REPLACE(INDEX(GroupVertices[Group],MATCH("~"&amp;Vertices[[#This Row],[Vertex]],GroupVertices[Vertex],0)),1,1,"")</f>
        <v>21</v>
      </c>
      <c r="AP143" s="45"/>
      <c r="AQ143" s="46"/>
      <c r="AR143" s="45"/>
      <c r="AS143" s="46"/>
      <c r="AT143" s="45"/>
      <c r="AU143" s="46"/>
      <c r="AV143" s="45"/>
      <c r="AW143" s="46"/>
      <c r="AX143" s="45"/>
      <c r="AY143" s="45" t="s">
        <v>708</v>
      </c>
      <c r="AZ143" s="45" t="s">
        <v>708</v>
      </c>
      <c r="BA143" s="45" t="s">
        <v>817</v>
      </c>
      <c r="BB143" s="45" t="s">
        <v>817</v>
      </c>
      <c r="BC143" s="45" t="s">
        <v>828</v>
      </c>
      <c r="BD143" s="45" t="s">
        <v>828</v>
      </c>
      <c r="BE143" s="45" t="s">
        <v>965</v>
      </c>
      <c r="BF143" s="45" t="s">
        <v>965</v>
      </c>
      <c r="BG143" s="45" t="s">
        <v>969</v>
      </c>
      <c r="BH143" s="45" t="s">
        <v>969</v>
      </c>
      <c r="BI143" s="45"/>
      <c r="BJ143" s="45"/>
      <c r="BK143" s="109" t="s">
        <v>3759</v>
      </c>
      <c r="BL143" s="109" t="s">
        <v>3759</v>
      </c>
      <c r="BM143" s="109" t="s">
        <v>4263</v>
      </c>
      <c r="BN143" s="109" t="s">
        <v>4263</v>
      </c>
      <c r="BO143" s="2"/>
    </row>
    <row r="144" spans="1:67" ht="15">
      <c r="A144" s="61" t="s">
        <v>371</v>
      </c>
      <c r="B144" s="62"/>
      <c r="C144" s="62" t="s">
        <v>56</v>
      </c>
      <c r="D144" s="63">
        <v>50</v>
      </c>
      <c r="E144" s="65"/>
      <c r="F144" s="62"/>
      <c r="G144" s="62"/>
      <c r="H144" s="66" t="s">
        <v>371</v>
      </c>
      <c r="I144" s="67"/>
      <c r="J144" s="67"/>
      <c r="K144" s="66" t="s">
        <v>371</v>
      </c>
      <c r="L144" s="70">
        <v>1</v>
      </c>
      <c r="M144" s="71">
        <v>6995.05419921875</v>
      </c>
      <c r="N144" s="71">
        <v>4896.5693359375</v>
      </c>
      <c r="O144" s="72"/>
      <c r="P144" s="73"/>
      <c r="Q144" s="73"/>
      <c r="R144" s="92"/>
      <c r="S144" s="45">
        <v>0</v>
      </c>
      <c r="T144" s="45">
        <v>1</v>
      </c>
      <c r="U144" s="46">
        <v>0</v>
      </c>
      <c r="V144" s="46">
        <v>0.002817</v>
      </c>
      <c r="W144" s="46">
        <v>0</v>
      </c>
      <c r="X144" s="46">
        <v>0.002809</v>
      </c>
      <c r="Y144" s="46">
        <v>0</v>
      </c>
      <c r="Z144" s="46">
        <v>0</v>
      </c>
      <c r="AA144" s="68">
        <v>144</v>
      </c>
      <c r="AB144" s="68"/>
      <c r="AC144" s="69"/>
      <c r="AD144" s="85" t="s">
        <v>676</v>
      </c>
      <c r="AE144" s="85" t="s">
        <v>709</v>
      </c>
      <c r="AF144" s="85" t="s">
        <v>817</v>
      </c>
      <c r="AG144" s="85" t="s">
        <v>832</v>
      </c>
      <c r="AH144" s="89" t="s">
        <v>994</v>
      </c>
      <c r="AI144" s="85"/>
      <c r="AJ144" s="85"/>
      <c r="AK144" s="85"/>
      <c r="AL144" s="85"/>
      <c r="AM144" s="85"/>
      <c r="AN144" s="85"/>
      <c r="AO144" s="85" t="str">
        <f>REPLACE(INDEX(GroupVertices[Group],MATCH("~"&amp;Vertices[[#This Row],[Vertex]],GroupVertices[Vertex],0)),1,1,"")</f>
        <v>75</v>
      </c>
      <c r="AP144" s="45"/>
      <c r="AQ144" s="46"/>
      <c r="AR144" s="45"/>
      <c r="AS144" s="46"/>
      <c r="AT144" s="45"/>
      <c r="AU144" s="46"/>
      <c r="AV144" s="45"/>
      <c r="AW144" s="46"/>
      <c r="AX144" s="45"/>
      <c r="AY144" s="45" t="s">
        <v>709</v>
      </c>
      <c r="AZ144" s="45" t="s">
        <v>4008</v>
      </c>
      <c r="BA144" s="45" t="s">
        <v>817</v>
      </c>
      <c r="BB144" s="45" t="s">
        <v>817</v>
      </c>
      <c r="BC144" s="45" t="s">
        <v>832</v>
      </c>
      <c r="BD144" s="45" t="s">
        <v>832</v>
      </c>
      <c r="BE144" s="45" t="s">
        <v>965</v>
      </c>
      <c r="BF144" s="45" t="s">
        <v>965</v>
      </c>
      <c r="BG144" s="45" t="s">
        <v>969</v>
      </c>
      <c r="BH144" s="45" t="s">
        <v>969</v>
      </c>
      <c r="BI144" s="45"/>
      <c r="BJ144" s="45"/>
      <c r="BK144" s="109" t="s">
        <v>4167</v>
      </c>
      <c r="BL144" s="109" t="s">
        <v>4167</v>
      </c>
      <c r="BM144" s="109" t="s">
        <v>4264</v>
      </c>
      <c r="BN144" s="109" t="s">
        <v>4264</v>
      </c>
      <c r="BO144" s="2"/>
    </row>
    <row r="145" spans="1:67" ht="15">
      <c r="A145" s="61" t="s">
        <v>571</v>
      </c>
      <c r="B145" s="62"/>
      <c r="C145" s="62" t="s">
        <v>59</v>
      </c>
      <c r="D145" s="63">
        <v>50</v>
      </c>
      <c r="E145" s="65"/>
      <c r="F145" s="62"/>
      <c r="G145" s="62"/>
      <c r="H145" s="66" t="s">
        <v>571</v>
      </c>
      <c r="I145" s="67"/>
      <c r="J145" s="67"/>
      <c r="K145" s="66" t="s">
        <v>571</v>
      </c>
      <c r="L145" s="70">
        <v>1</v>
      </c>
      <c r="M145" s="71">
        <v>6549.23876953125</v>
      </c>
      <c r="N145" s="71">
        <v>4117.2353515625</v>
      </c>
      <c r="O145" s="72"/>
      <c r="P145" s="73"/>
      <c r="Q145" s="73"/>
      <c r="R145" s="92"/>
      <c r="S145" s="45">
        <v>1</v>
      </c>
      <c r="T145" s="45">
        <v>0</v>
      </c>
      <c r="U145" s="46">
        <v>0</v>
      </c>
      <c r="V145" s="46">
        <v>0.002817</v>
      </c>
      <c r="W145" s="46">
        <v>0</v>
      </c>
      <c r="X145" s="46">
        <v>0.002809</v>
      </c>
      <c r="Y145" s="46">
        <v>0</v>
      </c>
      <c r="Z145" s="46">
        <v>0</v>
      </c>
      <c r="AA145" s="68">
        <v>145</v>
      </c>
      <c r="AB145" s="68"/>
      <c r="AC145" s="69"/>
      <c r="AD145" s="85"/>
      <c r="AE145" s="85"/>
      <c r="AF145" s="85"/>
      <c r="AG145" s="85"/>
      <c r="AH145" s="89" t="s">
        <v>993</v>
      </c>
      <c r="AI145" s="85" t="s">
        <v>861</v>
      </c>
      <c r="AJ145" s="85" t="s">
        <v>965</v>
      </c>
      <c r="AK145" s="85">
        <v>2014</v>
      </c>
      <c r="AL145" s="85">
        <v>57</v>
      </c>
      <c r="AM145" s="85" t="s">
        <v>969</v>
      </c>
      <c r="AN145" s="85"/>
      <c r="AO145" s="85" t="str">
        <f>REPLACE(INDEX(GroupVertices[Group],MATCH("~"&amp;Vertices[[#This Row],[Vertex]],GroupVertices[Vertex],0)),1,1,"")</f>
        <v>75</v>
      </c>
      <c r="AP145" s="45">
        <v>10</v>
      </c>
      <c r="AQ145" s="46">
        <v>4.291845493562231</v>
      </c>
      <c r="AR145" s="45">
        <v>9</v>
      </c>
      <c r="AS145" s="46">
        <v>3.8626609442060085</v>
      </c>
      <c r="AT145" s="45">
        <v>0</v>
      </c>
      <c r="AU145" s="46">
        <v>0</v>
      </c>
      <c r="AV145" s="45">
        <v>97</v>
      </c>
      <c r="AW145" s="46">
        <v>41.63090128755365</v>
      </c>
      <c r="AX145" s="45">
        <v>233</v>
      </c>
      <c r="AY145" s="45"/>
      <c r="AZ145" s="45"/>
      <c r="BA145" s="45"/>
      <c r="BB145" s="45"/>
      <c r="BC145" s="45"/>
      <c r="BD145" s="45"/>
      <c r="BE145" s="45"/>
      <c r="BF145" s="45"/>
      <c r="BG145" s="45"/>
      <c r="BH145" s="45"/>
      <c r="BI145" s="45"/>
      <c r="BJ145" s="45"/>
      <c r="BK145" s="45"/>
      <c r="BL145" s="45"/>
      <c r="BM145" s="45"/>
      <c r="BN145" s="45"/>
      <c r="BO145" s="2"/>
    </row>
    <row r="146" spans="1:67" ht="15">
      <c r="A146" s="61" t="s">
        <v>372</v>
      </c>
      <c r="B146" s="62"/>
      <c r="C146" s="62" t="s">
        <v>56</v>
      </c>
      <c r="D146" s="63">
        <v>50</v>
      </c>
      <c r="E146" s="65"/>
      <c r="F146" s="62"/>
      <c r="G146" s="62"/>
      <c r="H146" s="66" t="s">
        <v>372</v>
      </c>
      <c r="I146" s="67"/>
      <c r="J146" s="67"/>
      <c r="K146" s="66" t="s">
        <v>372</v>
      </c>
      <c r="L146" s="70">
        <v>1</v>
      </c>
      <c r="M146" s="71">
        <v>3564.224365234375</v>
      </c>
      <c r="N146" s="71">
        <v>9471.5693359375</v>
      </c>
      <c r="O146" s="72"/>
      <c r="P146" s="73"/>
      <c r="Q146" s="73"/>
      <c r="R146" s="92"/>
      <c r="S146" s="45">
        <v>0</v>
      </c>
      <c r="T146" s="45">
        <v>1</v>
      </c>
      <c r="U146" s="46">
        <v>0</v>
      </c>
      <c r="V146" s="46">
        <v>0.049662</v>
      </c>
      <c r="W146" s="46">
        <v>0.032258</v>
      </c>
      <c r="X146" s="46">
        <v>0.002471</v>
      </c>
      <c r="Y146" s="46">
        <v>0</v>
      </c>
      <c r="Z146" s="46">
        <v>0</v>
      </c>
      <c r="AA146" s="68">
        <v>146</v>
      </c>
      <c r="AB146" s="68"/>
      <c r="AC146" s="69"/>
      <c r="AD146" s="85" t="s">
        <v>676</v>
      </c>
      <c r="AE146" s="85" t="s">
        <v>710</v>
      </c>
      <c r="AF146" s="85" t="s">
        <v>817</v>
      </c>
      <c r="AG146" s="85" t="s">
        <v>828</v>
      </c>
      <c r="AH146" s="89" t="s">
        <v>995</v>
      </c>
      <c r="AI146" s="85"/>
      <c r="AJ146" s="85"/>
      <c r="AK146" s="85"/>
      <c r="AL146" s="85"/>
      <c r="AM146" s="85"/>
      <c r="AN146" s="85"/>
      <c r="AO146" s="85" t="str">
        <f>REPLACE(INDEX(GroupVertices[Group],MATCH("~"&amp;Vertices[[#This Row],[Vertex]],GroupVertices[Vertex],0)),1,1,"")</f>
        <v>7</v>
      </c>
      <c r="AP146" s="45"/>
      <c r="AQ146" s="46"/>
      <c r="AR146" s="45"/>
      <c r="AS146" s="46"/>
      <c r="AT146" s="45"/>
      <c r="AU146" s="46"/>
      <c r="AV146" s="45"/>
      <c r="AW146" s="46"/>
      <c r="AX146" s="45"/>
      <c r="AY146" s="45" t="s">
        <v>710</v>
      </c>
      <c r="AZ146" s="45" t="s">
        <v>4009</v>
      </c>
      <c r="BA146" s="45" t="s">
        <v>817</v>
      </c>
      <c r="BB146" s="45" t="s">
        <v>817</v>
      </c>
      <c r="BC146" s="45" t="s">
        <v>828</v>
      </c>
      <c r="BD146" s="45" t="s">
        <v>828</v>
      </c>
      <c r="BE146" s="45" t="s">
        <v>965</v>
      </c>
      <c r="BF146" s="45" t="s">
        <v>965</v>
      </c>
      <c r="BG146" s="45" t="s">
        <v>974</v>
      </c>
      <c r="BH146" s="45" t="s">
        <v>974</v>
      </c>
      <c r="BI146" s="45"/>
      <c r="BJ146" s="45"/>
      <c r="BK146" s="109" t="s">
        <v>4168</v>
      </c>
      <c r="BL146" s="109" t="s">
        <v>4168</v>
      </c>
      <c r="BM146" s="109" t="s">
        <v>4265</v>
      </c>
      <c r="BN146" s="109" t="s">
        <v>4265</v>
      </c>
      <c r="BO146" s="2"/>
    </row>
    <row r="147" spans="1:67" ht="15">
      <c r="A147" s="61" t="s">
        <v>373</v>
      </c>
      <c r="B147" s="62"/>
      <c r="C147" s="62" t="s">
        <v>56</v>
      </c>
      <c r="D147" s="63">
        <v>50</v>
      </c>
      <c r="E147" s="65"/>
      <c r="F147" s="62"/>
      <c r="G147" s="62"/>
      <c r="H147" s="66" t="s">
        <v>373</v>
      </c>
      <c r="I147" s="67"/>
      <c r="J147" s="67"/>
      <c r="K147" s="66" t="s">
        <v>373</v>
      </c>
      <c r="L147" s="70">
        <v>1</v>
      </c>
      <c r="M147" s="71">
        <v>3809.07568359375</v>
      </c>
      <c r="N147" s="71">
        <v>8866.12109375</v>
      </c>
      <c r="O147" s="72"/>
      <c r="P147" s="73"/>
      <c r="Q147" s="73"/>
      <c r="R147" s="92"/>
      <c r="S147" s="45">
        <v>0</v>
      </c>
      <c r="T147" s="45">
        <v>1</v>
      </c>
      <c r="U147" s="46">
        <v>0</v>
      </c>
      <c r="V147" s="46">
        <v>0.049662</v>
      </c>
      <c r="W147" s="46">
        <v>0.032258</v>
      </c>
      <c r="X147" s="46">
        <v>0.002471</v>
      </c>
      <c r="Y147" s="46">
        <v>0</v>
      </c>
      <c r="Z147" s="46">
        <v>0</v>
      </c>
      <c r="AA147" s="68">
        <v>147</v>
      </c>
      <c r="AB147" s="68"/>
      <c r="AC147" s="69"/>
      <c r="AD147" s="85" t="s">
        <v>676</v>
      </c>
      <c r="AE147" s="85" t="s">
        <v>711</v>
      </c>
      <c r="AF147" s="85" t="s">
        <v>817</v>
      </c>
      <c r="AG147" s="85" t="s">
        <v>828</v>
      </c>
      <c r="AH147" s="89" t="s">
        <v>996</v>
      </c>
      <c r="AI147" s="85"/>
      <c r="AJ147" s="85"/>
      <c r="AK147" s="85"/>
      <c r="AL147" s="85"/>
      <c r="AM147" s="85"/>
      <c r="AN147" s="85"/>
      <c r="AO147" s="85" t="str">
        <f>REPLACE(INDEX(GroupVertices[Group],MATCH("~"&amp;Vertices[[#This Row],[Vertex]],GroupVertices[Vertex],0)),1,1,"")</f>
        <v>7</v>
      </c>
      <c r="AP147" s="45"/>
      <c r="AQ147" s="46"/>
      <c r="AR147" s="45"/>
      <c r="AS147" s="46"/>
      <c r="AT147" s="45"/>
      <c r="AU147" s="46"/>
      <c r="AV147" s="45"/>
      <c r="AW147" s="46"/>
      <c r="AX147" s="45"/>
      <c r="AY147" s="45" t="s">
        <v>711</v>
      </c>
      <c r="AZ147" s="45" t="s">
        <v>4010</v>
      </c>
      <c r="BA147" s="45" t="s">
        <v>817</v>
      </c>
      <c r="BB147" s="45" t="s">
        <v>817</v>
      </c>
      <c r="BC147" s="45" t="s">
        <v>828</v>
      </c>
      <c r="BD147" s="45" t="s">
        <v>828</v>
      </c>
      <c r="BE147" s="45" t="s">
        <v>965</v>
      </c>
      <c r="BF147" s="45" t="s">
        <v>965</v>
      </c>
      <c r="BG147" s="45" t="s">
        <v>974</v>
      </c>
      <c r="BH147" s="45" t="s">
        <v>974</v>
      </c>
      <c r="BI147" s="45"/>
      <c r="BJ147" s="45"/>
      <c r="BK147" s="109" t="s">
        <v>4168</v>
      </c>
      <c r="BL147" s="109" t="s">
        <v>4168</v>
      </c>
      <c r="BM147" s="109" t="s">
        <v>4265</v>
      </c>
      <c r="BN147" s="109" t="s">
        <v>4265</v>
      </c>
      <c r="BO147" s="2"/>
    </row>
    <row r="148" spans="1:67" ht="15">
      <c r="A148" s="61" t="s">
        <v>374</v>
      </c>
      <c r="B148" s="62"/>
      <c r="C148" s="62" t="s">
        <v>56</v>
      </c>
      <c r="D148" s="63">
        <v>50</v>
      </c>
      <c r="E148" s="65"/>
      <c r="F148" s="62"/>
      <c r="G148" s="62"/>
      <c r="H148" s="66" t="s">
        <v>374</v>
      </c>
      <c r="I148" s="67"/>
      <c r="J148" s="67"/>
      <c r="K148" s="66" t="s">
        <v>374</v>
      </c>
      <c r="L148" s="70">
        <v>1</v>
      </c>
      <c r="M148" s="71">
        <v>3808.949462890625</v>
      </c>
      <c r="N148" s="71">
        <v>9757.498046875</v>
      </c>
      <c r="O148" s="72"/>
      <c r="P148" s="73"/>
      <c r="Q148" s="73"/>
      <c r="R148" s="92"/>
      <c r="S148" s="45">
        <v>0</v>
      </c>
      <c r="T148" s="45">
        <v>1</v>
      </c>
      <c r="U148" s="46">
        <v>0</v>
      </c>
      <c r="V148" s="46">
        <v>0.049662</v>
      </c>
      <c r="W148" s="46">
        <v>0.032258</v>
      </c>
      <c r="X148" s="46">
        <v>0.002471</v>
      </c>
      <c r="Y148" s="46">
        <v>0</v>
      </c>
      <c r="Z148" s="46">
        <v>0</v>
      </c>
      <c r="AA148" s="68">
        <v>148</v>
      </c>
      <c r="AB148" s="68"/>
      <c r="AC148" s="69"/>
      <c r="AD148" s="85" t="s">
        <v>676</v>
      </c>
      <c r="AE148" s="85" t="s">
        <v>709</v>
      </c>
      <c r="AF148" s="85" t="s">
        <v>817</v>
      </c>
      <c r="AG148" s="85" t="s">
        <v>832</v>
      </c>
      <c r="AH148" s="89" t="s">
        <v>997</v>
      </c>
      <c r="AI148" s="85"/>
      <c r="AJ148" s="85"/>
      <c r="AK148" s="85"/>
      <c r="AL148" s="85"/>
      <c r="AM148" s="85"/>
      <c r="AN148" s="85"/>
      <c r="AO148" s="85" t="str">
        <f>REPLACE(INDEX(GroupVertices[Group],MATCH("~"&amp;Vertices[[#This Row],[Vertex]],GroupVertices[Vertex],0)),1,1,"")</f>
        <v>7</v>
      </c>
      <c r="AP148" s="45"/>
      <c r="AQ148" s="46"/>
      <c r="AR148" s="45"/>
      <c r="AS148" s="46"/>
      <c r="AT148" s="45"/>
      <c r="AU148" s="46"/>
      <c r="AV148" s="45"/>
      <c r="AW148" s="46"/>
      <c r="AX148" s="45"/>
      <c r="AY148" s="45" t="s">
        <v>709</v>
      </c>
      <c r="AZ148" s="45" t="s">
        <v>4008</v>
      </c>
      <c r="BA148" s="45" t="s">
        <v>817</v>
      </c>
      <c r="BB148" s="45" t="s">
        <v>817</v>
      </c>
      <c r="BC148" s="45" t="s">
        <v>832</v>
      </c>
      <c r="BD148" s="45" t="s">
        <v>832</v>
      </c>
      <c r="BE148" s="45" t="s">
        <v>965</v>
      </c>
      <c r="BF148" s="45" t="s">
        <v>965</v>
      </c>
      <c r="BG148" s="45" t="s">
        <v>974</v>
      </c>
      <c r="BH148" s="45" t="s">
        <v>974</v>
      </c>
      <c r="BI148" s="45"/>
      <c r="BJ148" s="45"/>
      <c r="BK148" s="109" t="s">
        <v>4168</v>
      </c>
      <c r="BL148" s="109" t="s">
        <v>4168</v>
      </c>
      <c r="BM148" s="109" t="s">
        <v>4265</v>
      </c>
      <c r="BN148" s="109" t="s">
        <v>4265</v>
      </c>
      <c r="BO148" s="2"/>
    </row>
    <row r="149" spans="1:67" ht="15">
      <c r="A149" s="61" t="s">
        <v>375</v>
      </c>
      <c r="B149" s="62"/>
      <c r="C149" s="62" t="s">
        <v>56</v>
      </c>
      <c r="D149" s="63">
        <v>50</v>
      </c>
      <c r="E149" s="65"/>
      <c r="F149" s="62"/>
      <c r="G149" s="62"/>
      <c r="H149" s="66" t="s">
        <v>375</v>
      </c>
      <c r="I149" s="67"/>
      <c r="J149" s="67"/>
      <c r="K149" s="66" t="s">
        <v>375</v>
      </c>
      <c r="L149" s="70">
        <v>1</v>
      </c>
      <c r="M149" s="71">
        <v>3534.67822265625</v>
      </c>
      <c r="N149" s="71">
        <v>9106.6318359375</v>
      </c>
      <c r="O149" s="72"/>
      <c r="P149" s="73"/>
      <c r="Q149" s="73"/>
      <c r="R149" s="92"/>
      <c r="S149" s="45">
        <v>0</v>
      </c>
      <c r="T149" s="45">
        <v>1</v>
      </c>
      <c r="U149" s="46">
        <v>0</v>
      </c>
      <c r="V149" s="46">
        <v>0.049662</v>
      </c>
      <c r="W149" s="46">
        <v>0.032258</v>
      </c>
      <c r="X149" s="46">
        <v>0.002471</v>
      </c>
      <c r="Y149" s="46">
        <v>0</v>
      </c>
      <c r="Z149" s="46">
        <v>0</v>
      </c>
      <c r="AA149" s="68">
        <v>149</v>
      </c>
      <c r="AB149" s="68"/>
      <c r="AC149" s="69"/>
      <c r="AD149" s="85" t="s">
        <v>676</v>
      </c>
      <c r="AE149" s="85" t="s">
        <v>712</v>
      </c>
      <c r="AF149" s="85" t="s">
        <v>817</v>
      </c>
      <c r="AG149" s="85" t="s">
        <v>828</v>
      </c>
      <c r="AH149" s="89" t="s">
        <v>998</v>
      </c>
      <c r="AI149" s="85"/>
      <c r="AJ149" s="85"/>
      <c r="AK149" s="85"/>
      <c r="AL149" s="85"/>
      <c r="AM149" s="85"/>
      <c r="AN149" s="85"/>
      <c r="AO149" s="85" t="str">
        <f>REPLACE(INDEX(GroupVertices[Group],MATCH("~"&amp;Vertices[[#This Row],[Vertex]],GroupVertices[Vertex],0)),1,1,"")</f>
        <v>7</v>
      </c>
      <c r="AP149" s="45"/>
      <c r="AQ149" s="46"/>
      <c r="AR149" s="45"/>
      <c r="AS149" s="46"/>
      <c r="AT149" s="45"/>
      <c r="AU149" s="46"/>
      <c r="AV149" s="45"/>
      <c r="AW149" s="46"/>
      <c r="AX149" s="45"/>
      <c r="AY149" s="45" t="s">
        <v>712</v>
      </c>
      <c r="AZ149" s="45" t="s">
        <v>4011</v>
      </c>
      <c r="BA149" s="45" t="s">
        <v>817</v>
      </c>
      <c r="BB149" s="45" t="s">
        <v>817</v>
      </c>
      <c r="BC149" s="45" t="s">
        <v>828</v>
      </c>
      <c r="BD149" s="45" t="s">
        <v>828</v>
      </c>
      <c r="BE149" s="45" t="s">
        <v>965</v>
      </c>
      <c r="BF149" s="45" t="s">
        <v>965</v>
      </c>
      <c r="BG149" s="45" t="s">
        <v>974</v>
      </c>
      <c r="BH149" s="45" t="s">
        <v>974</v>
      </c>
      <c r="BI149" s="45"/>
      <c r="BJ149" s="45"/>
      <c r="BK149" s="109" t="s">
        <v>4168</v>
      </c>
      <c r="BL149" s="109" t="s">
        <v>4168</v>
      </c>
      <c r="BM149" s="109" t="s">
        <v>4265</v>
      </c>
      <c r="BN149" s="109" t="s">
        <v>4265</v>
      </c>
      <c r="BO149" s="2"/>
    </row>
    <row r="150" spans="1:67" ht="15">
      <c r="A150" s="61" t="s">
        <v>376</v>
      </c>
      <c r="B150" s="62"/>
      <c r="C150" s="62" t="s">
        <v>56</v>
      </c>
      <c r="D150" s="63">
        <v>50</v>
      </c>
      <c r="E150" s="65"/>
      <c r="F150" s="62"/>
      <c r="G150" s="62"/>
      <c r="H150" s="66" t="s">
        <v>376</v>
      </c>
      <c r="I150" s="67"/>
      <c r="J150" s="67"/>
      <c r="K150" s="66" t="s">
        <v>376</v>
      </c>
      <c r="L150" s="70">
        <v>1</v>
      </c>
      <c r="M150" s="71">
        <v>4185.37353515625</v>
      </c>
      <c r="N150" s="71">
        <v>9759.12890625</v>
      </c>
      <c r="O150" s="72"/>
      <c r="P150" s="73"/>
      <c r="Q150" s="73"/>
      <c r="R150" s="92"/>
      <c r="S150" s="45">
        <v>0</v>
      </c>
      <c r="T150" s="45">
        <v>1</v>
      </c>
      <c r="U150" s="46">
        <v>0</v>
      </c>
      <c r="V150" s="46">
        <v>0.049662</v>
      </c>
      <c r="W150" s="46">
        <v>0.032258</v>
      </c>
      <c r="X150" s="46">
        <v>0.002471</v>
      </c>
      <c r="Y150" s="46">
        <v>0</v>
      </c>
      <c r="Z150" s="46">
        <v>0</v>
      </c>
      <c r="AA150" s="68">
        <v>150</v>
      </c>
      <c r="AB150" s="68"/>
      <c r="AC150" s="69"/>
      <c r="AD150" s="85" t="s">
        <v>677</v>
      </c>
      <c r="AE150" s="85" t="s">
        <v>708</v>
      </c>
      <c r="AF150" s="85" t="s">
        <v>817</v>
      </c>
      <c r="AG150" s="85" t="s">
        <v>828</v>
      </c>
      <c r="AH150" s="89" t="s">
        <v>999</v>
      </c>
      <c r="AI150" s="85"/>
      <c r="AJ150" s="85"/>
      <c r="AK150" s="85"/>
      <c r="AL150" s="85"/>
      <c r="AM150" s="85"/>
      <c r="AN150" s="85"/>
      <c r="AO150" s="85" t="str">
        <f>REPLACE(INDEX(GroupVertices[Group],MATCH("~"&amp;Vertices[[#This Row],[Vertex]],GroupVertices[Vertex],0)),1,1,"")</f>
        <v>7</v>
      </c>
      <c r="AP150" s="45"/>
      <c r="AQ150" s="46"/>
      <c r="AR150" s="45"/>
      <c r="AS150" s="46"/>
      <c r="AT150" s="45"/>
      <c r="AU150" s="46"/>
      <c r="AV150" s="45"/>
      <c r="AW150" s="46"/>
      <c r="AX150" s="45"/>
      <c r="AY150" s="45" t="s">
        <v>708</v>
      </c>
      <c r="AZ150" s="45" t="s">
        <v>708</v>
      </c>
      <c r="BA150" s="45" t="s">
        <v>817</v>
      </c>
      <c r="BB150" s="45" t="s">
        <v>817</v>
      </c>
      <c r="BC150" s="45" t="s">
        <v>828</v>
      </c>
      <c r="BD150" s="45" t="s">
        <v>828</v>
      </c>
      <c r="BE150" s="45" t="s">
        <v>965</v>
      </c>
      <c r="BF150" s="45" t="s">
        <v>965</v>
      </c>
      <c r="BG150" s="45" t="s">
        <v>974</v>
      </c>
      <c r="BH150" s="45" t="s">
        <v>974</v>
      </c>
      <c r="BI150" s="45"/>
      <c r="BJ150" s="45"/>
      <c r="BK150" s="109" t="s">
        <v>4168</v>
      </c>
      <c r="BL150" s="109" t="s">
        <v>4168</v>
      </c>
      <c r="BM150" s="109" t="s">
        <v>4265</v>
      </c>
      <c r="BN150" s="109" t="s">
        <v>4265</v>
      </c>
      <c r="BO150" s="2"/>
    </row>
    <row r="151" spans="1:67" ht="15">
      <c r="A151" s="61" t="s">
        <v>377</v>
      </c>
      <c r="B151" s="62"/>
      <c r="C151" s="62" t="s">
        <v>56</v>
      </c>
      <c r="D151" s="63">
        <v>50</v>
      </c>
      <c r="E151" s="65"/>
      <c r="F151" s="62"/>
      <c r="G151" s="62"/>
      <c r="H151" s="66" t="s">
        <v>377</v>
      </c>
      <c r="I151" s="67"/>
      <c r="J151" s="67"/>
      <c r="K151" s="66" t="s">
        <v>377</v>
      </c>
      <c r="L151" s="70">
        <v>1</v>
      </c>
      <c r="M151" s="71">
        <v>4575.876953125</v>
      </c>
      <c r="N151" s="71">
        <v>9100.177734375</v>
      </c>
      <c r="O151" s="72"/>
      <c r="P151" s="73"/>
      <c r="Q151" s="73"/>
      <c r="R151" s="92"/>
      <c r="S151" s="45">
        <v>0</v>
      </c>
      <c r="T151" s="45">
        <v>1</v>
      </c>
      <c r="U151" s="46">
        <v>0</v>
      </c>
      <c r="V151" s="46">
        <v>0.049662</v>
      </c>
      <c r="W151" s="46">
        <v>0.032258</v>
      </c>
      <c r="X151" s="46">
        <v>0.002471</v>
      </c>
      <c r="Y151" s="46">
        <v>0</v>
      </c>
      <c r="Z151" s="46">
        <v>0</v>
      </c>
      <c r="AA151" s="68">
        <v>151</v>
      </c>
      <c r="AB151" s="68"/>
      <c r="AC151" s="69"/>
      <c r="AD151" s="85" t="s">
        <v>677</v>
      </c>
      <c r="AE151" s="85" t="s">
        <v>713</v>
      </c>
      <c r="AF151" s="85" t="s">
        <v>817</v>
      </c>
      <c r="AG151" s="85" t="s">
        <v>833</v>
      </c>
      <c r="AH151" s="89" t="s">
        <v>1000</v>
      </c>
      <c r="AI151" s="85"/>
      <c r="AJ151" s="85"/>
      <c r="AK151" s="85"/>
      <c r="AL151" s="85"/>
      <c r="AM151" s="85"/>
      <c r="AN151" s="85"/>
      <c r="AO151" s="85" t="str">
        <f>REPLACE(INDEX(GroupVertices[Group],MATCH("~"&amp;Vertices[[#This Row],[Vertex]],GroupVertices[Vertex],0)),1,1,"")</f>
        <v>7</v>
      </c>
      <c r="AP151" s="45"/>
      <c r="AQ151" s="46"/>
      <c r="AR151" s="45"/>
      <c r="AS151" s="46"/>
      <c r="AT151" s="45"/>
      <c r="AU151" s="46"/>
      <c r="AV151" s="45"/>
      <c r="AW151" s="46"/>
      <c r="AX151" s="45"/>
      <c r="AY151" s="45" t="s">
        <v>713</v>
      </c>
      <c r="AZ151" s="45" t="s">
        <v>4012</v>
      </c>
      <c r="BA151" s="45" t="s">
        <v>817</v>
      </c>
      <c r="BB151" s="45" t="s">
        <v>817</v>
      </c>
      <c r="BC151" s="45" t="s">
        <v>833</v>
      </c>
      <c r="BD151" s="45" t="s">
        <v>833</v>
      </c>
      <c r="BE151" s="45" t="s">
        <v>965</v>
      </c>
      <c r="BF151" s="45" t="s">
        <v>965</v>
      </c>
      <c r="BG151" s="45" t="s">
        <v>974</v>
      </c>
      <c r="BH151" s="45" t="s">
        <v>974</v>
      </c>
      <c r="BI151" s="45"/>
      <c r="BJ151" s="45"/>
      <c r="BK151" s="109" t="s">
        <v>4168</v>
      </c>
      <c r="BL151" s="109" t="s">
        <v>4168</v>
      </c>
      <c r="BM151" s="109" t="s">
        <v>4265</v>
      </c>
      <c r="BN151" s="109" t="s">
        <v>4265</v>
      </c>
      <c r="BO151" s="2"/>
    </row>
    <row r="152" spans="1:67" ht="15">
      <c r="A152" s="61" t="s">
        <v>380</v>
      </c>
      <c r="B152" s="62"/>
      <c r="C152" s="62" t="s">
        <v>56</v>
      </c>
      <c r="D152" s="63">
        <v>50</v>
      </c>
      <c r="E152" s="65"/>
      <c r="F152" s="62"/>
      <c r="G152" s="62"/>
      <c r="H152" s="66" t="s">
        <v>380</v>
      </c>
      <c r="I152" s="67"/>
      <c r="J152" s="67"/>
      <c r="K152" s="66" t="s">
        <v>380</v>
      </c>
      <c r="L152" s="70">
        <v>1</v>
      </c>
      <c r="M152" s="71">
        <v>5233.0224609375</v>
      </c>
      <c r="N152" s="71">
        <v>9822.546875</v>
      </c>
      <c r="O152" s="72"/>
      <c r="P152" s="73"/>
      <c r="Q152" s="73"/>
      <c r="R152" s="92"/>
      <c r="S152" s="45">
        <v>0</v>
      </c>
      <c r="T152" s="45">
        <v>1</v>
      </c>
      <c r="U152" s="46">
        <v>0</v>
      </c>
      <c r="V152" s="46">
        <v>0.006901</v>
      </c>
      <c r="W152" s="46">
        <v>0</v>
      </c>
      <c r="X152" s="46">
        <v>0.002555</v>
      </c>
      <c r="Y152" s="46">
        <v>0</v>
      </c>
      <c r="Z152" s="46">
        <v>0</v>
      </c>
      <c r="AA152" s="68">
        <v>152</v>
      </c>
      <c r="AB152" s="68"/>
      <c r="AC152" s="69"/>
      <c r="AD152" s="85" t="s">
        <v>678</v>
      </c>
      <c r="AE152" s="85" t="s">
        <v>715</v>
      </c>
      <c r="AF152" s="85" t="s">
        <v>817</v>
      </c>
      <c r="AG152" s="85" t="s">
        <v>826</v>
      </c>
      <c r="AH152" s="89" t="s">
        <v>1002</v>
      </c>
      <c r="AI152" s="85"/>
      <c r="AJ152" s="85"/>
      <c r="AK152" s="85"/>
      <c r="AL152" s="85"/>
      <c r="AM152" s="85"/>
      <c r="AN152" s="85"/>
      <c r="AO152" s="85" t="str">
        <f>REPLACE(INDEX(GroupVertices[Group],MATCH("~"&amp;Vertices[[#This Row],[Vertex]],GroupVertices[Vertex],0)),1,1,"")</f>
        <v>10</v>
      </c>
      <c r="AP152" s="45"/>
      <c r="AQ152" s="46"/>
      <c r="AR152" s="45"/>
      <c r="AS152" s="46"/>
      <c r="AT152" s="45"/>
      <c r="AU152" s="46"/>
      <c r="AV152" s="45"/>
      <c r="AW152" s="46"/>
      <c r="AX152" s="45"/>
      <c r="AY152" s="45" t="s">
        <v>715</v>
      </c>
      <c r="AZ152" s="45" t="s">
        <v>715</v>
      </c>
      <c r="BA152" s="45" t="s">
        <v>817</v>
      </c>
      <c r="BB152" s="45" t="s">
        <v>817</v>
      </c>
      <c r="BC152" s="45" t="s">
        <v>826</v>
      </c>
      <c r="BD152" s="45" t="s">
        <v>826</v>
      </c>
      <c r="BE152" s="45" t="s">
        <v>965</v>
      </c>
      <c r="BF152" s="45" t="s">
        <v>965</v>
      </c>
      <c r="BG152" s="45" t="s">
        <v>969</v>
      </c>
      <c r="BH152" s="45" t="s">
        <v>969</v>
      </c>
      <c r="BI152" s="45"/>
      <c r="BJ152" s="45"/>
      <c r="BK152" s="109" t="s">
        <v>4171</v>
      </c>
      <c r="BL152" s="109" t="s">
        <v>4171</v>
      </c>
      <c r="BM152" s="109" t="s">
        <v>4268</v>
      </c>
      <c r="BN152" s="109" t="s">
        <v>4268</v>
      </c>
      <c r="BO152" s="2"/>
    </row>
    <row r="153" spans="1:67" ht="15">
      <c r="A153" s="61" t="s">
        <v>381</v>
      </c>
      <c r="B153" s="62"/>
      <c r="C153" s="62" t="s">
        <v>56</v>
      </c>
      <c r="D153" s="63">
        <v>50</v>
      </c>
      <c r="E153" s="65"/>
      <c r="F153" s="62"/>
      <c r="G153" s="62"/>
      <c r="H153" s="66" t="s">
        <v>381</v>
      </c>
      <c r="I153" s="67"/>
      <c r="J153" s="67"/>
      <c r="K153" s="66" t="s">
        <v>381</v>
      </c>
      <c r="L153" s="70">
        <v>1</v>
      </c>
      <c r="M153" s="71">
        <v>5335.5810546875</v>
      </c>
      <c r="N153" s="71">
        <v>9621.890625</v>
      </c>
      <c r="O153" s="72"/>
      <c r="P153" s="73"/>
      <c r="Q153" s="73"/>
      <c r="R153" s="92"/>
      <c r="S153" s="45">
        <v>0</v>
      </c>
      <c r="T153" s="45">
        <v>1</v>
      </c>
      <c r="U153" s="46">
        <v>0</v>
      </c>
      <c r="V153" s="46">
        <v>0.006901</v>
      </c>
      <c r="W153" s="46">
        <v>0</v>
      </c>
      <c r="X153" s="46">
        <v>0.002555</v>
      </c>
      <c r="Y153" s="46">
        <v>0</v>
      </c>
      <c r="Z153" s="46">
        <v>0</v>
      </c>
      <c r="AA153" s="68">
        <v>153</v>
      </c>
      <c r="AB153" s="68"/>
      <c r="AC153" s="69"/>
      <c r="AD153" s="85" t="s">
        <v>676</v>
      </c>
      <c r="AE153" s="85" t="s">
        <v>715</v>
      </c>
      <c r="AF153" s="85" t="s">
        <v>817</v>
      </c>
      <c r="AG153" s="85" t="s">
        <v>826</v>
      </c>
      <c r="AH153" s="89" t="s">
        <v>1003</v>
      </c>
      <c r="AI153" s="85"/>
      <c r="AJ153" s="85"/>
      <c r="AK153" s="85"/>
      <c r="AL153" s="85"/>
      <c r="AM153" s="85"/>
      <c r="AN153" s="85"/>
      <c r="AO153" s="85" t="str">
        <f>REPLACE(INDEX(GroupVertices[Group],MATCH("~"&amp;Vertices[[#This Row],[Vertex]],GroupVertices[Vertex],0)),1,1,"")</f>
        <v>10</v>
      </c>
      <c r="AP153" s="45"/>
      <c r="AQ153" s="46"/>
      <c r="AR153" s="45"/>
      <c r="AS153" s="46"/>
      <c r="AT153" s="45"/>
      <c r="AU153" s="46"/>
      <c r="AV153" s="45"/>
      <c r="AW153" s="46"/>
      <c r="AX153" s="45"/>
      <c r="AY153" s="45" t="s">
        <v>715</v>
      </c>
      <c r="AZ153" s="45" t="s">
        <v>715</v>
      </c>
      <c r="BA153" s="45" t="s">
        <v>817</v>
      </c>
      <c r="BB153" s="45" t="s">
        <v>817</v>
      </c>
      <c r="BC153" s="45" t="s">
        <v>826</v>
      </c>
      <c r="BD153" s="45" t="s">
        <v>826</v>
      </c>
      <c r="BE153" s="45" t="s">
        <v>965</v>
      </c>
      <c r="BF153" s="45" t="s">
        <v>965</v>
      </c>
      <c r="BG153" s="45" t="s">
        <v>969</v>
      </c>
      <c r="BH153" s="45" t="s">
        <v>969</v>
      </c>
      <c r="BI153" s="45"/>
      <c r="BJ153" s="45"/>
      <c r="BK153" s="109" t="s">
        <v>4171</v>
      </c>
      <c r="BL153" s="109" t="s">
        <v>4171</v>
      </c>
      <c r="BM153" s="109" t="s">
        <v>4268</v>
      </c>
      <c r="BN153" s="109" t="s">
        <v>4268</v>
      </c>
      <c r="BO153" s="2"/>
    </row>
    <row r="154" spans="1:67" ht="15">
      <c r="A154" s="61" t="s">
        <v>383</v>
      </c>
      <c r="B154" s="62"/>
      <c r="C154" s="62" t="s">
        <v>56</v>
      </c>
      <c r="D154" s="63">
        <v>50</v>
      </c>
      <c r="E154" s="65"/>
      <c r="F154" s="62"/>
      <c r="G154" s="62"/>
      <c r="H154" s="66" t="s">
        <v>383</v>
      </c>
      <c r="I154" s="67"/>
      <c r="J154" s="67"/>
      <c r="K154" s="66" t="s">
        <v>383</v>
      </c>
      <c r="L154" s="70">
        <v>1</v>
      </c>
      <c r="M154" s="71">
        <v>7568.2451171875</v>
      </c>
      <c r="N154" s="71">
        <v>4117.2353515625</v>
      </c>
      <c r="O154" s="72"/>
      <c r="P154" s="73"/>
      <c r="Q154" s="73"/>
      <c r="R154" s="92"/>
      <c r="S154" s="45">
        <v>0</v>
      </c>
      <c r="T154" s="45">
        <v>1</v>
      </c>
      <c r="U154" s="46">
        <v>0</v>
      </c>
      <c r="V154" s="46">
        <v>0.002817</v>
      </c>
      <c r="W154" s="46">
        <v>0</v>
      </c>
      <c r="X154" s="46">
        <v>0.002809</v>
      </c>
      <c r="Y154" s="46">
        <v>0</v>
      </c>
      <c r="Z154" s="46">
        <v>0</v>
      </c>
      <c r="AA154" s="68">
        <v>154</v>
      </c>
      <c r="AB154" s="68"/>
      <c r="AC154" s="69"/>
      <c r="AD154" s="85" t="s">
        <v>677</v>
      </c>
      <c r="AE154" s="85" t="s">
        <v>715</v>
      </c>
      <c r="AF154" s="85" t="s">
        <v>817</v>
      </c>
      <c r="AG154" s="85" t="s">
        <v>826</v>
      </c>
      <c r="AH154" s="89" t="s">
        <v>1006</v>
      </c>
      <c r="AI154" s="85"/>
      <c r="AJ154" s="85"/>
      <c r="AK154" s="85"/>
      <c r="AL154" s="85"/>
      <c r="AM154" s="85"/>
      <c r="AN154" s="85"/>
      <c r="AO154" s="85" t="str">
        <f>REPLACE(INDEX(GroupVertices[Group],MATCH("~"&amp;Vertices[[#This Row],[Vertex]],GroupVertices[Vertex],0)),1,1,"")</f>
        <v>74</v>
      </c>
      <c r="AP154" s="45"/>
      <c r="AQ154" s="46"/>
      <c r="AR154" s="45"/>
      <c r="AS154" s="46"/>
      <c r="AT154" s="45"/>
      <c r="AU154" s="46"/>
      <c r="AV154" s="45"/>
      <c r="AW154" s="46"/>
      <c r="AX154" s="45"/>
      <c r="AY154" s="45" t="s">
        <v>715</v>
      </c>
      <c r="AZ154" s="45" t="s">
        <v>715</v>
      </c>
      <c r="BA154" s="45" t="s">
        <v>817</v>
      </c>
      <c r="BB154" s="45" t="s">
        <v>817</v>
      </c>
      <c r="BC154" s="45" t="s">
        <v>826</v>
      </c>
      <c r="BD154" s="45" t="s">
        <v>826</v>
      </c>
      <c r="BE154" s="45" t="s">
        <v>965</v>
      </c>
      <c r="BF154" s="45" t="s">
        <v>965</v>
      </c>
      <c r="BG154" s="45" t="s">
        <v>969</v>
      </c>
      <c r="BH154" s="45" t="s">
        <v>969</v>
      </c>
      <c r="BI154" s="45"/>
      <c r="BJ154" s="45"/>
      <c r="BK154" s="109" t="s">
        <v>3811</v>
      </c>
      <c r="BL154" s="109" t="s">
        <v>3811</v>
      </c>
      <c r="BM154" s="109" t="s">
        <v>4270</v>
      </c>
      <c r="BN154" s="109" t="s">
        <v>4270</v>
      </c>
      <c r="BO154" s="2"/>
    </row>
    <row r="155" spans="1:67" ht="15">
      <c r="A155" s="61" t="s">
        <v>574</v>
      </c>
      <c r="B155" s="62"/>
      <c r="C155" s="62" t="s">
        <v>59</v>
      </c>
      <c r="D155" s="63">
        <v>50</v>
      </c>
      <c r="E155" s="65"/>
      <c r="F155" s="62"/>
      <c r="G155" s="62"/>
      <c r="H155" s="66" t="s">
        <v>574</v>
      </c>
      <c r="I155" s="67"/>
      <c r="J155" s="67"/>
      <c r="K155" s="66" t="s">
        <v>574</v>
      </c>
      <c r="L155" s="70">
        <v>1</v>
      </c>
      <c r="M155" s="71">
        <v>7122.43017578125</v>
      </c>
      <c r="N155" s="71">
        <v>4896.5693359375</v>
      </c>
      <c r="O155" s="72"/>
      <c r="P155" s="73"/>
      <c r="Q155" s="73"/>
      <c r="R155" s="92"/>
      <c r="S155" s="45">
        <v>1</v>
      </c>
      <c r="T155" s="45">
        <v>0</v>
      </c>
      <c r="U155" s="46">
        <v>0</v>
      </c>
      <c r="V155" s="46">
        <v>0.002817</v>
      </c>
      <c r="W155" s="46">
        <v>0</v>
      </c>
      <c r="X155" s="46">
        <v>0.002809</v>
      </c>
      <c r="Y155" s="46">
        <v>0</v>
      </c>
      <c r="Z155" s="46">
        <v>0</v>
      </c>
      <c r="AA155" s="68">
        <v>155</v>
      </c>
      <c r="AB155" s="68"/>
      <c r="AC155" s="69"/>
      <c r="AD155" s="85"/>
      <c r="AE155" s="85"/>
      <c r="AF155" s="85"/>
      <c r="AG155" s="85"/>
      <c r="AH155" s="89" t="s">
        <v>1005</v>
      </c>
      <c r="AI155" s="85" t="s">
        <v>864</v>
      </c>
      <c r="AJ155" s="85" t="s">
        <v>965</v>
      </c>
      <c r="AK155" s="85">
        <v>2016</v>
      </c>
      <c r="AL155" s="85">
        <v>59</v>
      </c>
      <c r="AM155" s="85" t="s">
        <v>969</v>
      </c>
      <c r="AN155" s="85"/>
      <c r="AO155" s="85" t="str">
        <f>REPLACE(INDEX(GroupVertices[Group],MATCH("~"&amp;Vertices[[#This Row],[Vertex]],GroupVertices[Vertex],0)),1,1,"")</f>
        <v>74</v>
      </c>
      <c r="AP155" s="45">
        <v>1</v>
      </c>
      <c r="AQ155" s="46">
        <v>0.45662100456621</v>
      </c>
      <c r="AR155" s="45">
        <v>1</v>
      </c>
      <c r="AS155" s="46">
        <v>0.45662100456621</v>
      </c>
      <c r="AT155" s="45">
        <v>0</v>
      </c>
      <c r="AU155" s="46">
        <v>0</v>
      </c>
      <c r="AV155" s="45">
        <v>129</v>
      </c>
      <c r="AW155" s="46">
        <v>58.9041095890411</v>
      </c>
      <c r="AX155" s="45">
        <v>219</v>
      </c>
      <c r="AY155" s="45"/>
      <c r="AZ155" s="45"/>
      <c r="BA155" s="45"/>
      <c r="BB155" s="45"/>
      <c r="BC155" s="45"/>
      <c r="BD155" s="45"/>
      <c r="BE155" s="45"/>
      <c r="BF155" s="45"/>
      <c r="BG155" s="45"/>
      <c r="BH155" s="45"/>
      <c r="BI155" s="45"/>
      <c r="BJ155" s="45"/>
      <c r="BK155" s="45"/>
      <c r="BL155" s="45"/>
      <c r="BM155" s="45"/>
      <c r="BN155" s="45"/>
      <c r="BO155" s="2"/>
    </row>
    <row r="156" spans="1:67" ht="15">
      <c r="A156" s="61" t="s">
        <v>384</v>
      </c>
      <c r="B156" s="62"/>
      <c r="C156" s="62" t="s">
        <v>56</v>
      </c>
      <c r="D156" s="63">
        <v>50</v>
      </c>
      <c r="E156" s="65"/>
      <c r="F156" s="62"/>
      <c r="G156" s="62"/>
      <c r="H156" s="66" t="s">
        <v>384</v>
      </c>
      <c r="I156" s="67"/>
      <c r="J156" s="67"/>
      <c r="K156" s="66" t="s">
        <v>384</v>
      </c>
      <c r="L156" s="70">
        <v>1</v>
      </c>
      <c r="M156" s="71">
        <v>4553.6845703125</v>
      </c>
      <c r="N156" s="71">
        <v>3426.1279296875</v>
      </c>
      <c r="O156" s="72"/>
      <c r="P156" s="73"/>
      <c r="Q156" s="73"/>
      <c r="R156" s="92"/>
      <c r="S156" s="45">
        <v>0</v>
      </c>
      <c r="T156" s="45">
        <v>1</v>
      </c>
      <c r="U156" s="46">
        <v>0</v>
      </c>
      <c r="V156" s="46">
        <v>0.003756</v>
      </c>
      <c r="W156" s="46">
        <v>0</v>
      </c>
      <c r="X156" s="46">
        <v>0.002626</v>
      </c>
      <c r="Y156" s="46">
        <v>0</v>
      </c>
      <c r="Z156" s="46">
        <v>0</v>
      </c>
      <c r="AA156" s="68">
        <v>156</v>
      </c>
      <c r="AB156" s="68"/>
      <c r="AC156" s="69"/>
      <c r="AD156" s="85" t="s">
        <v>677</v>
      </c>
      <c r="AE156" s="85" t="s">
        <v>716</v>
      </c>
      <c r="AF156" s="85" t="s">
        <v>817</v>
      </c>
      <c r="AG156" s="85" t="s">
        <v>823</v>
      </c>
      <c r="AH156" s="89" t="s">
        <v>1007</v>
      </c>
      <c r="AI156" s="85"/>
      <c r="AJ156" s="85"/>
      <c r="AK156" s="85"/>
      <c r="AL156" s="85"/>
      <c r="AM156" s="85"/>
      <c r="AN156" s="85"/>
      <c r="AO156" s="85" t="str">
        <f>REPLACE(INDEX(GroupVertices[Group],MATCH("~"&amp;Vertices[[#This Row],[Vertex]],GroupVertices[Vertex],0)),1,1,"")</f>
        <v>35</v>
      </c>
      <c r="AP156" s="45"/>
      <c r="AQ156" s="46"/>
      <c r="AR156" s="45"/>
      <c r="AS156" s="46"/>
      <c r="AT156" s="45"/>
      <c r="AU156" s="46"/>
      <c r="AV156" s="45"/>
      <c r="AW156" s="46"/>
      <c r="AX156" s="45"/>
      <c r="AY156" s="45" t="s">
        <v>716</v>
      </c>
      <c r="AZ156" s="45" t="s">
        <v>716</v>
      </c>
      <c r="BA156" s="45" t="s">
        <v>817</v>
      </c>
      <c r="BB156" s="45" t="s">
        <v>817</v>
      </c>
      <c r="BC156" s="45" t="s">
        <v>823</v>
      </c>
      <c r="BD156" s="45" t="s">
        <v>823</v>
      </c>
      <c r="BE156" s="45" t="s">
        <v>965</v>
      </c>
      <c r="BF156" s="45" t="s">
        <v>965</v>
      </c>
      <c r="BG156" s="45" t="s">
        <v>969</v>
      </c>
      <c r="BH156" s="45" t="s">
        <v>969</v>
      </c>
      <c r="BI156" s="45"/>
      <c r="BJ156" s="45"/>
      <c r="BK156" s="109" t="s">
        <v>4173</v>
      </c>
      <c r="BL156" s="109" t="s">
        <v>4173</v>
      </c>
      <c r="BM156" s="109" t="s">
        <v>4271</v>
      </c>
      <c r="BN156" s="109" t="s">
        <v>4271</v>
      </c>
      <c r="BO156" s="2"/>
    </row>
    <row r="157" spans="1:67" ht="15">
      <c r="A157" s="61" t="s">
        <v>385</v>
      </c>
      <c r="B157" s="62"/>
      <c r="C157" s="62" t="s">
        <v>56</v>
      </c>
      <c r="D157" s="63">
        <v>50</v>
      </c>
      <c r="E157" s="65"/>
      <c r="F157" s="62"/>
      <c r="G157" s="62"/>
      <c r="H157" s="66" t="s">
        <v>385</v>
      </c>
      <c r="I157" s="67"/>
      <c r="J157" s="67"/>
      <c r="K157" s="66" t="s">
        <v>385</v>
      </c>
      <c r="L157" s="70">
        <v>1</v>
      </c>
      <c r="M157" s="71">
        <v>4942.888671875</v>
      </c>
      <c r="N157" s="71">
        <v>2779.1337890625</v>
      </c>
      <c r="O157" s="72"/>
      <c r="P157" s="73"/>
      <c r="Q157" s="73"/>
      <c r="R157" s="92"/>
      <c r="S157" s="45">
        <v>0</v>
      </c>
      <c r="T157" s="45">
        <v>1</v>
      </c>
      <c r="U157" s="46">
        <v>0</v>
      </c>
      <c r="V157" s="46">
        <v>0.003756</v>
      </c>
      <c r="W157" s="46">
        <v>0</v>
      </c>
      <c r="X157" s="46">
        <v>0.002626</v>
      </c>
      <c r="Y157" s="46">
        <v>0</v>
      </c>
      <c r="Z157" s="46">
        <v>0</v>
      </c>
      <c r="AA157" s="68">
        <v>157</v>
      </c>
      <c r="AB157" s="68"/>
      <c r="AC157" s="69"/>
      <c r="AD157" s="85" t="s">
        <v>678</v>
      </c>
      <c r="AE157" s="85" t="s">
        <v>717</v>
      </c>
      <c r="AF157" s="85" t="s">
        <v>817</v>
      </c>
      <c r="AG157" s="85" t="s">
        <v>823</v>
      </c>
      <c r="AH157" s="89" t="s">
        <v>1009</v>
      </c>
      <c r="AI157" s="85"/>
      <c r="AJ157" s="85"/>
      <c r="AK157" s="85"/>
      <c r="AL157" s="85"/>
      <c r="AM157" s="85"/>
      <c r="AN157" s="85"/>
      <c r="AO157" s="85" t="str">
        <f>REPLACE(INDEX(GroupVertices[Group],MATCH("~"&amp;Vertices[[#This Row],[Vertex]],GroupVertices[Vertex],0)),1,1,"")</f>
        <v>35</v>
      </c>
      <c r="AP157" s="45"/>
      <c r="AQ157" s="46"/>
      <c r="AR157" s="45"/>
      <c r="AS157" s="46"/>
      <c r="AT157" s="45"/>
      <c r="AU157" s="46"/>
      <c r="AV157" s="45"/>
      <c r="AW157" s="46"/>
      <c r="AX157" s="45"/>
      <c r="AY157" s="45" t="s">
        <v>717</v>
      </c>
      <c r="AZ157" s="45" t="s">
        <v>4015</v>
      </c>
      <c r="BA157" s="45" t="s">
        <v>817</v>
      </c>
      <c r="BB157" s="45" t="s">
        <v>817</v>
      </c>
      <c r="BC157" s="45" t="s">
        <v>823</v>
      </c>
      <c r="BD157" s="45" t="s">
        <v>823</v>
      </c>
      <c r="BE157" s="45" t="s">
        <v>965</v>
      </c>
      <c r="BF157" s="45" t="s">
        <v>965</v>
      </c>
      <c r="BG157" s="45" t="s">
        <v>969</v>
      </c>
      <c r="BH157" s="45" t="s">
        <v>969</v>
      </c>
      <c r="BI157" s="45"/>
      <c r="BJ157" s="45"/>
      <c r="BK157" s="109" t="s">
        <v>4173</v>
      </c>
      <c r="BL157" s="109" t="s">
        <v>4173</v>
      </c>
      <c r="BM157" s="109" t="s">
        <v>4271</v>
      </c>
      <c r="BN157" s="109" t="s">
        <v>4271</v>
      </c>
      <c r="BO157" s="2"/>
    </row>
    <row r="158" spans="1:67" ht="15">
      <c r="A158" s="61" t="s">
        <v>386</v>
      </c>
      <c r="B158" s="62"/>
      <c r="C158" s="62" t="s">
        <v>56</v>
      </c>
      <c r="D158" s="63">
        <v>50</v>
      </c>
      <c r="E158" s="65"/>
      <c r="F158" s="62"/>
      <c r="G158" s="62"/>
      <c r="H158" s="66" t="s">
        <v>386</v>
      </c>
      <c r="I158" s="67"/>
      <c r="J158" s="67"/>
      <c r="K158" s="66" t="s">
        <v>386</v>
      </c>
      <c r="L158" s="70">
        <v>1</v>
      </c>
      <c r="M158" s="71">
        <v>9871.6240234375</v>
      </c>
      <c r="N158" s="71">
        <v>9567.5791015625</v>
      </c>
      <c r="O158" s="72"/>
      <c r="P158" s="73"/>
      <c r="Q158" s="73"/>
      <c r="R158" s="92"/>
      <c r="S158" s="45">
        <v>0</v>
      </c>
      <c r="T158" s="45">
        <v>1</v>
      </c>
      <c r="U158" s="46">
        <v>0</v>
      </c>
      <c r="V158" s="46">
        <v>0.005634</v>
      </c>
      <c r="W158" s="46">
        <v>0</v>
      </c>
      <c r="X158" s="46">
        <v>0.002612</v>
      </c>
      <c r="Y158" s="46">
        <v>0</v>
      </c>
      <c r="Z158" s="46">
        <v>0</v>
      </c>
      <c r="AA158" s="68">
        <v>158</v>
      </c>
      <c r="AB158" s="68"/>
      <c r="AC158" s="69"/>
      <c r="AD158" s="85" t="s">
        <v>677</v>
      </c>
      <c r="AE158" s="85" t="s">
        <v>718</v>
      </c>
      <c r="AF158" s="85" t="s">
        <v>817</v>
      </c>
      <c r="AG158" s="85" t="s">
        <v>823</v>
      </c>
      <c r="AH158" s="89" t="s">
        <v>1010</v>
      </c>
      <c r="AI158" s="85"/>
      <c r="AJ158" s="85"/>
      <c r="AK158" s="85"/>
      <c r="AL158" s="85"/>
      <c r="AM158" s="85"/>
      <c r="AN158" s="85"/>
      <c r="AO158" s="85" t="str">
        <f>REPLACE(INDEX(GroupVertices[Group],MATCH("~"&amp;Vertices[[#This Row],[Vertex]],GroupVertices[Vertex],0)),1,1,"")</f>
        <v>13</v>
      </c>
      <c r="AP158" s="45"/>
      <c r="AQ158" s="46"/>
      <c r="AR158" s="45"/>
      <c r="AS158" s="46"/>
      <c r="AT158" s="45"/>
      <c r="AU158" s="46"/>
      <c r="AV158" s="45"/>
      <c r="AW158" s="46"/>
      <c r="AX158" s="45"/>
      <c r="AY158" s="45" t="s">
        <v>718</v>
      </c>
      <c r="AZ158" s="45" t="s">
        <v>4016</v>
      </c>
      <c r="BA158" s="45" t="s">
        <v>817</v>
      </c>
      <c r="BB158" s="45" t="s">
        <v>817</v>
      </c>
      <c r="BC158" s="45" t="s">
        <v>823</v>
      </c>
      <c r="BD158" s="45" t="s">
        <v>823</v>
      </c>
      <c r="BE158" s="45" t="s">
        <v>965</v>
      </c>
      <c r="BF158" s="45" t="s">
        <v>965</v>
      </c>
      <c r="BG158" s="45" t="s">
        <v>975</v>
      </c>
      <c r="BH158" s="45" t="s">
        <v>975</v>
      </c>
      <c r="BI158" s="45"/>
      <c r="BJ158" s="45"/>
      <c r="BK158" s="109" t="s">
        <v>4174</v>
      </c>
      <c r="BL158" s="109" t="s">
        <v>4174</v>
      </c>
      <c r="BM158" s="109" t="s">
        <v>4272</v>
      </c>
      <c r="BN158" s="109" t="s">
        <v>4272</v>
      </c>
      <c r="BO158" s="2"/>
    </row>
    <row r="159" spans="1:67" ht="15">
      <c r="A159" s="61" t="s">
        <v>388</v>
      </c>
      <c r="B159" s="62"/>
      <c r="C159" s="62" t="s">
        <v>56</v>
      </c>
      <c r="D159" s="63">
        <v>50</v>
      </c>
      <c r="E159" s="65"/>
      <c r="F159" s="62"/>
      <c r="G159" s="62"/>
      <c r="H159" s="66" t="s">
        <v>388</v>
      </c>
      <c r="I159" s="67"/>
      <c r="J159" s="67"/>
      <c r="K159" s="66" t="s">
        <v>388</v>
      </c>
      <c r="L159" s="70">
        <v>1</v>
      </c>
      <c r="M159" s="71">
        <v>7695.62109375</v>
      </c>
      <c r="N159" s="71">
        <v>4896.5693359375</v>
      </c>
      <c r="O159" s="72"/>
      <c r="P159" s="73"/>
      <c r="Q159" s="73"/>
      <c r="R159" s="92"/>
      <c r="S159" s="45">
        <v>0</v>
      </c>
      <c r="T159" s="45">
        <v>1</v>
      </c>
      <c r="U159" s="46">
        <v>0</v>
      </c>
      <c r="V159" s="46">
        <v>0.002817</v>
      </c>
      <c r="W159" s="46">
        <v>0</v>
      </c>
      <c r="X159" s="46">
        <v>0.002809</v>
      </c>
      <c r="Y159" s="46">
        <v>0</v>
      </c>
      <c r="Z159" s="46">
        <v>0</v>
      </c>
      <c r="AA159" s="68">
        <v>159</v>
      </c>
      <c r="AB159" s="68"/>
      <c r="AC159" s="69"/>
      <c r="AD159" s="85" t="s">
        <v>677</v>
      </c>
      <c r="AE159" s="85" t="s">
        <v>719</v>
      </c>
      <c r="AF159" s="85" t="s">
        <v>817</v>
      </c>
      <c r="AG159" s="85" t="s">
        <v>836</v>
      </c>
      <c r="AH159" s="89" t="s">
        <v>1013</v>
      </c>
      <c r="AI159" s="85"/>
      <c r="AJ159" s="85"/>
      <c r="AK159" s="85"/>
      <c r="AL159" s="85"/>
      <c r="AM159" s="85"/>
      <c r="AN159" s="85"/>
      <c r="AO159" s="85" t="str">
        <f>REPLACE(INDEX(GroupVertices[Group],MATCH("~"&amp;Vertices[[#This Row],[Vertex]],GroupVertices[Vertex],0)),1,1,"")</f>
        <v>73</v>
      </c>
      <c r="AP159" s="45"/>
      <c r="AQ159" s="46"/>
      <c r="AR159" s="45"/>
      <c r="AS159" s="46"/>
      <c r="AT159" s="45"/>
      <c r="AU159" s="46"/>
      <c r="AV159" s="45"/>
      <c r="AW159" s="46"/>
      <c r="AX159" s="45"/>
      <c r="AY159" s="45" t="s">
        <v>719</v>
      </c>
      <c r="AZ159" s="45" t="s">
        <v>719</v>
      </c>
      <c r="BA159" s="45" t="s">
        <v>817</v>
      </c>
      <c r="BB159" s="45" t="s">
        <v>817</v>
      </c>
      <c r="BC159" s="45" t="s">
        <v>836</v>
      </c>
      <c r="BD159" s="45" t="s">
        <v>836</v>
      </c>
      <c r="BE159" s="45" t="s">
        <v>965</v>
      </c>
      <c r="BF159" s="45" t="s">
        <v>965</v>
      </c>
      <c r="BG159" s="45" t="s">
        <v>975</v>
      </c>
      <c r="BH159" s="45" t="s">
        <v>975</v>
      </c>
      <c r="BI159" s="45"/>
      <c r="BJ159" s="45"/>
      <c r="BK159" s="109" t="s">
        <v>3810</v>
      </c>
      <c r="BL159" s="109" t="s">
        <v>3810</v>
      </c>
      <c r="BM159" s="109" t="s">
        <v>3952</v>
      </c>
      <c r="BN159" s="109" t="s">
        <v>3952</v>
      </c>
      <c r="BO159" s="2"/>
    </row>
    <row r="160" spans="1:67" ht="15">
      <c r="A160" s="61" t="s">
        <v>577</v>
      </c>
      <c r="B160" s="62"/>
      <c r="C160" s="62" t="s">
        <v>59</v>
      </c>
      <c r="D160" s="63">
        <v>50</v>
      </c>
      <c r="E160" s="65"/>
      <c r="F160" s="62"/>
      <c r="G160" s="62"/>
      <c r="H160" s="66" t="s">
        <v>577</v>
      </c>
      <c r="I160" s="67"/>
      <c r="J160" s="67"/>
      <c r="K160" s="66" t="s">
        <v>577</v>
      </c>
      <c r="L160" s="70">
        <v>1</v>
      </c>
      <c r="M160" s="71">
        <v>8141.4365234375</v>
      </c>
      <c r="N160" s="71">
        <v>4117.2353515625</v>
      </c>
      <c r="O160" s="72"/>
      <c r="P160" s="73"/>
      <c r="Q160" s="73"/>
      <c r="R160" s="92"/>
      <c r="S160" s="45">
        <v>1</v>
      </c>
      <c r="T160" s="45">
        <v>0</v>
      </c>
      <c r="U160" s="46">
        <v>0</v>
      </c>
      <c r="V160" s="46">
        <v>0.002817</v>
      </c>
      <c r="W160" s="46">
        <v>0</v>
      </c>
      <c r="X160" s="46">
        <v>0.002809</v>
      </c>
      <c r="Y160" s="46">
        <v>0</v>
      </c>
      <c r="Z160" s="46">
        <v>0</v>
      </c>
      <c r="AA160" s="68">
        <v>160</v>
      </c>
      <c r="AB160" s="68"/>
      <c r="AC160" s="69"/>
      <c r="AD160" s="85"/>
      <c r="AE160" s="85"/>
      <c r="AF160" s="85"/>
      <c r="AG160" s="85"/>
      <c r="AH160" s="89" t="s">
        <v>1012</v>
      </c>
      <c r="AI160" s="85" t="s">
        <v>867</v>
      </c>
      <c r="AJ160" s="85" t="s">
        <v>965</v>
      </c>
      <c r="AK160" s="85">
        <v>2012</v>
      </c>
      <c r="AL160" s="85">
        <v>60</v>
      </c>
      <c r="AM160" s="85" t="s">
        <v>975</v>
      </c>
      <c r="AN160" s="85"/>
      <c r="AO160" s="85" t="str">
        <f>REPLACE(INDEX(GroupVertices[Group],MATCH("~"&amp;Vertices[[#This Row],[Vertex]],GroupVertices[Vertex],0)),1,1,"")</f>
        <v>73</v>
      </c>
      <c r="AP160" s="45">
        <v>0</v>
      </c>
      <c r="AQ160" s="46">
        <v>0</v>
      </c>
      <c r="AR160" s="45">
        <v>1</v>
      </c>
      <c r="AS160" s="46">
        <v>0.43859649122807015</v>
      </c>
      <c r="AT160" s="45">
        <v>0</v>
      </c>
      <c r="AU160" s="46">
        <v>0</v>
      </c>
      <c r="AV160" s="45">
        <v>153</v>
      </c>
      <c r="AW160" s="46">
        <v>67.10526315789474</v>
      </c>
      <c r="AX160" s="45">
        <v>228</v>
      </c>
      <c r="AY160" s="45"/>
      <c r="AZ160" s="45"/>
      <c r="BA160" s="45"/>
      <c r="BB160" s="45"/>
      <c r="BC160" s="45"/>
      <c r="BD160" s="45"/>
      <c r="BE160" s="45"/>
      <c r="BF160" s="45"/>
      <c r="BG160" s="45"/>
      <c r="BH160" s="45"/>
      <c r="BI160" s="45"/>
      <c r="BJ160" s="45"/>
      <c r="BK160" s="45"/>
      <c r="BL160" s="45"/>
      <c r="BM160" s="45"/>
      <c r="BN160" s="45"/>
      <c r="BO160" s="2"/>
    </row>
    <row r="161" spans="1:67" ht="15">
      <c r="A161" s="61" t="s">
        <v>579</v>
      </c>
      <c r="B161" s="62"/>
      <c r="C161" s="62" t="s">
        <v>59</v>
      </c>
      <c r="D161" s="63">
        <v>50</v>
      </c>
      <c r="E161" s="65"/>
      <c r="F161" s="62"/>
      <c r="G161" s="62"/>
      <c r="H161" s="66" t="s">
        <v>579</v>
      </c>
      <c r="I161" s="67"/>
      <c r="J161" s="67"/>
      <c r="K161" s="66" t="s">
        <v>579</v>
      </c>
      <c r="L161" s="70">
        <v>1</v>
      </c>
      <c r="M161" s="71">
        <v>857.9155883789062</v>
      </c>
      <c r="N161" s="71">
        <v>4566.03173828125</v>
      </c>
      <c r="O161" s="72"/>
      <c r="P161" s="73"/>
      <c r="Q161" s="73"/>
      <c r="R161" s="92"/>
      <c r="S161" s="45">
        <v>1</v>
      </c>
      <c r="T161" s="45">
        <v>0</v>
      </c>
      <c r="U161" s="46">
        <v>0</v>
      </c>
      <c r="V161" s="46">
        <v>0.062341</v>
      </c>
      <c r="W161" s="46">
        <v>0.082537</v>
      </c>
      <c r="X161" s="46">
        <v>0.002442</v>
      </c>
      <c r="Y161" s="46">
        <v>0</v>
      </c>
      <c r="Z161" s="46">
        <v>0</v>
      </c>
      <c r="AA161" s="68">
        <v>161</v>
      </c>
      <c r="AB161" s="68"/>
      <c r="AC161" s="69"/>
      <c r="AD161" s="85"/>
      <c r="AE161" s="85"/>
      <c r="AF161" s="85"/>
      <c r="AG161" s="85"/>
      <c r="AH161" s="89" t="s">
        <v>1015</v>
      </c>
      <c r="AI161" s="85" t="s">
        <v>869</v>
      </c>
      <c r="AJ161" s="85" t="s">
        <v>965</v>
      </c>
      <c r="AK161" s="85">
        <v>2008</v>
      </c>
      <c r="AL161" s="85">
        <v>61</v>
      </c>
      <c r="AM161" s="85" t="s">
        <v>970</v>
      </c>
      <c r="AN161" s="85"/>
      <c r="AO161" s="85" t="str">
        <f>REPLACE(INDEX(GroupVertices[Group],MATCH("~"&amp;Vertices[[#This Row],[Vertex]],GroupVertices[Vertex],0)),1,1,"")</f>
        <v>1</v>
      </c>
      <c r="AP161" s="45">
        <v>5</v>
      </c>
      <c r="AQ161" s="46">
        <v>2.232142857142857</v>
      </c>
      <c r="AR161" s="45">
        <v>0</v>
      </c>
      <c r="AS161" s="46">
        <v>0</v>
      </c>
      <c r="AT161" s="45">
        <v>0</v>
      </c>
      <c r="AU161" s="46">
        <v>0</v>
      </c>
      <c r="AV161" s="45">
        <v>115</v>
      </c>
      <c r="AW161" s="46">
        <v>51.339285714285715</v>
      </c>
      <c r="AX161" s="45">
        <v>224</v>
      </c>
      <c r="AY161" s="45"/>
      <c r="AZ161" s="45"/>
      <c r="BA161" s="45"/>
      <c r="BB161" s="45"/>
      <c r="BC161" s="45"/>
      <c r="BD161" s="45"/>
      <c r="BE161" s="45"/>
      <c r="BF161" s="45"/>
      <c r="BG161" s="45"/>
      <c r="BH161" s="45"/>
      <c r="BI161" s="45"/>
      <c r="BJ161" s="45"/>
      <c r="BK161" s="45"/>
      <c r="BL161" s="45"/>
      <c r="BM161" s="45"/>
      <c r="BN161" s="45"/>
      <c r="BO161" s="2"/>
    </row>
    <row r="162" spans="1:67" ht="15">
      <c r="A162" s="61" t="s">
        <v>580</v>
      </c>
      <c r="B162" s="62"/>
      <c r="C162" s="62" t="s">
        <v>59</v>
      </c>
      <c r="D162" s="63">
        <v>50</v>
      </c>
      <c r="E162" s="65"/>
      <c r="F162" s="62"/>
      <c r="G162" s="62"/>
      <c r="H162" s="66" t="s">
        <v>580</v>
      </c>
      <c r="I162" s="67"/>
      <c r="J162" s="67"/>
      <c r="K162" s="66" t="s">
        <v>580</v>
      </c>
      <c r="L162" s="70">
        <v>1</v>
      </c>
      <c r="M162" s="71">
        <v>1389.4818115234375</v>
      </c>
      <c r="N162" s="71">
        <v>5731.31494140625</v>
      </c>
      <c r="O162" s="72"/>
      <c r="P162" s="73"/>
      <c r="Q162" s="73"/>
      <c r="R162" s="92"/>
      <c r="S162" s="45">
        <v>1</v>
      </c>
      <c r="T162" s="45">
        <v>0</v>
      </c>
      <c r="U162" s="46">
        <v>0</v>
      </c>
      <c r="V162" s="46">
        <v>0.059393</v>
      </c>
      <c r="W162" s="46">
        <v>0.093473</v>
      </c>
      <c r="X162" s="46">
        <v>0.00244</v>
      </c>
      <c r="Y162" s="46">
        <v>0</v>
      </c>
      <c r="Z162" s="46">
        <v>0</v>
      </c>
      <c r="AA162" s="68">
        <v>162</v>
      </c>
      <c r="AB162" s="68"/>
      <c r="AC162" s="69"/>
      <c r="AD162" s="85"/>
      <c r="AE162" s="85"/>
      <c r="AF162" s="85"/>
      <c r="AG162" s="85"/>
      <c r="AH162" s="89" t="s">
        <v>1016</v>
      </c>
      <c r="AI162" s="85" t="s">
        <v>870</v>
      </c>
      <c r="AJ162" s="85" t="s">
        <v>965</v>
      </c>
      <c r="AK162" s="85">
        <v>2007</v>
      </c>
      <c r="AL162" s="85">
        <v>61</v>
      </c>
      <c r="AM162" s="85" t="s">
        <v>969</v>
      </c>
      <c r="AN162" s="85"/>
      <c r="AO162" s="85" t="str">
        <f>REPLACE(INDEX(GroupVertices[Group],MATCH("~"&amp;Vertices[[#This Row],[Vertex]],GroupVertices[Vertex],0)),1,1,"")</f>
        <v>1</v>
      </c>
      <c r="AP162" s="45">
        <v>12</v>
      </c>
      <c r="AQ162" s="46">
        <v>3.7735849056603774</v>
      </c>
      <c r="AR162" s="45">
        <v>9</v>
      </c>
      <c r="AS162" s="46">
        <v>2.830188679245283</v>
      </c>
      <c r="AT162" s="45">
        <v>0</v>
      </c>
      <c r="AU162" s="46">
        <v>0</v>
      </c>
      <c r="AV162" s="45">
        <v>151</v>
      </c>
      <c r="AW162" s="46">
        <v>47.484276729559745</v>
      </c>
      <c r="AX162" s="45">
        <v>318</v>
      </c>
      <c r="AY162" s="45"/>
      <c r="AZ162" s="45"/>
      <c r="BA162" s="45"/>
      <c r="BB162" s="45"/>
      <c r="BC162" s="45"/>
      <c r="BD162" s="45"/>
      <c r="BE162" s="45"/>
      <c r="BF162" s="45"/>
      <c r="BG162" s="45"/>
      <c r="BH162" s="45"/>
      <c r="BI162" s="45"/>
      <c r="BJ162" s="45"/>
      <c r="BK162" s="45"/>
      <c r="BL162" s="45"/>
      <c r="BM162" s="45"/>
      <c r="BN162" s="45"/>
      <c r="BO162" s="2"/>
    </row>
    <row r="163" spans="1:67" ht="15">
      <c r="A163" s="61" t="s">
        <v>390</v>
      </c>
      <c r="B163" s="62"/>
      <c r="C163" s="62" t="s">
        <v>56</v>
      </c>
      <c r="D163" s="63">
        <v>50</v>
      </c>
      <c r="E163" s="65"/>
      <c r="F163" s="62"/>
      <c r="G163" s="62"/>
      <c r="H163" s="66" t="s">
        <v>390</v>
      </c>
      <c r="I163" s="67"/>
      <c r="J163" s="67"/>
      <c r="K163" s="66" t="s">
        <v>390</v>
      </c>
      <c r="L163" s="70">
        <v>1</v>
      </c>
      <c r="M163" s="71">
        <v>5753.14013671875</v>
      </c>
      <c r="N163" s="71">
        <v>1073.422119140625</v>
      </c>
      <c r="O163" s="72"/>
      <c r="P163" s="73"/>
      <c r="Q163" s="73"/>
      <c r="R163" s="92"/>
      <c r="S163" s="45">
        <v>0</v>
      </c>
      <c r="T163" s="45">
        <v>1</v>
      </c>
      <c r="U163" s="46">
        <v>0</v>
      </c>
      <c r="V163" s="46">
        <v>0.002817</v>
      </c>
      <c r="W163" s="46">
        <v>0</v>
      </c>
      <c r="X163" s="46">
        <v>0.002809</v>
      </c>
      <c r="Y163" s="46">
        <v>0</v>
      </c>
      <c r="Z163" s="46">
        <v>0</v>
      </c>
      <c r="AA163" s="68">
        <v>163</v>
      </c>
      <c r="AB163" s="68"/>
      <c r="AC163" s="69"/>
      <c r="AD163" s="85" t="s">
        <v>678</v>
      </c>
      <c r="AE163" s="85" t="s">
        <v>723</v>
      </c>
      <c r="AF163" s="85" t="s">
        <v>817</v>
      </c>
      <c r="AG163" s="85" t="s">
        <v>830</v>
      </c>
      <c r="AH163" s="89" t="s">
        <v>1018</v>
      </c>
      <c r="AI163" s="85"/>
      <c r="AJ163" s="85"/>
      <c r="AK163" s="85"/>
      <c r="AL163" s="85"/>
      <c r="AM163" s="85"/>
      <c r="AN163" s="85"/>
      <c r="AO163" s="85" t="str">
        <f>REPLACE(INDEX(GroupVertices[Group],MATCH("~"&amp;Vertices[[#This Row],[Vertex]],GroupVertices[Vertex],0)),1,1,"")</f>
        <v>72</v>
      </c>
      <c r="AP163" s="45"/>
      <c r="AQ163" s="46"/>
      <c r="AR163" s="45"/>
      <c r="AS163" s="46"/>
      <c r="AT163" s="45"/>
      <c r="AU163" s="46"/>
      <c r="AV163" s="45"/>
      <c r="AW163" s="46"/>
      <c r="AX163" s="45"/>
      <c r="AY163" s="45" t="s">
        <v>723</v>
      </c>
      <c r="AZ163" s="45" t="s">
        <v>4018</v>
      </c>
      <c r="BA163" s="45" t="s">
        <v>817</v>
      </c>
      <c r="BB163" s="45" t="s">
        <v>817</v>
      </c>
      <c r="BC163" s="45" t="s">
        <v>830</v>
      </c>
      <c r="BD163" s="45" t="s">
        <v>830</v>
      </c>
      <c r="BE163" s="45" t="s">
        <v>965</v>
      </c>
      <c r="BF163" s="45" t="s">
        <v>965</v>
      </c>
      <c r="BG163" s="45" t="s">
        <v>976</v>
      </c>
      <c r="BH163" s="45" t="s">
        <v>4136</v>
      </c>
      <c r="BI163" s="45"/>
      <c r="BJ163" s="45"/>
      <c r="BK163" s="109" t="s">
        <v>4176</v>
      </c>
      <c r="BL163" s="109" t="s">
        <v>4176</v>
      </c>
      <c r="BM163" s="109" t="s">
        <v>4274</v>
      </c>
      <c r="BN163" s="109" t="s">
        <v>4274</v>
      </c>
      <c r="BO163" s="2"/>
    </row>
    <row r="164" spans="1:67" ht="15">
      <c r="A164" s="61" t="s">
        <v>581</v>
      </c>
      <c r="B164" s="62"/>
      <c r="C164" s="62" t="s">
        <v>59</v>
      </c>
      <c r="D164" s="63">
        <v>50</v>
      </c>
      <c r="E164" s="65"/>
      <c r="F164" s="62"/>
      <c r="G164" s="62"/>
      <c r="H164" s="66" t="s">
        <v>581</v>
      </c>
      <c r="I164" s="67"/>
      <c r="J164" s="67"/>
      <c r="K164" s="66" t="s">
        <v>581</v>
      </c>
      <c r="L164" s="70">
        <v>1</v>
      </c>
      <c r="M164" s="71">
        <v>5264.8662109375</v>
      </c>
      <c r="N164" s="71">
        <v>1793.938232421875</v>
      </c>
      <c r="O164" s="72"/>
      <c r="P164" s="73"/>
      <c r="Q164" s="73"/>
      <c r="R164" s="92"/>
      <c r="S164" s="45">
        <v>1</v>
      </c>
      <c r="T164" s="45">
        <v>0</v>
      </c>
      <c r="U164" s="46">
        <v>0</v>
      </c>
      <c r="V164" s="46">
        <v>0.002817</v>
      </c>
      <c r="W164" s="46">
        <v>0</v>
      </c>
      <c r="X164" s="46">
        <v>0.002809</v>
      </c>
      <c r="Y164" s="46">
        <v>0</v>
      </c>
      <c r="Z164" s="46">
        <v>0</v>
      </c>
      <c r="AA164" s="68">
        <v>164</v>
      </c>
      <c r="AB164" s="68"/>
      <c r="AC164" s="69"/>
      <c r="AD164" s="85"/>
      <c r="AE164" s="85"/>
      <c r="AF164" s="85"/>
      <c r="AG164" s="85"/>
      <c r="AH164" s="89" t="s">
        <v>1017</v>
      </c>
      <c r="AI164" s="85" t="s">
        <v>871</v>
      </c>
      <c r="AJ164" s="85" t="s">
        <v>965</v>
      </c>
      <c r="AK164" s="85">
        <v>2004</v>
      </c>
      <c r="AL164" s="85">
        <v>63</v>
      </c>
      <c r="AM164" s="85" t="s">
        <v>976</v>
      </c>
      <c r="AN164" s="85"/>
      <c r="AO164" s="85" t="str">
        <f>REPLACE(INDEX(GroupVertices[Group],MATCH("~"&amp;Vertices[[#This Row],[Vertex]],GroupVertices[Vertex],0)),1,1,"")</f>
        <v>72</v>
      </c>
      <c r="AP164" s="45">
        <v>4</v>
      </c>
      <c r="AQ164" s="46">
        <v>5.970149253731344</v>
      </c>
      <c r="AR164" s="45">
        <v>0</v>
      </c>
      <c r="AS164" s="46">
        <v>0</v>
      </c>
      <c r="AT164" s="45">
        <v>0</v>
      </c>
      <c r="AU164" s="46">
        <v>0</v>
      </c>
      <c r="AV164" s="45">
        <v>33</v>
      </c>
      <c r="AW164" s="46">
        <v>49.25373134328358</v>
      </c>
      <c r="AX164" s="45">
        <v>67</v>
      </c>
      <c r="AY164" s="45"/>
      <c r="AZ164" s="45"/>
      <c r="BA164" s="45"/>
      <c r="BB164" s="45"/>
      <c r="BC164" s="45"/>
      <c r="BD164" s="45"/>
      <c r="BE164" s="45"/>
      <c r="BF164" s="45"/>
      <c r="BG164" s="45"/>
      <c r="BH164" s="45"/>
      <c r="BI164" s="45"/>
      <c r="BJ164" s="45"/>
      <c r="BK164" s="45"/>
      <c r="BL164" s="45"/>
      <c r="BM164" s="45"/>
      <c r="BN164" s="45"/>
      <c r="BO164" s="2"/>
    </row>
    <row r="165" spans="1:67" ht="15">
      <c r="A165" s="61" t="s">
        <v>391</v>
      </c>
      <c r="B165" s="62"/>
      <c r="C165" s="62" t="s">
        <v>56</v>
      </c>
      <c r="D165" s="63">
        <v>50</v>
      </c>
      <c r="E165" s="65"/>
      <c r="F165" s="62"/>
      <c r="G165" s="62"/>
      <c r="H165" s="66" t="s">
        <v>391</v>
      </c>
      <c r="I165" s="67"/>
      <c r="J165" s="67"/>
      <c r="K165" s="66" t="s">
        <v>391</v>
      </c>
      <c r="L165" s="70">
        <v>1</v>
      </c>
      <c r="M165" s="71">
        <v>5753.14013671875</v>
      </c>
      <c r="N165" s="71">
        <v>176.45294189453125</v>
      </c>
      <c r="O165" s="72"/>
      <c r="P165" s="73"/>
      <c r="Q165" s="73"/>
      <c r="R165" s="92"/>
      <c r="S165" s="45">
        <v>0</v>
      </c>
      <c r="T165" s="45">
        <v>1</v>
      </c>
      <c r="U165" s="46">
        <v>0</v>
      </c>
      <c r="V165" s="46">
        <v>0.002817</v>
      </c>
      <c r="W165" s="46">
        <v>0</v>
      </c>
      <c r="X165" s="46">
        <v>0.002809</v>
      </c>
      <c r="Y165" s="46">
        <v>0</v>
      </c>
      <c r="Z165" s="46">
        <v>0</v>
      </c>
      <c r="AA165" s="68">
        <v>165</v>
      </c>
      <c r="AB165" s="68"/>
      <c r="AC165" s="69"/>
      <c r="AD165" s="85" t="s">
        <v>676</v>
      </c>
      <c r="AE165" s="85" t="s">
        <v>723</v>
      </c>
      <c r="AF165" s="85" t="s">
        <v>817</v>
      </c>
      <c r="AG165" s="85" t="s">
        <v>830</v>
      </c>
      <c r="AH165" s="89" t="s">
        <v>1020</v>
      </c>
      <c r="AI165" s="85"/>
      <c r="AJ165" s="85"/>
      <c r="AK165" s="85"/>
      <c r="AL165" s="85"/>
      <c r="AM165" s="85"/>
      <c r="AN165" s="85"/>
      <c r="AO165" s="85" t="str">
        <f>REPLACE(INDEX(GroupVertices[Group],MATCH("~"&amp;Vertices[[#This Row],[Vertex]],GroupVertices[Vertex],0)),1,1,"")</f>
        <v>71</v>
      </c>
      <c r="AP165" s="45"/>
      <c r="AQ165" s="46"/>
      <c r="AR165" s="45"/>
      <c r="AS165" s="46"/>
      <c r="AT165" s="45"/>
      <c r="AU165" s="46"/>
      <c r="AV165" s="45"/>
      <c r="AW165" s="46"/>
      <c r="AX165" s="45"/>
      <c r="AY165" s="45" t="s">
        <v>723</v>
      </c>
      <c r="AZ165" s="45" t="s">
        <v>4018</v>
      </c>
      <c r="BA165" s="45" t="s">
        <v>817</v>
      </c>
      <c r="BB165" s="45" t="s">
        <v>817</v>
      </c>
      <c r="BC165" s="45" t="s">
        <v>830</v>
      </c>
      <c r="BD165" s="45" t="s">
        <v>830</v>
      </c>
      <c r="BE165" s="45" t="s">
        <v>965</v>
      </c>
      <c r="BF165" s="45" t="s">
        <v>965</v>
      </c>
      <c r="BG165" s="45" t="s">
        <v>969</v>
      </c>
      <c r="BH165" s="45" t="s">
        <v>969</v>
      </c>
      <c r="BI165" s="45"/>
      <c r="BJ165" s="45"/>
      <c r="BK165" s="109" t="s">
        <v>4177</v>
      </c>
      <c r="BL165" s="109" t="s">
        <v>4177</v>
      </c>
      <c r="BM165" s="109" t="s">
        <v>4275</v>
      </c>
      <c r="BN165" s="109" t="s">
        <v>4275</v>
      </c>
      <c r="BO165" s="2"/>
    </row>
    <row r="166" spans="1:67" ht="15">
      <c r="A166" s="61" t="s">
        <v>582</v>
      </c>
      <c r="B166" s="62"/>
      <c r="C166" s="62" t="s">
        <v>59</v>
      </c>
      <c r="D166" s="63">
        <v>50</v>
      </c>
      <c r="E166" s="65"/>
      <c r="F166" s="62"/>
      <c r="G166" s="62"/>
      <c r="H166" s="66" t="s">
        <v>582</v>
      </c>
      <c r="I166" s="67"/>
      <c r="J166" s="67"/>
      <c r="K166" s="66" t="s">
        <v>582</v>
      </c>
      <c r="L166" s="70">
        <v>1</v>
      </c>
      <c r="M166" s="71">
        <v>5264.8662109375</v>
      </c>
      <c r="N166" s="71">
        <v>896.9691162109375</v>
      </c>
      <c r="O166" s="72"/>
      <c r="P166" s="73"/>
      <c r="Q166" s="73"/>
      <c r="R166" s="92"/>
      <c r="S166" s="45">
        <v>1</v>
      </c>
      <c r="T166" s="45">
        <v>0</v>
      </c>
      <c r="U166" s="46">
        <v>0</v>
      </c>
      <c r="V166" s="46">
        <v>0.002817</v>
      </c>
      <c r="W166" s="46">
        <v>0</v>
      </c>
      <c r="X166" s="46">
        <v>0.002809</v>
      </c>
      <c r="Y166" s="46">
        <v>0</v>
      </c>
      <c r="Z166" s="46">
        <v>0</v>
      </c>
      <c r="AA166" s="68">
        <v>166</v>
      </c>
      <c r="AB166" s="68"/>
      <c r="AC166" s="69"/>
      <c r="AD166" s="85"/>
      <c r="AE166" s="85"/>
      <c r="AF166" s="85"/>
      <c r="AG166" s="85"/>
      <c r="AH166" s="89" t="s">
        <v>1019</v>
      </c>
      <c r="AI166" s="85" t="s">
        <v>872</v>
      </c>
      <c r="AJ166" s="85" t="s">
        <v>965</v>
      </c>
      <c r="AK166" s="85">
        <v>2002</v>
      </c>
      <c r="AL166" s="85">
        <v>64</v>
      </c>
      <c r="AM166" s="85" t="s">
        <v>969</v>
      </c>
      <c r="AN166" s="85"/>
      <c r="AO166" s="85" t="str">
        <f>REPLACE(INDEX(GroupVertices[Group],MATCH("~"&amp;Vertices[[#This Row],[Vertex]],GroupVertices[Vertex],0)),1,1,"")</f>
        <v>71</v>
      </c>
      <c r="AP166" s="45">
        <v>1</v>
      </c>
      <c r="AQ166" s="46">
        <v>1.2987012987012987</v>
      </c>
      <c r="AR166" s="45">
        <v>2</v>
      </c>
      <c r="AS166" s="46">
        <v>2.5974025974025974</v>
      </c>
      <c r="AT166" s="45">
        <v>0</v>
      </c>
      <c r="AU166" s="46">
        <v>0</v>
      </c>
      <c r="AV166" s="45">
        <v>46</v>
      </c>
      <c r="AW166" s="46">
        <v>59.74025974025974</v>
      </c>
      <c r="AX166" s="45">
        <v>77</v>
      </c>
      <c r="AY166" s="45"/>
      <c r="AZ166" s="45"/>
      <c r="BA166" s="45"/>
      <c r="BB166" s="45"/>
      <c r="BC166" s="45"/>
      <c r="BD166" s="45"/>
      <c r="BE166" s="45"/>
      <c r="BF166" s="45"/>
      <c r="BG166" s="45"/>
      <c r="BH166" s="45"/>
      <c r="BI166" s="45"/>
      <c r="BJ166" s="45"/>
      <c r="BK166" s="45"/>
      <c r="BL166" s="45"/>
      <c r="BM166" s="45"/>
      <c r="BN166" s="45"/>
      <c r="BO166" s="2"/>
    </row>
    <row r="167" spans="1:67" ht="15">
      <c r="A167" s="61" t="s">
        <v>392</v>
      </c>
      <c r="B167" s="62"/>
      <c r="C167" s="62" t="s">
        <v>56</v>
      </c>
      <c r="D167" s="63">
        <v>50</v>
      </c>
      <c r="E167" s="65"/>
      <c r="F167" s="62"/>
      <c r="G167" s="62"/>
      <c r="H167" s="66" t="s">
        <v>392</v>
      </c>
      <c r="I167" s="67"/>
      <c r="J167" s="67"/>
      <c r="K167" s="66" t="s">
        <v>392</v>
      </c>
      <c r="L167" s="70">
        <v>1</v>
      </c>
      <c r="M167" s="71">
        <v>6336.94580078125</v>
      </c>
      <c r="N167" s="71">
        <v>5073.02197265625</v>
      </c>
      <c r="O167" s="72"/>
      <c r="P167" s="73"/>
      <c r="Q167" s="73"/>
      <c r="R167" s="92"/>
      <c r="S167" s="45">
        <v>0</v>
      </c>
      <c r="T167" s="45">
        <v>1</v>
      </c>
      <c r="U167" s="46">
        <v>0</v>
      </c>
      <c r="V167" s="46">
        <v>0.002817</v>
      </c>
      <c r="W167" s="46">
        <v>0</v>
      </c>
      <c r="X167" s="46">
        <v>0.002809</v>
      </c>
      <c r="Y167" s="46">
        <v>0</v>
      </c>
      <c r="Z167" s="46">
        <v>0</v>
      </c>
      <c r="AA167" s="68">
        <v>167</v>
      </c>
      <c r="AB167" s="68"/>
      <c r="AC167" s="69"/>
      <c r="AD167" s="85" t="s">
        <v>676</v>
      </c>
      <c r="AE167" s="85" t="s">
        <v>724</v>
      </c>
      <c r="AF167" s="85" t="s">
        <v>817</v>
      </c>
      <c r="AG167" s="85" t="s">
        <v>830</v>
      </c>
      <c r="AH167" s="89" t="s">
        <v>1022</v>
      </c>
      <c r="AI167" s="85"/>
      <c r="AJ167" s="85"/>
      <c r="AK167" s="85"/>
      <c r="AL167" s="85"/>
      <c r="AM167" s="85"/>
      <c r="AN167" s="85"/>
      <c r="AO167" s="85" t="str">
        <f>REPLACE(INDEX(GroupVertices[Group],MATCH("~"&amp;Vertices[[#This Row],[Vertex]],GroupVertices[Vertex],0)),1,1,"")</f>
        <v>70</v>
      </c>
      <c r="AP167" s="45"/>
      <c r="AQ167" s="46"/>
      <c r="AR167" s="45"/>
      <c r="AS167" s="46"/>
      <c r="AT167" s="45"/>
      <c r="AU167" s="46"/>
      <c r="AV167" s="45"/>
      <c r="AW167" s="46"/>
      <c r="AX167" s="45"/>
      <c r="AY167" s="45" t="s">
        <v>724</v>
      </c>
      <c r="AZ167" s="45" t="s">
        <v>4019</v>
      </c>
      <c r="BA167" s="45" t="s">
        <v>817</v>
      </c>
      <c r="BB167" s="45" t="s">
        <v>817</v>
      </c>
      <c r="BC167" s="45" t="s">
        <v>830</v>
      </c>
      <c r="BD167" s="45" t="s">
        <v>830</v>
      </c>
      <c r="BE167" s="45" t="s">
        <v>965</v>
      </c>
      <c r="BF167" s="45" t="s">
        <v>965</v>
      </c>
      <c r="BG167" s="45" t="s">
        <v>968</v>
      </c>
      <c r="BH167" s="45" t="s">
        <v>968</v>
      </c>
      <c r="BI167" s="45"/>
      <c r="BJ167" s="45"/>
      <c r="BK167" s="109" t="s">
        <v>3807</v>
      </c>
      <c r="BL167" s="109" t="s">
        <v>3807</v>
      </c>
      <c r="BM167" s="109" t="s">
        <v>4276</v>
      </c>
      <c r="BN167" s="109" t="s">
        <v>4276</v>
      </c>
      <c r="BO167" s="2"/>
    </row>
    <row r="168" spans="1:67" ht="15">
      <c r="A168" s="61" t="s">
        <v>583</v>
      </c>
      <c r="B168" s="62"/>
      <c r="C168" s="62" t="s">
        <v>59</v>
      </c>
      <c r="D168" s="63">
        <v>50</v>
      </c>
      <c r="E168" s="65"/>
      <c r="F168" s="62"/>
      <c r="G168" s="62"/>
      <c r="H168" s="66" t="s">
        <v>583</v>
      </c>
      <c r="I168" s="67"/>
      <c r="J168" s="67"/>
      <c r="K168" s="66" t="s">
        <v>583</v>
      </c>
      <c r="L168" s="70">
        <v>1</v>
      </c>
      <c r="M168" s="71">
        <v>5880.51611328125</v>
      </c>
      <c r="N168" s="71">
        <v>5808.24267578125</v>
      </c>
      <c r="O168" s="72"/>
      <c r="P168" s="73"/>
      <c r="Q168" s="73"/>
      <c r="R168" s="92"/>
      <c r="S168" s="45">
        <v>1</v>
      </c>
      <c r="T168" s="45">
        <v>0</v>
      </c>
      <c r="U168" s="46">
        <v>0</v>
      </c>
      <c r="V168" s="46">
        <v>0.002817</v>
      </c>
      <c r="W168" s="46">
        <v>0</v>
      </c>
      <c r="X168" s="46">
        <v>0.002809</v>
      </c>
      <c r="Y168" s="46">
        <v>0</v>
      </c>
      <c r="Z168" s="46">
        <v>0</v>
      </c>
      <c r="AA168" s="68">
        <v>168</v>
      </c>
      <c r="AB168" s="68"/>
      <c r="AC168" s="69"/>
      <c r="AD168" s="85"/>
      <c r="AE168" s="85"/>
      <c r="AF168" s="85"/>
      <c r="AG168" s="85"/>
      <c r="AH168" s="89" t="s">
        <v>1021</v>
      </c>
      <c r="AI168" s="85" t="s">
        <v>873</v>
      </c>
      <c r="AJ168" s="85" t="s">
        <v>965</v>
      </c>
      <c r="AK168" s="85">
        <v>2002</v>
      </c>
      <c r="AL168" s="85">
        <v>64</v>
      </c>
      <c r="AM168" s="85" t="s">
        <v>968</v>
      </c>
      <c r="AN168" s="85"/>
      <c r="AO168" s="85" t="str">
        <f>REPLACE(INDEX(GroupVertices[Group],MATCH("~"&amp;Vertices[[#This Row],[Vertex]],GroupVertices[Vertex],0)),1,1,"")</f>
        <v>70</v>
      </c>
      <c r="AP168" s="45">
        <v>4</v>
      </c>
      <c r="AQ168" s="46">
        <v>2.1052631578947367</v>
      </c>
      <c r="AR168" s="45">
        <v>2</v>
      </c>
      <c r="AS168" s="46">
        <v>1.0526315789473684</v>
      </c>
      <c r="AT168" s="45">
        <v>0</v>
      </c>
      <c r="AU168" s="46">
        <v>0</v>
      </c>
      <c r="AV168" s="45">
        <v>93</v>
      </c>
      <c r="AW168" s="46">
        <v>48.94736842105263</v>
      </c>
      <c r="AX168" s="45">
        <v>190</v>
      </c>
      <c r="AY168" s="45"/>
      <c r="AZ168" s="45"/>
      <c r="BA168" s="45"/>
      <c r="BB168" s="45"/>
      <c r="BC168" s="45"/>
      <c r="BD168" s="45"/>
      <c r="BE168" s="45"/>
      <c r="BF168" s="45"/>
      <c r="BG168" s="45"/>
      <c r="BH168" s="45"/>
      <c r="BI168" s="45"/>
      <c r="BJ168" s="45"/>
      <c r="BK168" s="45"/>
      <c r="BL168" s="45"/>
      <c r="BM168" s="45"/>
      <c r="BN168" s="45"/>
      <c r="BO168" s="2"/>
    </row>
    <row r="169" spans="1:67" ht="15">
      <c r="A169" s="61" t="s">
        <v>393</v>
      </c>
      <c r="B169" s="62"/>
      <c r="C169" s="62" t="s">
        <v>56</v>
      </c>
      <c r="D169" s="63">
        <v>50</v>
      </c>
      <c r="E169" s="65"/>
      <c r="F169" s="62"/>
      <c r="G169" s="62"/>
      <c r="H169" s="66" t="s">
        <v>393</v>
      </c>
      <c r="I169" s="67"/>
      <c r="J169" s="67"/>
      <c r="K169" s="66" t="s">
        <v>393</v>
      </c>
      <c r="L169" s="70">
        <v>1</v>
      </c>
      <c r="M169" s="71">
        <v>5753.14013671875</v>
      </c>
      <c r="N169" s="71">
        <v>3749.625</v>
      </c>
      <c r="O169" s="72"/>
      <c r="P169" s="73"/>
      <c r="Q169" s="73"/>
      <c r="R169" s="92"/>
      <c r="S169" s="45">
        <v>0</v>
      </c>
      <c r="T169" s="45">
        <v>1</v>
      </c>
      <c r="U169" s="46">
        <v>0</v>
      </c>
      <c r="V169" s="46">
        <v>0.002817</v>
      </c>
      <c r="W169" s="46">
        <v>0</v>
      </c>
      <c r="X169" s="46">
        <v>0.002809</v>
      </c>
      <c r="Y169" s="46">
        <v>0</v>
      </c>
      <c r="Z169" s="46">
        <v>0</v>
      </c>
      <c r="AA169" s="68">
        <v>169</v>
      </c>
      <c r="AB169" s="68"/>
      <c r="AC169" s="69"/>
      <c r="AD169" s="85" t="s">
        <v>677</v>
      </c>
      <c r="AE169" s="85" t="s">
        <v>725</v>
      </c>
      <c r="AF169" s="85" t="s">
        <v>821</v>
      </c>
      <c r="AG169" s="85" t="s">
        <v>826</v>
      </c>
      <c r="AH169" s="89" t="s">
        <v>1024</v>
      </c>
      <c r="AI169" s="85"/>
      <c r="AJ169" s="85"/>
      <c r="AK169" s="85"/>
      <c r="AL169" s="85"/>
      <c r="AM169" s="85"/>
      <c r="AN169" s="85"/>
      <c r="AO169" s="85" t="str">
        <f>REPLACE(INDEX(GroupVertices[Group],MATCH("~"&amp;Vertices[[#This Row],[Vertex]],GroupVertices[Vertex],0)),1,1,"")</f>
        <v>69</v>
      </c>
      <c r="AP169" s="45"/>
      <c r="AQ169" s="46"/>
      <c r="AR169" s="45"/>
      <c r="AS169" s="46"/>
      <c r="AT169" s="45"/>
      <c r="AU169" s="46"/>
      <c r="AV169" s="45"/>
      <c r="AW169" s="46"/>
      <c r="AX169" s="45"/>
      <c r="AY169" s="45" t="s">
        <v>725</v>
      </c>
      <c r="AZ169" s="45" t="s">
        <v>4020</v>
      </c>
      <c r="BA169" s="45" t="s">
        <v>821</v>
      </c>
      <c r="BB169" s="45" t="s">
        <v>821</v>
      </c>
      <c r="BC169" s="45" t="s">
        <v>826</v>
      </c>
      <c r="BD169" s="45" t="s">
        <v>826</v>
      </c>
      <c r="BE169" s="45" t="s">
        <v>966</v>
      </c>
      <c r="BF169" s="45" t="s">
        <v>966</v>
      </c>
      <c r="BG169" s="45" t="s">
        <v>977</v>
      </c>
      <c r="BH169" s="45" t="s">
        <v>4137</v>
      </c>
      <c r="BI169" s="45"/>
      <c r="BJ169" s="45"/>
      <c r="BK169" s="109" t="s">
        <v>4178</v>
      </c>
      <c r="BL169" s="109" t="s">
        <v>4178</v>
      </c>
      <c r="BM169" s="109" t="s">
        <v>4277</v>
      </c>
      <c r="BN169" s="109" t="s">
        <v>4277</v>
      </c>
      <c r="BO169" s="2"/>
    </row>
    <row r="170" spans="1:67" ht="15">
      <c r="A170" s="61" t="s">
        <v>584</v>
      </c>
      <c r="B170" s="62"/>
      <c r="C170" s="62" t="s">
        <v>59</v>
      </c>
      <c r="D170" s="63">
        <v>50</v>
      </c>
      <c r="E170" s="65"/>
      <c r="F170" s="62"/>
      <c r="G170" s="62"/>
      <c r="H170" s="66" t="s">
        <v>584</v>
      </c>
      <c r="I170" s="67"/>
      <c r="J170" s="67"/>
      <c r="K170" s="66" t="s">
        <v>584</v>
      </c>
      <c r="L170" s="70">
        <v>1</v>
      </c>
      <c r="M170" s="71">
        <v>5264.8662109375</v>
      </c>
      <c r="N170" s="71">
        <v>4470.14111328125</v>
      </c>
      <c r="O170" s="72"/>
      <c r="P170" s="73"/>
      <c r="Q170" s="73"/>
      <c r="R170" s="92"/>
      <c r="S170" s="45">
        <v>1</v>
      </c>
      <c r="T170" s="45">
        <v>0</v>
      </c>
      <c r="U170" s="46">
        <v>0</v>
      </c>
      <c r="V170" s="46">
        <v>0.002817</v>
      </c>
      <c r="W170" s="46">
        <v>0</v>
      </c>
      <c r="X170" s="46">
        <v>0.002809</v>
      </c>
      <c r="Y170" s="46">
        <v>0</v>
      </c>
      <c r="Z170" s="46">
        <v>0</v>
      </c>
      <c r="AA170" s="68">
        <v>170</v>
      </c>
      <c r="AB170" s="68"/>
      <c r="AC170" s="69"/>
      <c r="AD170" s="85"/>
      <c r="AE170" s="85"/>
      <c r="AF170" s="85"/>
      <c r="AG170" s="85"/>
      <c r="AH170" s="89" t="s">
        <v>1023</v>
      </c>
      <c r="AI170" s="85" t="s">
        <v>874</v>
      </c>
      <c r="AJ170" s="85" t="s">
        <v>966</v>
      </c>
      <c r="AK170" s="85">
        <v>2008</v>
      </c>
      <c r="AL170" s="85">
        <v>64</v>
      </c>
      <c r="AM170" s="85" t="s">
        <v>977</v>
      </c>
      <c r="AN170" s="85"/>
      <c r="AO170" s="85" t="str">
        <f>REPLACE(INDEX(GroupVertices[Group],MATCH("~"&amp;Vertices[[#This Row],[Vertex]],GroupVertices[Vertex],0)),1,1,"")</f>
        <v>69</v>
      </c>
      <c r="AP170" s="45">
        <v>0</v>
      </c>
      <c r="AQ170" s="46">
        <v>0</v>
      </c>
      <c r="AR170" s="45">
        <v>1</v>
      </c>
      <c r="AS170" s="46">
        <v>3.4482758620689653</v>
      </c>
      <c r="AT170" s="45">
        <v>0</v>
      </c>
      <c r="AU170" s="46">
        <v>0</v>
      </c>
      <c r="AV170" s="45">
        <v>15</v>
      </c>
      <c r="AW170" s="46">
        <v>51.724137931034484</v>
      </c>
      <c r="AX170" s="45">
        <v>29</v>
      </c>
      <c r="AY170" s="45"/>
      <c r="AZ170" s="45"/>
      <c r="BA170" s="45"/>
      <c r="BB170" s="45"/>
      <c r="BC170" s="45"/>
      <c r="BD170" s="45"/>
      <c r="BE170" s="45"/>
      <c r="BF170" s="45"/>
      <c r="BG170" s="45"/>
      <c r="BH170" s="45"/>
      <c r="BI170" s="45"/>
      <c r="BJ170" s="45"/>
      <c r="BK170" s="45"/>
      <c r="BL170" s="45"/>
      <c r="BM170" s="45"/>
      <c r="BN170" s="45"/>
      <c r="BO170" s="2"/>
    </row>
    <row r="171" spans="1:67" ht="15">
      <c r="A171" s="61" t="s">
        <v>585</v>
      </c>
      <c r="B171" s="62"/>
      <c r="C171" s="62" t="s">
        <v>59</v>
      </c>
      <c r="D171" s="63">
        <v>50</v>
      </c>
      <c r="E171" s="65"/>
      <c r="F171" s="62"/>
      <c r="G171" s="62"/>
      <c r="H171" s="66" t="s">
        <v>585</v>
      </c>
      <c r="I171" s="67"/>
      <c r="J171" s="67"/>
      <c r="K171" s="66" t="s">
        <v>585</v>
      </c>
      <c r="L171" s="70">
        <v>1</v>
      </c>
      <c r="M171" s="71">
        <v>4436.33349609375</v>
      </c>
      <c r="N171" s="71">
        <v>8234.470703125</v>
      </c>
      <c r="O171" s="72"/>
      <c r="P171" s="73"/>
      <c r="Q171" s="73"/>
      <c r="R171" s="92"/>
      <c r="S171" s="45">
        <v>1</v>
      </c>
      <c r="T171" s="45">
        <v>0</v>
      </c>
      <c r="U171" s="46">
        <v>0</v>
      </c>
      <c r="V171" s="46">
        <v>0.040884</v>
      </c>
      <c r="W171" s="46">
        <v>0.007185</v>
      </c>
      <c r="X171" s="46">
        <v>0.002602</v>
      </c>
      <c r="Y171" s="46">
        <v>0</v>
      </c>
      <c r="Z171" s="46">
        <v>0</v>
      </c>
      <c r="AA171" s="68">
        <v>171</v>
      </c>
      <c r="AB171" s="68"/>
      <c r="AC171" s="69"/>
      <c r="AD171" s="85"/>
      <c r="AE171" s="85"/>
      <c r="AF171" s="85"/>
      <c r="AG171" s="85"/>
      <c r="AH171" s="89" t="s">
        <v>1025</v>
      </c>
      <c r="AI171" s="85" t="s">
        <v>875</v>
      </c>
      <c r="AJ171" s="85" t="s">
        <v>965</v>
      </c>
      <c r="AK171" s="85">
        <v>2019</v>
      </c>
      <c r="AL171" s="85">
        <v>64</v>
      </c>
      <c r="AM171" s="85" t="s">
        <v>968</v>
      </c>
      <c r="AN171" s="85"/>
      <c r="AO171" s="85" t="str">
        <f>REPLACE(INDEX(GroupVertices[Group],MATCH("~"&amp;Vertices[[#This Row],[Vertex]],GroupVertices[Vertex],0)),1,1,"")</f>
        <v>7</v>
      </c>
      <c r="AP171" s="45">
        <v>6</v>
      </c>
      <c r="AQ171" s="46">
        <v>1.744186046511628</v>
      </c>
      <c r="AR171" s="45">
        <v>4</v>
      </c>
      <c r="AS171" s="46">
        <v>1.1627906976744187</v>
      </c>
      <c r="AT171" s="45">
        <v>0</v>
      </c>
      <c r="AU171" s="46">
        <v>0</v>
      </c>
      <c r="AV171" s="45">
        <v>195</v>
      </c>
      <c r="AW171" s="46">
        <v>56.68604651162791</v>
      </c>
      <c r="AX171" s="45">
        <v>344</v>
      </c>
      <c r="AY171" s="45"/>
      <c r="AZ171" s="45"/>
      <c r="BA171" s="45"/>
      <c r="BB171" s="45"/>
      <c r="BC171" s="45"/>
      <c r="BD171" s="45"/>
      <c r="BE171" s="45"/>
      <c r="BF171" s="45"/>
      <c r="BG171" s="45"/>
      <c r="BH171" s="45"/>
      <c r="BI171" s="45"/>
      <c r="BJ171" s="45"/>
      <c r="BK171" s="45"/>
      <c r="BL171" s="45"/>
      <c r="BM171" s="45"/>
      <c r="BN171" s="45"/>
      <c r="BO171" s="2"/>
    </row>
    <row r="172" spans="1:67" ht="15">
      <c r="A172" s="61" t="s">
        <v>394</v>
      </c>
      <c r="B172" s="62"/>
      <c r="C172" s="62" t="s">
        <v>56</v>
      </c>
      <c r="D172" s="63">
        <v>50</v>
      </c>
      <c r="E172" s="65"/>
      <c r="F172" s="62"/>
      <c r="G172" s="62"/>
      <c r="H172" s="66" t="s">
        <v>394</v>
      </c>
      <c r="I172" s="67"/>
      <c r="J172" s="67"/>
      <c r="K172" s="66" t="s">
        <v>394</v>
      </c>
      <c r="L172" s="70">
        <v>1</v>
      </c>
      <c r="M172" s="71">
        <v>5753.14013671875</v>
      </c>
      <c r="N172" s="71">
        <v>2867.3603515625</v>
      </c>
      <c r="O172" s="72"/>
      <c r="P172" s="73"/>
      <c r="Q172" s="73"/>
      <c r="R172" s="92"/>
      <c r="S172" s="45">
        <v>0</v>
      </c>
      <c r="T172" s="45">
        <v>1</v>
      </c>
      <c r="U172" s="46">
        <v>0</v>
      </c>
      <c r="V172" s="46">
        <v>0.002817</v>
      </c>
      <c r="W172" s="46">
        <v>0</v>
      </c>
      <c r="X172" s="46">
        <v>0.002809</v>
      </c>
      <c r="Y172" s="46">
        <v>0</v>
      </c>
      <c r="Z172" s="46">
        <v>0</v>
      </c>
      <c r="AA172" s="68">
        <v>172</v>
      </c>
      <c r="AB172" s="68"/>
      <c r="AC172" s="69"/>
      <c r="AD172" s="85" t="s">
        <v>676</v>
      </c>
      <c r="AE172" s="85" t="s">
        <v>715</v>
      </c>
      <c r="AF172" s="85" t="s">
        <v>817</v>
      </c>
      <c r="AG172" s="85" t="s">
        <v>826</v>
      </c>
      <c r="AH172" s="89" t="s">
        <v>1028</v>
      </c>
      <c r="AI172" s="85"/>
      <c r="AJ172" s="85"/>
      <c r="AK172" s="85"/>
      <c r="AL172" s="85"/>
      <c r="AM172" s="85"/>
      <c r="AN172" s="85"/>
      <c r="AO172" s="85" t="str">
        <f>REPLACE(INDEX(GroupVertices[Group],MATCH("~"&amp;Vertices[[#This Row],[Vertex]],GroupVertices[Vertex],0)),1,1,"")</f>
        <v>68</v>
      </c>
      <c r="AP172" s="45"/>
      <c r="AQ172" s="46"/>
      <c r="AR172" s="45"/>
      <c r="AS172" s="46"/>
      <c r="AT172" s="45"/>
      <c r="AU172" s="46"/>
      <c r="AV172" s="45"/>
      <c r="AW172" s="46"/>
      <c r="AX172" s="45"/>
      <c r="AY172" s="45" t="s">
        <v>715</v>
      </c>
      <c r="AZ172" s="45" t="s">
        <v>715</v>
      </c>
      <c r="BA172" s="45" t="s">
        <v>817</v>
      </c>
      <c r="BB172" s="45" t="s">
        <v>817</v>
      </c>
      <c r="BC172" s="45" t="s">
        <v>826</v>
      </c>
      <c r="BD172" s="45" t="s">
        <v>826</v>
      </c>
      <c r="BE172" s="45" t="s">
        <v>965</v>
      </c>
      <c r="BF172" s="45" t="s">
        <v>965</v>
      </c>
      <c r="BG172" s="45" t="s">
        <v>972</v>
      </c>
      <c r="BH172" s="45" t="s">
        <v>972</v>
      </c>
      <c r="BI172" s="45"/>
      <c r="BJ172" s="45"/>
      <c r="BK172" s="109" t="s">
        <v>3806</v>
      </c>
      <c r="BL172" s="109" t="s">
        <v>3806</v>
      </c>
      <c r="BM172" s="109" t="s">
        <v>4278</v>
      </c>
      <c r="BN172" s="109" t="s">
        <v>4278</v>
      </c>
      <c r="BO172" s="2"/>
    </row>
    <row r="173" spans="1:67" ht="15">
      <c r="A173" s="61" t="s">
        <v>586</v>
      </c>
      <c r="B173" s="62"/>
      <c r="C173" s="62" t="s">
        <v>59</v>
      </c>
      <c r="D173" s="63">
        <v>50</v>
      </c>
      <c r="E173" s="65"/>
      <c r="F173" s="62"/>
      <c r="G173" s="62"/>
      <c r="H173" s="66" t="s">
        <v>586</v>
      </c>
      <c r="I173" s="67"/>
      <c r="J173" s="67"/>
      <c r="K173" s="66" t="s">
        <v>586</v>
      </c>
      <c r="L173" s="70">
        <v>1</v>
      </c>
      <c r="M173" s="71">
        <v>5264.8662109375</v>
      </c>
      <c r="N173" s="71">
        <v>3573.172119140625</v>
      </c>
      <c r="O173" s="72"/>
      <c r="P173" s="73"/>
      <c r="Q173" s="73"/>
      <c r="R173" s="92"/>
      <c r="S173" s="45">
        <v>1</v>
      </c>
      <c r="T173" s="45">
        <v>0</v>
      </c>
      <c r="U173" s="46">
        <v>0</v>
      </c>
      <c r="V173" s="46">
        <v>0.002817</v>
      </c>
      <c r="W173" s="46">
        <v>0</v>
      </c>
      <c r="X173" s="46">
        <v>0.002809</v>
      </c>
      <c r="Y173" s="46">
        <v>0</v>
      </c>
      <c r="Z173" s="46">
        <v>0</v>
      </c>
      <c r="AA173" s="68">
        <v>173</v>
      </c>
      <c r="AB173" s="68"/>
      <c r="AC173" s="69"/>
      <c r="AD173" s="85"/>
      <c r="AE173" s="85"/>
      <c r="AF173" s="85"/>
      <c r="AG173" s="85"/>
      <c r="AH173" s="89" t="s">
        <v>1027</v>
      </c>
      <c r="AI173" s="85" t="s">
        <v>876</v>
      </c>
      <c r="AJ173" s="85" t="s">
        <v>965</v>
      </c>
      <c r="AK173" s="85">
        <v>2010</v>
      </c>
      <c r="AL173" s="85">
        <v>65</v>
      </c>
      <c r="AM173" s="85" t="s">
        <v>972</v>
      </c>
      <c r="AN173" s="85"/>
      <c r="AO173" s="85" t="str">
        <f>REPLACE(INDEX(GroupVertices[Group],MATCH("~"&amp;Vertices[[#This Row],[Vertex]],GroupVertices[Vertex],0)),1,1,"")</f>
        <v>68</v>
      </c>
      <c r="AP173" s="45">
        <v>16</v>
      </c>
      <c r="AQ173" s="46">
        <v>1.9975031210986267</v>
      </c>
      <c r="AR173" s="45">
        <v>22</v>
      </c>
      <c r="AS173" s="46">
        <v>2.746566791510612</v>
      </c>
      <c r="AT173" s="45">
        <v>0</v>
      </c>
      <c r="AU173" s="46">
        <v>0</v>
      </c>
      <c r="AV173" s="45">
        <v>414</v>
      </c>
      <c r="AW173" s="46">
        <v>51.68539325842696</v>
      </c>
      <c r="AX173" s="45">
        <v>801</v>
      </c>
      <c r="AY173" s="45"/>
      <c r="AZ173" s="45"/>
      <c r="BA173" s="45"/>
      <c r="BB173" s="45"/>
      <c r="BC173" s="45"/>
      <c r="BD173" s="45"/>
      <c r="BE173" s="45"/>
      <c r="BF173" s="45"/>
      <c r="BG173" s="45"/>
      <c r="BH173" s="45"/>
      <c r="BI173" s="45"/>
      <c r="BJ173" s="45"/>
      <c r="BK173" s="45"/>
      <c r="BL173" s="45"/>
      <c r="BM173" s="45"/>
      <c r="BN173" s="45"/>
      <c r="BO173" s="2"/>
    </row>
    <row r="174" spans="1:67" ht="15">
      <c r="A174" s="61" t="s">
        <v>395</v>
      </c>
      <c r="B174" s="62"/>
      <c r="C174" s="62" t="s">
        <v>56</v>
      </c>
      <c r="D174" s="63">
        <v>50</v>
      </c>
      <c r="E174" s="65"/>
      <c r="F174" s="62"/>
      <c r="G174" s="62"/>
      <c r="H174" s="66" t="s">
        <v>395</v>
      </c>
      <c r="I174" s="67"/>
      <c r="J174" s="67"/>
      <c r="K174" s="66" t="s">
        <v>395</v>
      </c>
      <c r="L174" s="70">
        <v>1</v>
      </c>
      <c r="M174" s="71">
        <v>6049.45458984375</v>
      </c>
      <c r="N174" s="71">
        <v>8234.470703125</v>
      </c>
      <c r="O174" s="72"/>
      <c r="P174" s="73"/>
      <c r="Q174" s="73"/>
      <c r="R174" s="92"/>
      <c r="S174" s="45">
        <v>0</v>
      </c>
      <c r="T174" s="45">
        <v>1</v>
      </c>
      <c r="U174" s="46">
        <v>0</v>
      </c>
      <c r="V174" s="46">
        <v>0.007668</v>
      </c>
      <c r="W174" s="46">
        <v>0</v>
      </c>
      <c r="X174" s="46">
        <v>0.002527</v>
      </c>
      <c r="Y174" s="46">
        <v>0</v>
      </c>
      <c r="Z174" s="46">
        <v>0</v>
      </c>
      <c r="AA174" s="68">
        <v>174</v>
      </c>
      <c r="AB174" s="68"/>
      <c r="AC174" s="69"/>
      <c r="AD174" s="85" t="s">
        <v>676</v>
      </c>
      <c r="AE174" s="85" t="s">
        <v>726</v>
      </c>
      <c r="AF174" s="85" t="s">
        <v>817</v>
      </c>
      <c r="AG174" s="85" t="s">
        <v>828</v>
      </c>
      <c r="AH174" s="89" t="s">
        <v>1029</v>
      </c>
      <c r="AI174" s="85"/>
      <c r="AJ174" s="85"/>
      <c r="AK174" s="85"/>
      <c r="AL174" s="85"/>
      <c r="AM174" s="85"/>
      <c r="AN174" s="85"/>
      <c r="AO174" s="85" t="str">
        <f>REPLACE(INDEX(GroupVertices[Group],MATCH("~"&amp;Vertices[[#This Row],[Vertex]],GroupVertices[Vertex],0)),1,1,"")</f>
        <v>10</v>
      </c>
      <c r="AP174" s="45"/>
      <c r="AQ174" s="46"/>
      <c r="AR174" s="45"/>
      <c r="AS174" s="46"/>
      <c r="AT174" s="45"/>
      <c r="AU174" s="46"/>
      <c r="AV174" s="45"/>
      <c r="AW174" s="46"/>
      <c r="AX174" s="45"/>
      <c r="AY174" s="45" t="s">
        <v>726</v>
      </c>
      <c r="AZ174" s="45" t="s">
        <v>4021</v>
      </c>
      <c r="BA174" s="45" t="s">
        <v>817</v>
      </c>
      <c r="BB174" s="45" t="s">
        <v>817</v>
      </c>
      <c r="BC174" s="45" t="s">
        <v>828</v>
      </c>
      <c r="BD174" s="45" t="s">
        <v>828</v>
      </c>
      <c r="BE174" s="45" t="s">
        <v>965</v>
      </c>
      <c r="BF174" s="45" t="s">
        <v>965</v>
      </c>
      <c r="BG174" s="45" t="s">
        <v>969</v>
      </c>
      <c r="BH174" s="45" t="s">
        <v>969</v>
      </c>
      <c r="BI174" s="45"/>
      <c r="BJ174" s="45"/>
      <c r="BK174" s="109" t="s">
        <v>4179</v>
      </c>
      <c r="BL174" s="109" t="s">
        <v>4179</v>
      </c>
      <c r="BM174" s="109" t="s">
        <v>4279</v>
      </c>
      <c r="BN174" s="109" t="s">
        <v>4279</v>
      </c>
      <c r="BO174" s="2"/>
    </row>
    <row r="175" spans="1:67" ht="15">
      <c r="A175" s="61" t="s">
        <v>396</v>
      </c>
      <c r="B175" s="62"/>
      <c r="C175" s="62" t="s">
        <v>56</v>
      </c>
      <c r="D175" s="63">
        <v>50</v>
      </c>
      <c r="E175" s="65"/>
      <c r="F175" s="62"/>
      <c r="G175" s="62"/>
      <c r="H175" s="66" t="s">
        <v>396</v>
      </c>
      <c r="I175" s="67"/>
      <c r="J175" s="67"/>
      <c r="K175" s="66" t="s">
        <v>396</v>
      </c>
      <c r="L175" s="70">
        <v>1</v>
      </c>
      <c r="M175" s="71">
        <v>6336.94580078125</v>
      </c>
      <c r="N175" s="71">
        <v>8687.01953125</v>
      </c>
      <c r="O175" s="72"/>
      <c r="P175" s="73"/>
      <c r="Q175" s="73"/>
      <c r="R175" s="92"/>
      <c r="S175" s="45">
        <v>0</v>
      </c>
      <c r="T175" s="45">
        <v>1</v>
      </c>
      <c r="U175" s="46">
        <v>0</v>
      </c>
      <c r="V175" s="46">
        <v>0.007668</v>
      </c>
      <c r="W175" s="46">
        <v>0</v>
      </c>
      <c r="X175" s="46">
        <v>0.002527</v>
      </c>
      <c r="Y175" s="46">
        <v>0</v>
      </c>
      <c r="Z175" s="46">
        <v>0</v>
      </c>
      <c r="AA175" s="68">
        <v>175</v>
      </c>
      <c r="AB175" s="68"/>
      <c r="AC175" s="69"/>
      <c r="AD175" s="85" t="s">
        <v>677</v>
      </c>
      <c r="AE175" s="85" t="s">
        <v>727</v>
      </c>
      <c r="AF175" s="85" t="s">
        <v>818</v>
      </c>
      <c r="AG175" s="85" t="s">
        <v>826</v>
      </c>
      <c r="AH175" s="89" t="s">
        <v>1031</v>
      </c>
      <c r="AI175" s="85"/>
      <c r="AJ175" s="85"/>
      <c r="AK175" s="85"/>
      <c r="AL175" s="85"/>
      <c r="AM175" s="85"/>
      <c r="AN175" s="85"/>
      <c r="AO175" s="85" t="str">
        <f>REPLACE(INDEX(GroupVertices[Group],MATCH("~"&amp;Vertices[[#This Row],[Vertex]],GroupVertices[Vertex],0)),1,1,"")</f>
        <v>10</v>
      </c>
      <c r="AP175" s="45"/>
      <c r="AQ175" s="46"/>
      <c r="AR175" s="45"/>
      <c r="AS175" s="46"/>
      <c r="AT175" s="45"/>
      <c r="AU175" s="46"/>
      <c r="AV175" s="45"/>
      <c r="AW175" s="46"/>
      <c r="AX175" s="45"/>
      <c r="AY175" s="45" t="s">
        <v>3969</v>
      </c>
      <c r="AZ175" s="45" t="s">
        <v>4022</v>
      </c>
      <c r="BA175" s="45" t="s">
        <v>818</v>
      </c>
      <c r="BB175" s="45" t="s">
        <v>818</v>
      </c>
      <c r="BC175" s="45" t="s">
        <v>826</v>
      </c>
      <c r="BD175" s="45" t="s">
        <v>826</v>
      </c>
      <c r="BE175" s="45" t="s">
        <v>965</v>
      </c>
      <c r="BF175" s="45" t="s">
        <v>965</v>
      </c>
      <c r="BG175" s="45" t="s">
        <v>969</v>
      </c>
      <c r="BH175" s="45" t="s">
        <v>969</v>
      </c>
      <c r="BI175" s="45"/>
      <c r="BJ175" s="45"/>
      <c r="BK175" s="109" t="s">
        <v>4179</v>
      </c>
      <c r="BL175" s="109" t="s">
        <v>4179</v>
      </c>
      <c r="BM175" s="109" t="s">
        <v>4279</v>
      </c>
      <c r="BN175" s="109" t="s">
        <v>4279</v>
      </c>
      <c r="BO175" s="2"/>
    </row>
    <row r="176" spans="1:67" ht="15">
      <c r="A176" s="61" t="s">
        <v>397</v>
      </c>
      <c r="B176" s="62"/>
      <c r="C176" s="62" t="s">
        <v>56</v>
      </c>
      <c r="D176" s="63">
        <v>50</v>
      </c>
      <c r="E176" s="65"/>
      <c r="F176" s="62"/>
      <c r="G176" s="62"/>
      <c r="H176" s="66" t="s">
        <v>397</v>
      </c>
      <c r="I176" s="67"/>
      <c r="J176" s="67"/>
      <c r="K176" s="66" t="s">
        <v>397</v>
      </c>
      <c r="L176" s="70">
        <v>1</v>
      </c>
      <c r="M176" s="71">
        <v>5516.55078125</v>
      </c>
      <c r="N176" s="71">
        <v>8257.6455078125</v>
      </c>
      <c r="O176" s="72"/>
      <c r="P176" s="73"/>
      <c r="Q176" s="73"/>
      <c r="R176" s="92"/>
      <c r="S176" s="45">
        <v>0</v>
      </c>
      <c r="T176" s="45">
        <v>1</v>
      </c>
      <c r="U176" s="46">
        <v>0</v>
      </c>
      <c r="V176" s="46">
        <v>0.007668</v>
      </c>
      <c r="W176" s="46">
        <v>0</v>
      </c>
      <c r="X176" s="46">
        <v>0.002527</v>
      </c>
      <c r="Y176" s="46">
        <v>0</v>
      </c>
      <c r="Z176" s="46">
        <v>0</v>
      </c>
      <c r="AA176" s="68">
        <v>176</v>
      </c>
      <c r="AB176" s="68"/>
      <c r="AC176" s="69"/>
      <c r="AD176" s="85" t="s">
        <v>677</v>
      </c>
      <c r="AE176" s="85" t="s">
        <v>728</v>
      </c>
      <c r="AF176" s="85" t="s">
        <v>817</v>
      </c>
      <c r="AG176" s="85" t="s">
        <v>823</v>
      </c>
      <c r="AH176" s="89" t="s">
        <v>1033</v>
      </c>
      <c r="AI176" s="85"/>
      <c r="AJ176" s="85"/>
      <c r="AK176" s="85"/>
      <c r="AL176" s="85"/>
      <c r="AM176" s="85"/>
      <c r="AN176" s="85"/>
      <c r="AO176" s="85" t="str">
        <f>REPLACE(INDEX(GroupVertices[Group],MATCH("~"&amp;Vertices[[#This Row],[Vertex]],GroupVertices[Vertex],0)),1,1,"")</f>
        <v>10</v>
      </c>
      <c r="AP176" s="45"/>
      <c r="AQ176" s="46"/>
      <c r="AR176" s="45"/>
      <c r="AS176" s="46"/>
      <c r="AT176" s="45"/>
      <c r="AU176" s="46"/>
      <c r="AV176" s="45"/>
      <c r="AW176" s="46"/>
      <c r="AX176" s="45"/>
      <c r="AY176" s="45" t="s">
        <v>728</v>
      </c>
      <c r="AZ176" s="45" t="s">
        <v>4023</v>
      </c>
      <c r="BA176" s="45" t="s">
        <v>817</v>
      </c>
      <c r="BB176" s="45" t="s">
        <v>817</v>
      </c>
      <c r="BC176" s="45" t="s">
        <v>823</v>
      </c>
      <c r="BD176" s="45" t="s">
        <v>823</v>
      </c>
      <c r="BE176" s="45" t="s">
        <v>965</v>
      </c>
      <c r="BF176" s="45" t="s">
        <v>965</v>
      </c>
      <c r="BG176" s="45" t="s">
        <v>969</v>
      </c>
      <c r="BH176" s="45" t="s">
        <v>969</v>
      </c>
      <c r="BI176" s="45"/>
      <c r="BJ176" s="45"/>
      <c r="BK176" s="109" t="s">
        <v>4179</v>
      </c>
      <c r="BL176" s="109" t="s">
        <v>4179</v>
      </c>
      <c r="BM176" s="109" t="s">
        <v>4279</v>
      </c>
      <c r="BN176" s="109" t="s">
        <v>4279</v>
      </c>
      <c r="BO176" s="2"/>
    </row>
    <row r="177" spans="1:67" ht="15">
      <c r="A177" s="61" t="s">
        <v>398</v>
      </c>
      <c r="B177" s="62"/>
      <c r="C177" s="62" t="s">
        <v>56</v>
      </c>
      <c r="D177" s="63">
        <v>50</v>
      </c>
      <c r="E177" s="65"/>
      <c r="F177" s="62"/>
      <c r="G177" s="62"/>
      <c r="H177" s="66" t="s">
        <v>398</v>
      </c>
      <c r="I177" s="67"/>
      <c r="J177" s="67"/>
      <c r="K177" s="66" t="s">
        <v>398</v>
      </c>
      <c r="L177" s="70">
        <v>1</v>
      </c>
      <c r="M177" s="71">
        <v>1804.490478515625</v>
      </c>
      <c r="N177" s="71">
        <v>6435.77490234375</v>
      </c>
      <c r="O177" s="72"/>
      <c r="P177" s="73"/>
      <c r="Q177" s="73"/>
      <c r="R177" s="92"/>
      <c r="S177" s="45">
        <v>0</v>
      </c>
      <c r="T177" s="45">
        <v>1</v>
      </c>
      <c r="U177" s="46">
        <v>0</v>
      </c>
      <c r="V177" s="46">
        <v>0.047259</v>
      </c>
      <c r="W177" s="46">
        <v>0.019057</v>
      </c>
      <c r="X177" s="46">
        <v>0.0026</v>
      </c>
      <c r="Y177" s="46">
        <v>0</v>
      </c>
      <c r="Z177" s="46">
        <v>0</v>
      </c>
      <c r="AA177" s="68">
        <v>177</v>
      </c>
      <c r="AB177" s="68"/>
      <c r="AC177" s="69"/>
      <c r="AD177" s="85" t="s">
        <v>677</v>
      </c>
      <c r="AE177" s="85" t="s">
        <v>729</v>
      </c>
      <c r="AF177" s="85" t="s">
        <v>817</v>
      </c>
      <c r="AG177" s="85" t="s">
        <v>836</v>
      </c>
      <c r="AH177" s="89" t="s">
        <v>1035</v>
      </c>
      <c r="AI177" s="85"/>
      <c r="AJ177" s="85"/>
      <c r="AK177" s="85"/>
      <c r="AL177" s="85"/>
      <c r="AM177" s="85"/>
      <c r="AN177" s="85"/>
      <c r="AO177" s="85" t="str">
        <f>REPLACE(INDEX(GroupVertices[Group],MATCH("~"&amp;Vertices[[#This Row],[Vertex]],GroupVertices[Vertex],0)),1,1,"")</f>
        <v>1</v>
      </c>
      <c r="AP177" s="45"/>
      <c r="AQ177" s="46"/>
      <c r="AR177" s="45"/>
      <c r="AS177" s="46"/>
      <c r="AT177" s="45"/>
      <c r="AU177" s="46"/>
      <c r="AV177" s="45"/>
      <c r="AW177" s="46"/>
      <c r="AX177" s="45"/>
      <c r="AY177" s="45" t="s">
        <v>729</v>
      </c>
      <c r="AZ177" s="45" t="s">
        <v>4024</v>
      </c>
      <c r="BA177" s="45" t="s">
        <v>817</v>
      </c>
      <c r="BB177" s="45" t="s">
        <v>817</v>
      </c>
      <c r="BC177" s="45" t="s">
        <v>836</v>
      </c>
      <c r="BD177" s="45" t="s">
        <v>836</v>
      </c>
      <c r="BE177" s="45" t="s">
        <v>965</v>
      </c>
      <c r="BF177" s="45" t="s">
        <v>965</v>
      </c>
      <c r="BG177" s="45" t="s">
        <v>975</v>
      </c>
      <c r="BH177" s="45" t="s">
        <v>975</v>
      </c>
      <c r="BI177" s="45"/>
      <c r="BJ177" s="45"/>
      <c r="BK177" s="109" t="s">
        <v>4180</v>
      </c>
      <c r="BL177" s="109" t="s">
        <v>4180</v>
      </c>
      <c r="BM177" s="109" t="s">
        <v>4280</v>
      </c>
      <c r="BN177" s="109" t="s">
        <v>4280</v>
      </c>
      <c r="BO177" s="2"/>
    </row>
    <row r="178" spans="1:67" ht="15">
      <c r="A178" s="61" t="s">
        <v>399</v>
      </c>
      <c r="B178" s="62"/>
      <c r="C178" s="62" t="s">
        <v>56</v>
      </c>
      <c r="D178" s="63">
        <v>50</v>
      </c>
      <c r="E178" s="65"/>
      <c r="F178" s="62"/>
      <c r="G178" s="62"/>
      <c r="H178" s="66" t="s">
        <v>399</v>
      </c>
      <c r="I178" s="67"/>
      <c r="J178" s="67"/>
      <c r="K178" s="66" t="s">
        <v>399</v>
      </c>
      <c r="L178" s="70">
        <v>1</v>
      </c>
      <c r="M178" s="71">
        <v>5264.8662109375</v>
      </c>
      <c r="N178" s="71">
        <v>1970.3912353515625</v>
      </c>
      <c r="O178" s="72"/>
      <c r="P178" s="73"/>
      <c r="Q178" s="73"/>
      <c r="R178" s="92"/>
      <c r="S178" s="45">
        <v>0</v>
      </c>
      <c r="T178" s="45">
        <v>1</v>
      </c>
      <c r="U178" s="46">
        <v>0</v>
      </c>
      <c r="V178" s="46">
        <v>0.002817</v>
      </c>
      <c r="W178" s="46">
        <v>0</v>
      </c>
      <c r="X178" s="46">
        <v>0.002809</v>
      </c>
      <c r="Y178" s="46">
        <v>0</v>
      </c>
      <c r="Z178" s="46">
        <v>0</v>
      </c>
      <c r="AA178" s="68">
        <v>178</v>
      </c>
      <c r="AB178" s="68"/>
      <c r="AC178" s="69"/>
      <c r="AD178" s="85" t="s">
        <v>678</v>
      </c>
      <c r="AE178" s="85" t="s">
        <v>730</v>
      </c>
      <c r="AF178" s="85" t="s">
        <v>822</v>
      </c>
      <c r="AG178" s="85" t="s">
        <v>830</v>
      </c>
      <c r="AH178" s="89" t="s">
        <v>1037</v>
      </c>
      <c r="AI178" s="85"/>
      <c r="AJ178" s="85"/>
      <c r="AK178" s="85"/>
      <c r="AL178" s="85"/>
      <c r="AM178" s="85"/>
      <c r="AN178" s="85"/>
      <c r="AO178" s="85" t="str">
        <f>REPLACE(INDEX(GroupVertices[Group],MATCH("~"&amp;Vertices[[#This Row],[Vertex]],GroupVertices[Vertex],0)),1,1,"")</f>
        <v>67</v>
      </c>
      <c r="AP178" s="45"/>
      <c r="AQ178" s="46"/>
      <c r="AR178" s="45"/>
      <c r="AS178" s="46"/>
      <c r="AT178" s="45"/>
      <c r="AU178" s="46"/>
      <c r="AV178" s="45"/>
      <c r="AW178" s="46"/>
      <c r="AX178" s="45"/>
      <c r="AY178" s="45" t="s">
        <v>730</v>
      </c>
      <c r="AZ178" s="45" t="s">
        <v>4025</v>
      </c>
      <c r="BA178" s="45" t="s">
        <v>822</v>
      </c>
      <c r="BB178" s="45" t="s">
        <v>822</v>
      </c>
      <c r="BC178" s="45" t="s">
        <v>830</v>
      </c>
      <c r="BD178" s="45" t="s">
        <v>830</v>
      </c>
      <c r="BE178" s="45" t="s">
        <v>965</v>
      </c>
      <c r="BF178" s="45" t="s">
        <v>965</v>
      </c>
      <c r="BG178" s="45" t="s">
        <v>969</v>
      </c>
      <c r="BH178" s="45" t="s">
        <v>969</v>
      </c>
      <c r="BI178" s="45"/>
      <c r="BJ178" s="45"/>
      <c r="BK178" s="109" t="s">
        <v>4181</v>
      </c>
      <c r="BL178" s="109" t="s">
        <v>4181</v>
      </c>
      <c r="BM178" s="109" t="s">
        <v>4281</v>
      </c>
      <c r="BN178" s="109" t="s">
        <v>4281</v>
      </c>
      <c r="BO178" s="2"/>
    </row>
    <row r="179" spans="1:67" ht="15">
      <c r="A179" s="61" t="s">
        <v>589</v>
      </c>
      <c r="B179" s="62"/>
      <c r="C179" s="62" t="s">
        <v>59</v>
      </c>
      <c r="D179" s="63">
        <v>50</v>
      </c>
      <c r="E179" s="65"/>
      <c r="F179" s="62"/>
      <c r="G179" s="62"/>
      <c r="H179" s="66" t="s">
        <v>589</v>
      </c>
      <c r="I179" s="67"/>
      <c r="J179" s="67"/>
      <c r="K179" s="66" t="s">
        <v>589</v>
      </c>
      <c r="L179" s="70">
        <v>1</v>
      </c>
      <c r="M179" s="71">
        <v>5753.14013671875</v>
      </c>
      <c r="N179" s="71">
        <v>2690.907470703125</v>
      </c>
      <c r="O179" s="72"/>
      <c r="P179" s="73"/>
      <c r="Q179" s="73"/>
      <c r="R179" s="92"/>
      <c r="S179" s="45">
        <v>1</v>
      </c>
      <c r="T179" s="45">
        <v>0</v>
      </c>
      <c r="U179" s="46">
        <v>0</v>
      </c>
      <c r="V179" s="46">
        <v>0.002817</v>
      </c>
      <c r="W179" s="46">
        <v>0</v>
      </c>
      <c r="X179" s="46">
        <v>0.002809</v>
      </c>
      <c r="Y179" s="46">
        <v>0</v>
      </c>
      <c r="Z179" s="46">
        <v>0</v>
      </c>
      <c r="AA179" s="68">
        <v>179</v>
      </c>
      <c r="AB179" s="68"/>
      <c r="AC179" s="69"/>
      <c r="AD179" s="85"/>
      <c r="AE179" s="85"/>
      <c r="AF179" s="85"/>
      <c r="AG179" s="85"/>
      <c r="AH179" s="89" t="s">
        <v>1036</v>
      </c>
      <c r="AI179" s="85" t="s">
        <v>879</v>
      </c>
      <c r="AJ179" s="85" t="s">
        <v>965</v>
      </c>
      <c r="AK179" s="85">
        <v>2004</v>
      </c>
      <c r="AL179" s="85">
        <v>67</v>
      </c>
      <c r="AM179" s="85" t="s">
        <v>969</v>
      </c>
      <c r="AN179" s="85"/>
      <c r="AO179" s="85" t="str">
        <f>REPLACE(INDEX(GroupVertices[Group],MATCH("~"&amp;Vertices[[#This Row],[Vertex]],GroupVertices[Vertex],0)),1,1,"")</f>
        <v>67</v>
      </c>
      <c r="AP179" s="45">
        <v>2</v>
      </c>
      <c r="AQ179" s="46">
        <v>1.6666666666666667</v>
      </c>
      <c r="AR179" s="45">
        <v>4</v>
      </c>
      <c r="AS179" s="46">
        <v>3.3333333333333335</v>
      </c>
      <c r="AT179" s="45">
        <v>0</v>
      </c>
      <c r="AU179" s="46">
        <v>0</v>
      </c>
      <c r="AV179" s="45">
        <v>57</v>
      </c>
      <c r="AW179" s="46">
        <v>47.5</v>
      </c>
      <c r="AX179" s="45">
        <v>120</v>
      </c>
      <c r="AY179" s="45"/>
      <c r="AZ179" s="45"/>
      <c r="BA179" s="45"/>
      <c r="BB179" s="45"/>
      <c r="BC179" s="45"/>
      <c r="BD179" s="45"/>
      <c r="BE179" s="45"/>
      <c r="BF179" s="45"/>
      <c r="BG179" s="45"/>
      <c r="BH179" s="45"/>
      <c r="BI179" s="45"/>
      <c r="BJ179" s="45"/>
      <c r="BK179" s="45"/>
      <c r="BL179" s="45"/>
      <c r="BM179" s="45"/>
      <c r="BN179" s="45"/>
      <c r="BO179" s="2"/>
    </row>
    <row r="180" spans="1:67" ht="15">
      <c r="A180" s="61" t="s">
        <v>400</v>
      </c>
      <c r="B180" s="62"/>
      <c r="C180" s="62" t="s">
        <v>56</v>
      </c>
      <c r="D180" s="63">
        <v>50</v>
      </c>
      <c r="E180" s="65"/>
      <c r="F180" s="62"/>
      <c r="G180" s="62"/>
      <c r="H180" s="66" t="s">
        <v>400</v>
      </c>
      <c r="I180" s="67"/>
      <c r="J180" s="67"/>
      <c r="K180" s="66" t="s">
        <v>400</v>
      </c>
      <c r="L180" s="70">
        <v>1</v>
      </c>
      <c r="M180" s="71">
        <v>4553.6845703125</v>
      </c>
      <c r="N180" s="71">
        <v>1323.3970947265625</v>
      </c>
      <c r="O180" s="72"/>
      <c r="P180" s="73"/>
      <c r="Q180" s="73"/>
      <c r="R180" s="92"/>
      <c r="S180" s="45">
        <v>0</v>
      </c>
      <c r="T180" s="45">
        <v>1</v>
      </c>
      <c r="U180" s="46">
        <v>0</v>
      </c>
      <c r="V180" s="46">
        <v>0.003756</v>
      </c>
      <c r="W180" s="46">
        <v>0</v>
      </c>
      <c r="X180" s="46">
        <v>0.002626</v>
      </c>
      <c r="Y180" s="46">
        <v>0</v>
      </c>
      <c r="Z180" s="46">
        <v>0</v>
      </c>
      <c r="AA180" s="68">
        <v>180</v>
      </c>
      <c r="AB180" s="68"/>
      <c r="AC180" s="69"/>
      <c r="AD180" s="85" t="s">
        <v>676</v>
      </c>
      <c r="AE180" s="85" t="s">
        <v>731</v>
      </c>
      <c r="AF180" s="85" t="s">
        <v>817</v>
      </c>
      <c r="AG180" s="85" t="s">
        <v>830</v>
      </c>
      <c r="AH180" s="89" t="s">
        <v>1038</v>
      </c>
      <c r="AI180" s="85"/>
      <c r="AJ180" s="85"/>
      <c r="AK180" s="85"/>
      <c r="AL180" s="85"/>
      <c r="AM180" s="85"/>
      <c r="AN180" s="85"/>
      <c r="AO180" s="85" t="str">
        <f>REPLACE(INDEX(GroupVertices[Group],MATCH("~"&amp;Vertices[[#This Row],[Vertex]],GroupVertices[Vertex],0)),1,1,"")</f>
        <v>34</v>
      </c>
      <c r="AP180" s="45"/>
      <c r="AQ180" s="46"/>
      <c r="AR180" s="45"/>
      <c r="AS180" s="46"/>
      <c r="AT180" s="45"/>
      <c r="AU180" s="46"/>
      <c r="AV180" s="45"/>
      <c r="AW180" s="46"/>
      <c r="AX180" s="45"/>
      <c r="AY180" s="45" t="s">
        <v>731</v>
      </c>
      <c r="AZ180" s="45" t="s">
        <v>4026</v>
      </c>
      <c r="BA180" s="45" t="s">
        <v>817</v>
      </c>
      <c r="BB180" s="45" t="s">
        <v>817</v>
      </c>
      <c r="BC180" s="45" t="s">
        <v>830</v>
      </c>
      <c r="BD180" s="45" t="s">
        <v>830</v>
      </c>
      <c r="BE180" s="45" t="s">
        <v>965</v>
      </c>
      <c r="BF180" s="45" t="s">
        <v>965</v>
      </c>
      <c r="BG180" s="45" t="s">
        <v>972</v>
      </c>
      <c r="BH180" s="45" t="s">
        <v>972</v>
      </c>
      <c r="BI180" s="45"/>
      <c r="BJ180" s="45"/>
      <c r="BK180" s="109" t="s">
        <v>3772</v>
      </c>
      <c r="BL180" s="109" t="s">
        <v>3772</v>
      </c>
      <c r="BM180" s="109" t="s">
        <v>3922</v>
      </c>
      <c r="BN180" s="109" t="s">
        <v>3922</v>
      </c>
      <c r="BO180" s="2"/>
    </row>
    <row r="181" spans="1:67" ht="15">
      <c r="A181" s="61" t="s">
        <v>401</v>
      </c>
      <c r="B181" s="62"/>
      <c r="C181" s="62" t="s">
        <v>56</v>
      </c>
      <c r="D181" s="63">
        <v>50</v>
      </c>
      <c r="E181" s="65"/>
      <c r="F181" s="62"/>
      <c r="G181" s="62"/>
      <c r="H181" s="66" t="s">
        <v>401</v>
      </c>
      <c r="I181" s="67"/>
      <c r="J181" s="67"/>
      <c r="K181" s="66" t="s">
        <v>401</v>
      </c>
      <c r="L181" s="70">
        <v>1</v>
      </c>
      <c r="M181" s="71">
        <v>5137.490234375</v>
      </c>
      <c r="N181" s="71">
        <v>2279.183837890625</v>
      </c>
      <c r="O181" s="72"/>
      <c r="P181" s="73"/>
      <c r="Q181" s="73"/>
      <c r="R181" s="92"/>
      <c r="S181" s="45">
        <v>0</v>
      </c>
      <c r="T181" s="45">
        <v>1</v>
      </c>
      <c r="U181" s="46">
        <v>0</v>
      </c>
      <c r="V181" s="46">
        <v>0.003756</v>
      </c>
      <c r="W181" s="46">
        <v>0</v>
      </c>
      <c r="X181" s="46">
        <v>0.002626</v>
      </c>
      <c r="Y181" s="46">
        <v>0</v>
      </c>
      <c r="Z181" s="46">
        <v>0</v>
      </c>
      <c r="AA181" s="68">
        <v>181</v>
      </c>
      <c r="AB181" s="68"/>
      <c r="AC181" s="69"/>
      <c r="AD181" s="85" t="s">
        <v>676</v>
      </c>
      <c r="AE181" s="85" t="s">
        <v>732</v>
      </c>
      <c r="AF181" s="85" t="s">
        <v>821</v>
      </c>
      <c r="AG181" s="85" t="s">
        <v>830</v>
      </c>
      <c r="AH181" s="89" t="s">
        <v>1040</v>
      </c>
      <c r="AI181" s="85"/>
      <c r="AJ181" s="85"/>
      <c r="AK181" s="85"/>
      <c r="AL181" s="85"/>
      <c r="AM181" s="85"/>
      <c r="AN181" s="85"/>
      <c r="AO181" s="85" t="str">
        <f>REPLACE(INDEX(GroupVertices[Group],MATCH("~"&amp;Vertices[[#This Row],[Vertex]],GroupVertices[Vertex],0)),1,1,"")</f>
        <v>34</v>
      </c>
      <c r="AP181" s="45"/>
      <c r="AQ181" s="46"/>
      <c r="AR181" s="45"/>
      <c r="AS181" s="46"/>
      <c r="AT181" s="45"/>
      <c r="AU181" s="46"/>
      <c r="AV181" s="45"/>
      <c r="AW181" s="46"/>
      <c r="AX181" s="45"/>
      <c r="AY181" s="45" t="s">
        <v>732</v>
      </c>
      <c r="AZ181" s="45" t="s">
        <v>4027</v>
      </c>
      <c r="BA181" s="45" t="s">
        <v>821</v>
      </c>
      <c r="BB181" s="45" t="s">
        <v>821</v>
      </c>
      <c r="BC181" s="45" t="s">
        <v>830</v>
      </c>
      <c r="BD181" s="45" t="s">
        <v>830</v>
      </c>
      <c r="BE181" s="45" t="s">
        <v>965</v>
      </c>
      <c r="BF181" s="45" t="s">
        <v>965</v>
      </c>
      <c r="BG181" s="45" t="s">
        <v>972</v>
      </c>
      <c r="BH181" s="45" t="s">
        <v>972</v>
      </c>
      <c r="BI181" s="45"/>
      <c r="BJ181" s="45"/>
      <c r="BK181" s="109" t="s">
        <v>3772</v>
      </c>
      <c r="BL181" s="109" t="s">
        <v>3772</v>
      </c>
      <c r="BM181" s="109" t="s">
        <v>3922</v>
      </c>
      <c r="BN181" s="109" t="s">
        <v>3922</v>
      </c>
      <c r="BO181" s="2"/>
    </row>
    <row r="182" spans="1:67" ht="15">
      <c r="A182" s="61" t="s">
        <v>402</v>
      </c>
      <c r="B182" s="62"/>
      <c r="C182" s="62" t="s">
        <v>56</v>
      </c>
      <c r="D182" s="63">
        <v>50</v>
      </c>
      <c r="E182" s="65"/>
      <c r="F182" s="62"/>
      <c r="G182" s="62"/>
      <c r="H182" s="66" t="s">
        <v>402</v>
      </c>
      <c r="I182" s="67"/>
      <c r="J182" s="67"/>
      <c r="K182" s="66" t="s">
        <v>402</v>
      </c>
      <c r="L182" s="70">
        <v>1</v>
      </c>
      <c r="M182" s="71">
        <v>7269.09130859375</v>
      </c>
      <c r="N182" s="71">
        <v>9809.0908203125</v>
      </c>
      <c r="O182" s="72"/>
      <c r="P182" s="73"/>
      <c r="Q182" s="73"/>
      <c r="R182" s="92"/>
      <c r="S182" s="45">
        <v>0</v>
      </c>
      <c r="T182" s="45">
        <v>1</v>
      </c>
      <c r="U182" s="46">
        <v>0</v>
      </c>
      <c r="V182" s="46">
        <v>0.010618</v>
      </c>
      <c r="W182" s="46">
        <v>0</v>
      </c>
      <c r="X182" s="46">
        <v>0.002495</v>
      </c>
      <c r="Y182" s="46">
        <v>0</v>
      </c>
      <c r="Z182" s="46">
        <v>0</v>
      </c>
      <c r="AA182" s="68">
        <v>182</v>
      </c>
      <c r="AB182" s="68"/>
      <c r="AC182" s="69"/>
      <c r="AD182" s="85" t="s">
        <v>676</v>
      </c>
      <c r="AE182" s="85" t="s">
        <v>733</v>
      </c>
      <c r="AF182" s="85" t="s">
        <v>817</v>
      </c>
      <c r="AG182" s="85" t="s">
        <v>823</v>
      </c>
      <c r="AH182" s="89" t="s">
        <v>1041</v>
      </c>
      <c r="AI182" s="85"/>
      <c r="AJ182" s="85"/>
      <c r="AK182" s="85"/>
      <c r="AL182" s="85"/>
      <c r="AM182" s="85"/>
      <c r="AN182" s="85"/>
      <c r="AO182" s="85" t="str">
        <f>REPLACE(INDEX(GroupVertices[Group],MATCH("~"&amp;Vertices[[#This Row],[Vertex]],GroupVertices[Vertex],0)),1,1,"")</f>
        <v>9</v>
      </c>
      <c r="AP182" s="45"/>
      <c r="AQ182" s="46"/>
      <c r="AR182" s="45"/>
      <c r="AS182" s="46"/>
      <c r="AT182" s="45"/>
      <c r="AU182" s="46"/>
      <c r="AV182" s="45"/>
      <c r="AW182" s="46"/>
      <c r="AX182" s="45"/>
      <c r="AY182" s="45" t="s">
        <v>733</v>
      </c>
      <c r="AZ182" s="45" t="s">
        <v>4028</v>
      </c>
      <c r="BA182" s="45" t="s">
        <v>817</v>
      </c>
      <c r="BB182" s="45" t="s">
        <v>817</v>
      </c>
      <c r="BC182" s="45" t="s">
        <v>823</v>
      </c>
      <c r="BD182" s="45" t="s">
        <v>823</v>
      </c>
      <c r="BE182" s="45" t="s">
        <v>965</v>
      </c>
      <c r="BF182" s="45" t="s">
        <v>965</v>
      </c>
      <c r="BG182" s="45" t="s">
        <v>978</v>
      </c>
      <c r="BH182" s="45" t="s">
        <v>978</v>
      </c>
      <c r="BI182" s="45"/>
      <c r="BJ182" s="45"/>
      <c r="BK182" s="109" t="s">
        <v>4182</v>
      </c>
      <c r="BL182" s="109" t="s">
        <v>4182</v>
      </c>
      <c r="BM182" s="109" t="s">
        <v>4282</v>
      </c>
      <c r="BN182" s="109" t="s">
        <v>4282</v>
      </c>
      <c r="BO182" s="2"/>
    </row>
    <row r="183" spans="1:67" ht="15">
      <c r="A183" s="61" t="s">
        <v>403</v>
      </c>
      <c r="B183" s="62"/>
      <c r="C183" s="62" t="s">
        <v>56</v>
      </c>
      <c r="D183" s="63">
        <v>50</v>
      </c>
      <c r="E183" s="65"/>
      <c r="F183" s="62"/>
      <c r="G183" s="62"/>
      <c r="H183" s="66" t="s">
        <v>403</v>
      </c>
      <c r="I183" s="67"/>
      <c r="J183" s="67"/>
      <c r="K183" s="66" t="s">
        <v>403</v>
      </c>
      <c r="L183" s="70">
        <v>1</v>
      </c>
      <c r="M183" s="71">
        <v>6464.32177734375</v>
      </c>
      <c r="N183" s="71">
        <v>9266.5751953125</v>
      </c>
      <c r="O183" s="72"/>
      <c r="P183" s="73"/>
      <c r="Q183" s="73"/>
      <c r="R183" s="92"/>
      <c r="S183" s="45">
        <v>0</v>
      </c>
      <c r="T183" s="45">
        <v>1</v>
      </c>
      <c r="U183" s="46">
        <v>0</v>
      </c>
      <c r="V183" s="46">
        <v>0.010618</v>
      </c>
      <c r="W183" s="46">
        <v>0</v>
      </c>
      <c r="X183" s="46">
        <v>0.002495</v>
      </c>
      <c r="Y183" s="46">
        <v>0</v>
      </c>
      <c r="Z183" s="46">
        <v>0</v>
      </c>
      <c r="AA183" s="68">
        <v>183</v>
      </c>
      <c r="AB183" s="68"/>
      <c r="AC183" s="69"/>
      <c r="AD183" s="85" t="s">
        <v>676</v>
      </c>
      <c r="AE183" s="85" t="s">
        <v>731</v>
      </c>
      <c r="AF183" s="85" t="s">
        <v>817</v>
      </c>
      <c r="AG183" s="85" t="s">
        <v>830</v>
      </c>
      <c r="AH183" s="89" t="s">
        <v>1042</v>
      </c>
      <c r="AI183" s="85"/>
      <c r="AJ183" s="85"/>
      <c r="AK183" s="85"/>
      <c r="AL183" s="85"/>
      <c r="AM183" s="85"/>
      <c r="AN183" s="85"/>
      <c r="AO183" s="85" t="str">
        <f>REPLACE(INDEX(GroupVertices[Group],MATCH("~"&amp;Vertices[[#This Row],[Vertex]],GroupVertices[Vertex],0)),1,1,"")</f>
        <v>9</v>
      </c>
      <c r="AP183" s="45"/>
      <c r="AQ183" s="46"/>
      <c r="AR183" s="45"/>
      <c r="AS183" s="46"/>
      <c r="AT183" s="45"/>
      <c r="AU183" s="46"/>
      <c r="AV183" s="45"/>
      <c r="AW183" s="46"/>
      <c r="AX183" s="45"/>
      <c r="AY183" s="45" t="s">
        <v>731</v>
      </c>
      <c r="AZ183" s="45" t="s">
        <v>4026</v>
      </c>
      <c r="BA183" s="45" t="s">
        <v>817</v>
      </c>
      <c r="BB183" s="45" t="s">
        <v>817</v>
      </c>
      <c r="BC183" s="45" t="s">
        <v>830</v>
      </c>
      <c r="BD183" s="45" t="s">
        <v>830</v>
      </c>
      <c r="BE183" s="45" t="s">
        <v>965</v>
      </c>
      <c r="BF183" s="45" t="s">
        <v>965</v>
      </c>
      <c r="BG183" s="45" t="s">
        <v>978</v>
      </c>
      <c r="BH183" s="45" t="s">
        <v>978</v>
      </c>
      <c r="BI183" s="45"/>
      <c r="BJ183" s="45"/>
      <c r="BK183" s="109" t="s">
        <v>4182</v>
      </c>
      <c r="BL183" s="109" t="s">
        <v>4182</v>
      </c>
      <c r="BM183" s="109" t="s">
        <v>4282</v>
      </c>
      <c r="BN183" s="109" t="s">
        <v>4282</v>
      </c>
      <c r="BO183" s="2"/>
    </row>
    <row r="184" spans="1:67" ht="15">
      <c r="A184" s="61" t="s">
        <v>404</v>
      </c>
      <c r="B184" s="62"/>
      <c r="C184" s="62" t="s">
        <v>56</v>
      </c>
      <c r="D184" s="63">
        <v>50</v>
      </c>
      <c r="E184" s="65"/>
      <c r="F184" s="62"/>
      <c r="G184" s="62"/>
      <c r="H184" s="66" t="s">
        <v>404</v>
      </c>
      <c r="I184" s="67"/>
      <c r="J184" s="67"/>
      <c r="K184" s="66" t="s">
        <v>404</v>
      </c>
      <c r="L184" s="70">
        <v>1</v>
      </c>
      <c r="M184" s="71">
        <v>7449.98095703125</v>
      </c>
      <c r="N184" s="71">
        <v>8535.5498046875</v>
      </c>
      <c r="O184" s="72"/>
      <c r="P184" s="73"/>
      <c r="Q184" s="73"/>
      <c r="R184" s="92"/>
      <c r="S184" s="45">
        <v>0</v>
      </c>
      <c r="T184" s="45">
        <v>1</v>
      </c>
      <c r="U184" s="46">
        <v>0</v>
      </c>
      <c r="V184" s="46">
        <v>0.010618</v>
      </c>
      <c r="W184" s="46">
        <v>0</v>
      </c>
      <c r="X184" s="46">
        <v>0.002495</v>
      </c>
      <c r="Y184" s="46">
        <v>0</v>
      </c>
      <c r="Z184" s="46">
        <v>0</v>
      </c>
      <c r="AA184" s="68">
        <v>184</v>
      </c>
      <c r="AB184" s="68"/>
      <c r="AC184" s="69"/>
      <c r="AD184" s="85" t="s">
        <v>676</v>
      </c>
      <c r="AE184" s="85" t="s">
        <v>728</v>
      </c>
      <c r="AF184" s="85" t="s">
        <v>817</v>
      </c>
      <c r="AG184" s="85" t="s">
        <v>823</v>
      </c>
      <c r="AH184" s="89" t="s">
        <v>1043</v>
      </c>
      <c r="AI184" s="85"/>
      <c r="AJ184" s="85"/>
      <c r="AK184" s="85"/>
      <c r="AL184" s="85"/>
      <c r="AM184" s="85"/>
      <c r="AN184" s="85"/>
      <c r="AO184" s="85" t="str">
        <f>REPLACE(INDEX(GroupVertices[Group],MATCH("~"&amp;Vertices[[#This Row],[Vertex]],GroupVertices[Vertex],0)),1,1,"")</f>
        <v>9</v>
      </c>
      <c r="AP184" s="45"/>
      <c r="AQ184" s="46"/>
      <c r="AR184" s="45"/>
      <c r="AS184" s="46"/>
      <c r="AT184" s="45"/>
      <c r="AU184" s="46"/>
      <c r="AV184" s="45"/>
      <c r="AW184" s="46"/>
      <c r="AX184" s="45"/>
      <c r="AY184" s="45" t="s">
        <v>728</v>
      </c>
      <c r="AZ184" s="45" t="s">
        <v>4023</v>
      </c>
      <c r="BA184" s="45" t="s">
        <v>817</v>
      </c>
      <c r="BB184" s="45" t="s">
        <v>817</v>
      </c>
      <c r="BC184" s="45" t="s">
        <v>823</v>
      </c>
      <c r="BD184" s="45" t="s">
        <v>823</v>
      </c>
      <c r="BE184" s="45" t="s">
        <v>965</v>
      </c>
      <c r="BF184" s="45" t="s">
        <v>965</v>
      </c>
      <c r="BG184" s="45" t="s">
        <v>978</v>
      </c>
      <c r="BH184" s="45" t="s">
        <v>978</v>
      </c>
      <c r="BI184" s="45"/>
      <c r="BJ184" s="45"/>
      <c r="BK184" s="109" t="s">
        <v>4182</v>
      </c>
      <c r="BL184" s="109" t="s">
        <v>4182</v>
      </c>
      <c r="BM184" s="109" t="s">
        <v>4282</v>
      </c>
      <c r="BN184" s="109" t="s">
        <v>4282</v>
      </c>
      <c r="BO184" s="2"/>
    </row>
    <row r="185" spans="1:67" ht="15">
      <c r="A185" s="61" t="s">
        <v>405</v>
      </c>
      <c r="B185" s="62"/>
      <c r="C185" s="62" t="s">
        <v>56</v>
      </c>
      <c r="D185" s="63">
        <v>50</v>
      </c>
      <c r="E185" s="65"/>
      <c r="F185" s="62"/>
      <c r="G185" s="62"/>
      <c r="H185" s="66" t="s">
        <v>405</v>
      </c>
      <c r="I185" s="67"/>
      <c r="J185" s="67"/>
      <c r="K185" s="66" t="s">
        <v>405</v>
      </c>
      <c r="L185" s="70">
        <v>1</v>
      </c>
      <c r="M185" s="71">
        <v>7568.2451171875</v>
      </c>
      <c r="N185" s="71">
        <v>9236.3125</v>
      </c>
      <c r="O185" s="72"/>
      <c r="P185" s="73"/>
      <c r="Q185" s="73"/>
      <c r="R185" s="92"/>
      <c r="S185" s="45">
        <v>0</v>
      </c>
      <c r="T185" s="45">
        <v>1</v>
      </c>
      <c r="U185" s="46">
        <v>0</v>
      </c>
      <c r="V185" s="46">
        <v>0.010618</v>
      </c>
      <c r="W185" s="46">
        <v>0</v>
      </c>
      <c r="X185" s="46">
        <v>0.002495</v>
      </c>
      <c r="Y185" s="46">
        <v>0</v>
      </c>
      <c r="Z185" s="46">
        <v>0</v>
      </c>
      <c r="AA185" s="68">
        <v>185</v>
      </c>
      <c r="AB185" s="68"/>
      <c r="AC185" s="69"/>
      <c r="AD185" s="85" t="s">
        <v>677</v>
      </c>
      <c r="AE185" s="85" t="s">
        <v>728</v>
      </c>
      <c r="AF185" s="85" t="s">
        <v>817</v>
      </c>
      <c r="AG185" s="85" t="s">
        <v>823</v>
      </c>
      <c r="AH185" s="89" t="s">
        <v>1044</v>
      </c>
      <c r="AI185" s="85"/>
      <c r="AJ185" s="85"/>
      <c r="AK185" s="85"/>
      <c r="AL185" s="85"/>
      <c r="AM185" s="85"/>
      <c r="AN185" s="85"/>
      <c r="AO185" s="85" t="str">
        <f>REPLACE(INDEX(GroupVertices[Group],MATCH("~"&amp;Vertices[[#This Row],[Vertex]],GroupVertices[Vertex],0)),1,1,"")</f>
        <v>9</v>
      </c>
      <c r="AP185" s="45"/>
      <c r="AQ185" s="46"/>
      <c r="AR185" s="45"/>
      <c r="AS185" s="46"/>
      <c r="AT185" s="45"/>
      <c r="AU185" s="46"/>
      <c r="AV185" s="45"/>
      <c r="AW185" s="46"/>
      <c r="AX185" s="45"/>
      <c r="AY185" s="45" t="s">
        <v>728</v>
      </c>
      <c r="AZ185" s="45" t="s">
        <v>4023</v>
      </c>
      <c r="BA185" s="45" t="s">
        <v>817</v>
      </c>
      <c r="BB185" s="45" t="s">
        <v>817</v>
      </c>
      <c r="BC185" s="45" t="s">
        <v>823</v>
      </c>
      <c r="BD185" s="45" t="s">
        <v>823</v>
      </c>
      <c r="BE185" s="45" t="s">
        <v>965</v>
      </c>
      <c r="BF185" s="45" t="s">
        <v>965</v>
      </c>
      <c r="BG185" s="45" t="s">
        <v>978</v>
      </c>
      <c r="BH185" s="45" t="s">
        <v>978</v>
      </c>
      <c r="BI185" s="45"/>
      <c r="BJ185" s="45"/>
      <c r="BK185" s="109" t="s">
        <v>4182</v>
      </c>
      <c r="BL185" s="109" t="s">
        <v>4182</v>
      </c>
      <c r="BM185" s="109" t="s">
        <v>4282</v>
      </c>
      <c r="BN185" s="109" t="s">
        <v>4282</v>
      </c>
      <c r="BO185" s="2"/>
    </row>
    <row r="186" spans="1:67" ht="15">
      <c r="A186" s="61" t="s">
        <v>406</v>
      </c>
      <c r="B186" s="62"/>
      <c r="C186" s="62" t="s">
        <v>56</v>
      </c>
      <c r="D186" s="63">
        <v>50</v>
      </c>
      <c r="E186" s="65"/>
      <c r="F186" s="62"/>
      <c r="G186" s="62"/>
      <c r="H186" s="66" t="s">
        <v>406</v>
      </c>
      <c r="I186" s="67"/>
      <c r="J186" s="67"/>
      <c r="K186" s="66" t="s">
        <v>406</v>
      </c>
      <c r="L186" s="70">
        <v>1</v>
      </c>
      <c r="M186" s="71">
        <v>6777.80419921875</v>
      </c>
      <c r="N186" s="71">
        <v>9822.546875</v>
      </c>
      <c r="O186" s="72"/>
      <c r="P186" s="73"/>
      <c r="Q186" s="73"/>
      <c r="R186" s="92"/>
      <c r="S186" s="45">
        <v>0</v>
      </c>
      <c r="T186" s="45">
        <v>1</v>
      </c>
      <c r="U186" s="46">
        <v>0</v>
      </c>
      <c r="V186" s="46">
        <v>0.010618</v>
      </c>
      <c r="W186" s="46">
        <v>0</v>
      </c>
      <c r="X186" s="46">
        <v>0.002495</v>
      </c>
      <c r="Y186" s="46">
        <v>0</v>
      </c>
      <c r="Z186" s="46">
        <v>0</v>
      </c>
      <c r="AA186" s="68">
        <v>186</v>
      </c>
      <c r="AB186" s="68"/>
      <c r="AC186" s="69"/>
      <c r="AD186" s="85" t="s">
        <v>677</v>
      </c>
      <c r="AE186" s="85" t="s">
        <v>734</v>
      </c>
      <c r="AF186" s="85" t="s">
        <v>817</v>
      </c>
      <c r="AG186" s="85" t="s">
        <v>832</v>
      </c>
      <c r="AH186" s="89" t="s">
        <v>1045</v>
      </c>
      <c r="AI186" s="85"/>
      <c r="AJ186" s="85"/>
      <c r="AK186" s="85"/>
      <c r="AL186" s="85"/>
      <c r="AM186" s="85"/>
      <c r="AN186" s="85"/>
      <c r="AO186" s="85" t="str">
        <f>REPLACE(INDEX(GroupVertices[Group],MATCH("~"&amp;Vertices[[#This Row],[Vertex]],GroupVertices[Vertex],0)),1,1,"")</f>
        <v>9</v>
      </c>
      <c r="AP186" s="45"/>
      <c r="AQ186" s="46"/>
      <c r="AR186" s="45"/>
      <c r="AS186" s="46"/>
      <c r="AT186" s="45"/>
      <c r="AU186" s="46"/>
      <c r="AV186" s="45"/>
      <c r="AW186" s="46"/>
      <c r="AX186" s="45"/>
      <c r="AY186" s="45" t="s">
        <v>734</v>
      </c>
      <c r="AZ186" s="45" t="s">
        <v>4029</v>
      </c>
      <c r="BA186" s="45" t="s">
        <v>817</v>
      </c>
      <c r="BB186" s="45" t="s">
        <v>817</v>
      </c>
      <c r="BC186" s="45" t="s">
        <v>832</v>
      </c>
      <c r="BD186" s="45" t="s">
        <v>832</v>
      </c>
      <c r="BE186" s="45" t="s">
        <v>965</v>
      </c>
      <c r="BF186" s="45" t="s">
        <v>965</v>
      </c>
      <c r="BG186" s="45" t="s">
        <v>978</v>
      </c>
      <c r="BH186" s="45" t="s">
        <v>978</v>
      </c>
      <c r="BI186" s="45"/>
      <c r="BJ186" s="45"/>
      <c r="BK186" s="109" t="s">
        <v>4182</v>
      </c>
      <c r="BL186" s="109" t="s">
        <v>4182</v>
      </c>
      <c r="BM186" s="109" t="s">
        <v>4282</v>
      </c>
      <c r="BN186" s="109" t="s">
        <v>4282</v>
      </c>
      <c r="BO186" s="2"/>
    </row>
    <row r="187" spans="1:67" ht="15">
      <c r="A187" s="61" t="s">
        <v>407</v>
      </c>
      <c r="B187" s="62"/>
      <c r="C187" s="62" t="s">
        <v>56</v>
      </c>
      <c r="D187" s="63">
        <v>50</v>
      </c>
      <c r="E187" s="65"/>
      <c r="F187" s="62"/>
      <c r="G187" s="62"/>
      <c r="H187" s="66" t="s">
        <v>407</v>
      </c>
      <c r="I187" s="67"/>
      <c r="J187" s="67"/>
      <c r="K187" s="66" t="s">
        <v>407</v>
      </c>
      <c r="L187" s="70">
        <v>1</v>
      </c>
      <c r="M187" s="71">
        <v>6564.71240234375</v>
      </c>
      <c r="N187" s="71">
        <v>8559.8203125</v>
      </c>
      <c r="O187" s="72"/>
      <c r="P187" s="73"/>
      <c r="Q187" s="73"/>
      <c r="R187" s="92"/>
      <c r="S187" s="45">
        <v>0</v>
      </c>
      <c r="T187" s="45">
        <v>1</v>
      </c>
      <c r="U187" s="46">
        <v>0</v>
      </c>
      <c r="V187" s="46">
        <v>0.010618</v>
      </c>
      <c r="W187" s="46">
        <v>0</v>
      </c>
      <c r="X187" s="46">
        <v>0.002495</v>
      </c>
      <c r="Y187" s="46">
        <v>0</v>
      </c>
      <c r="Z187" s="46">
        <v>0</v>
      </c>
      <c r="AA187" s="68">
        <v>187</v>
      </c>
      <c r="AB187" s="68"/>
      <c r="AC187" s="69"/>
      <c r="AD187" s="85" t="s">
        <v>677</v>
      </c>
      <c r="AE187" s="85" t="s">
        <v>735</v>
      </c>
      <c r="AF187" s="85" t="s">
        <v>820</v>
      </c>
      <c r="AG187" s="85" t="s">
        <v>830</v>
      </c>
      <c r="AH187" s="89" t="s">
        <v>1046</v>
      </c>
      <c r="AI187" s="85"/>
      <c r="AJ187" s="85"/>
      <c r="AK187" s="85"/>
      <c r="AL187" s="85"/>
      <c r="AM187" s="85"/>
      <c r="AN187" s="85"/>
      <c r="AO187" s="85" t="str">
        <f>REPLACE(INDEX(GroupVertices[Group],MATCH("~"&amp;Vertices[[#This Row],[Vertex]],GroupVertices[Vertex],0)),1,1,"")</f>
        <v>9</v>
      </c>
      <c r="AP187" s="45"/>
      <c r="AQ187" s="46"/>
      <c r="AR187" s="45"/>
      <c r="AS187" s="46"/>
      <c r="AT187" s="45"/>
      <c r="AU187" s="46"/>
      <c r="AV187" s="45"/>
      <c r="AW187" s="46"/>
      <c r="AX187" s="45"/>
      <c r="AY187" s="45" t="s">
        <v>735</v>
      </c>
      <c r="AZ187" s="45" t="s">
        <v>735</v>
      </c>
      <c r="BA187" s="45" t="s">
        <v>820</v>
      </c>
      <c r="BB187" s="45" t="s">
        <v>820</v>
      </c>
      <c r="BC187" s="45" t="s">
        <v>830</v>
      </c>
      <c r="BD187" s="45" t="s">
        <v>830</v>
      </c>
      <c r="BE187" s="45" t="s">
        <v>965</v>
      </c>
      <c r="BF187" s="45" t="s">
        <v>965</v>
      </c>
      <c r="BG187" s="45" t="s">
        <v>978</v>
      </c>
      <c r="BH187" s="45" t="s">
        <v>978</v>
      </c>
      <c r="BI187" s="45"/>
      <c r="BJ187" s="45"/>
      <c r="BK187" s="109" t="s">
        <v>4182</v>
      </c>
      <c r="BL187" s="109" t="s">
        <v>4182</v>
      </c>
      <c r="BM187" s="109" t="s">
        <v>4282</v>
      </c>
      <c r="BN187" s="109" t="s">
        <v>4282</v>
      </c>
      <c r="BO187" s="2"/>
    </row>
    <row r="188" spans="1:67" ht="15">
      <c r="A188" s="61" t="s">
        <v>408</v>
      </c>
      <c r="B188" s="62"/>
      <c r="C188" s="62" t="s">
        <v>56</v>
      </c>
      <c r="D188" s="63">
        <v>50</v>
      </c>
      <c r="E188" s="65"/>
      <c r="F188" s="62"/>
      <c r="G188" s="62"/>
      <c r="H188" s="66" t="s">
        <v>408</v>
      </c>
      <c r="I188" s="67"/>
      <c r="J188" s="67"/>
      <c r="K188" s="66" t="s">
        <v>408</v>
      </c>
      <c r="L188" s="70">
        <v>1</v>
      </c>
      <c r="M188" s="71">
        <v>7003.3701171875</v>
      </c>
      <c r="N188" s="71">
        <v>8234.470703125</v>
      </c>
      <c r="O188" s="72"/>
      <c r="P188" s="73"/>
      <c r="Q188" s="73"/>
      <c r="R188" s="92"/>
      <c r="S188" s="45">
        <v>0</v>
      </c>
      <c r="T188" s="45">
        <v>1</v>
      </c>
      <c r="U188" s="46">
        <v>0</v>
      </c>
      <c r="V188" s="46">
        <v>0.010618</v>
      </c>
      <c r="W188" s="46">
        <v>0</v>
      </c>
      <c r="X188" s="46">
        <v>0.002495</v>
      </c>
      <c r="Y188" s="46">
        <v>0</v>
      </c>
      <c r="Z188" s="46">
        <v>0</v>
      </c>
      <c r="AA188" s="68">
        <v>188</v>
      </c>
      <c r="AB188" s="68"/>
      <c r="AC188" s="69"/>
      <c r="AD188" s="85" t="s">
        <v>678</v>
      </c>
      <c r="AE188" s="85" t="s">
        <v>736</v>
      </c>
      <c r="AF188" s="85" t="s">
        <v>817</v>
      </c>
      <c r="AG188" s="85" t="s">
        <v>834</v>
      </c>
      <c r="AH188" s="89" t="s">
        <v>1049</v>
      </c>
      <c r="AI188" s="85"/>
      <c r="AJ188" s="85"/>
      <c r="AK188" s="85"/>
      <c r="AL188" s="85"/>
      <c r="AM188" s="85"/>
      <c r="AN188" s="85"/>
      <c r="AO188" s="85" t="str">
        <f>REPLACE(INDEX(GroupVertices[Group],MATCH("~"&amp;Vertices[[#This Row],[Vertex]],GroupVertices[Vertex],0)),1,1,"")</f>
        <v>9</v>
      </c>
      <c r="AP188" s="45"/>
      <c r="AQ188" s="46"/>
      <c r="AR188" s="45"/>
      <c r="AS188" s="46"/>
      <c r="AT188" s="45"/>
      <c r="AU188" s="46"/>
      <c r="AV188" s="45"/>
      <c r="AW188" s="46"/>
      <c r="AX188" s="45"/>
      <c r="AY188" s="45" t="s">
        <v>736</v>
      </c>
      <c r="AZ188" s="45" t="s">
        <v>4030</v>
      </c>
      <c r="BA188" s="45" t="s">
        <v>817</v>
      </c>
      <c r="BB188" s="45" t="s">
        <v>817</v>
      </c>
      <c r="BC188" s="45" t="s">
        <v>834</v>
      </c>
      <c r="BD188" s="45" t="s">
        <v>834</v>
      </c>
      <c r="BE188" s="45" t="s">
        <v>965</v>
      </c>
      <c r="BF188" s="45" t="s">
        <v>965</v>
      </c>
      <c r="BG188" s="45" t="s">
        <v>978</v>
      </c>
      <c r="BH188" s="45" t="s">
        <v>978</v>
      </c>
      <c r="BI188" s="45"/>
      <c r="BJ188" s="45"/>
      <c r="BK188" s="109" t="s">
        <v>4182</v>
      </c>
      <c r="BL188" s="109" t="s">
        <v>4182</v>
      </c>
      <c r="BM188" s="109" t="s">
        <v>4282</v>
      </c>
      <c r="BN188" s="109" t="s">
        <v>4282</v>
      </c>
      <c r="BO188" s="2"/>
    </row>
    <row r="189" spans="1:67" ht="15">
      <c r="A189" s="61" t="s">
        <v>409</v>
      </c>
      <c r="B189" s="62"/>
      <c r="C189" s="62" t="s">
        <v>56</v>
      </c>
      <c r="D189" s="63">
        <v>50</v>
      </c>
      <c r="E189" s="65"/>
      <c r="F189" s="62"/>
      <c r="G189" s="62"/>
      <c r="H189" s="66" t="s">
        <v>409</v>
      </c>
      <c r="I189" s="67"/>
      <c r="J189" s="67"/>
      <c r="K189" s="66" t="s">
        <v>409</v>
      </c>
      <c r="L189" s="70">
        <v>1</v>
      </c>
      <c r="M189" s="71">
        <v>8693.3984375</v>
      </c>
      <c r="N189" s="71">
        <v>5073.02197265625</v>
      </c>
      <c r="O189" s="72"/>
      <c r="P189" s="73"/>
      <c r="Q189" s="73"/>
      <c r="R189" s="92"/>
      <c r="S189" s="45">
        <v>0</v>
      </c>
      <c r="T189" s="45">
        <v>1</v>
      </c>
      <c r="U189" s="46">
        <v>0</v>
      </c>
      <c r="V189" s="46">
        <v>0.002817</v>
      </c>
      <c r="W189" s="46">
        <v>0</v>
      </c>
      <c r="X189" s="46">
        <v>0.002809</v>
      </c>
      <c r="Y189" s="46">
        <v>0</v>
      </c>
      <c r="Z189" s="46">
        <v>0</v>
      </c>
      <c r="AA189" s="68">
        <v>189</v>
      </c>
      <c r="AB189" s="68"/>
      <c r="AC189" s="69"/>
      <c r="AD189" s="85" t="s">
        <v>676</v>
      </c>
      <c r="AE189" s="85" t="s">
        <v>737</v>
      </c>
      <c r="AF189" s="85" t="s">
        <v>818</v>
      </c>
      <c r="AG189" s="85" t="s">
        <v>836</v>
      </c>
      <c r="AH189" s="89" t="s">
        <v>1050</v>
      </c>
      <c r="AI189" s="85"/>
      <c r="AJ189" s="85"/>
      <c r="AK189" s="85"/>
      <c r="AL189" s="85"/>
      <c r="AM189" s="85"/>
      <c r="AN189" s="85"/>
      <c r="AO189" s="85" t="str">
        <f>REPLACE(INDEX(GroupVertices[Group],MATCH("~"&amp;Vertices[[#This Row],[Vertex]],GroupVertices[Vertex],0)),1,1,"")</f>
        <v>66</v>
      </c>
      <c r="AP189" s="45"/>
      <c r="AQ189" s="46"/>
      <c r="AR189" s="45"/>
      <c r="AS189" s="46"/>
      <c r="AT189" s="45"/>
      <c r="AU189" s="46"/>
      <c r="AV189" s="45"/>
      <c r="AW189" s="46"/>
      <c r="AX189" s="45"/>
      <c r="AY189" s="45" t="s">
        <v>737</v>
      </c>
      <c r="AZ189" s="45" t="s">
        <v>4031</v>
      </c>
      <c r="BA189" s="45" t="s">
        <v>818</v>
      </c>
      <c r="BB189" s="45" t="s">
        <v>818</v>
      </c>
      <c r="BC189" s="45" t="s">
        <v>836</v>
      </c>
      <c r="BD189" s="45" t="s">
        <v>836</v>
      </c>
      <c r="BE189" s="45" t="s">
        <v>965</v>
      </c>
      <c r="BF189" s="45" t="s">
        <v>965</v>
      </c>
      <c r="BG189" s="45" t="s">
        <v>968</v>
      </c>
      <c r="BH189" s="45" t="s">
        <v>968</v>
      </c>
      <c r="BI189" s="45"/>
      <c r="BJ189" s="45"/>
      <c r="BK189" s="109" t="s">
        <v>4183</v>
      </c>
      <c r="BL189" s="109" t="s">
        <v>4183</v>
      </c>
      <c r="BM189" s="109" t="s">
        <v>4283</v>
      </c>
      <c r="BN189" s="109" t="s">
        <v>4283</v>
      </c>
      <c r="BO189" s="2"/>
    </row>
    <row r="190" spans="1:67" ht="15">
      <c r="A190" s="61" t="s">
        <v>592</v>
      </c>
      <c r="B190" s="62"/>
      <c r="C190" s="62" t="s">
        <v>59</v>
      </c>
      <c r="D190" s="63">
        <v>50</v>
      </c>
      <c r="E190" s="65"/>
      <c r="F190" s="62"/>
      <c r="G190" s="62"/>
      <c r="H190" s="66" t="s">
        <v>592</v>
      </c>
      <c r="I190" s="67"/>
      <c r="J190" s="67"/>
      <c r="K190" s="66" t="s">
        <v>592</v>
      </c>
      <c r="L190" s="70">
        <v>1</v>
      </c>
      <c r="M190" s="71">
        <v>8236.9677734375</v>
      </c>
      <c r="N190" s="71">
        <v>5808.24267578125</v>
      </c>
      <c r="O190" s="72"/>
      <c r="P190" s="73"/>
      <c r="Q190" s="73"/>
      <c r="R190" s="92"/>
      <c r="S190" s="45">
        <v>1</v>
      </c>
      <c r="T190" s="45">
        <v>0</v>
      </c>
      <c r="U190" s="46">
        <v>0</v>
      </c>
      <c r="V190" s="46">
        <v>0.002817</v>
      </c>
      <c r="W190" s="46">
        <v>0</v>
      </c>
      <c r="X190" s="46">
        <v>0.002809</v>
      </c>
      <c r="Y190" s="46">
        <v>0</v>
      </c>
      <c r="Z190" s="46">
        <v>0</v>
      </c>
      <c r="AA190" s="68">
        <v>190</v>
      </c>
      <c r="AB190" s="68"/>
      <c r="AC190" s="69"/>
      <c r="AD190" s="85"/>
      <c r="AE190" s="85"/>
      <c r="AF190" s="85"/>
      <c r="AG190" s="85"/>
      <c r="AH190" s="89" t="s">
        <v>1047</v>
      </c>
      <c r="AI190" s="85" t="s">
        <v>882</v>
      </c>
      <c r="AJ190" s="85" t="s">
        <v>965</v>
      </c>
      <c r="AK190" s="85">
        <v>2005</v>
      </c>
      <c r="AL190" s="85">
        <v>69</v>
      </c>
      <c r="AM190" s="85" t="s">
        <v>968</v>
      </c>
      <c r="AN190" s="85"/>
      <c r="AO190" s="85" t="str">
        <f>REPLACE(INDEX(GroupVertices[Group],MATCH("~"&amp;Vertices[[#This Row],[Vertex]],GroupVertices[Vertex],0)),1,1,"")</f>
        <v>66</v>
      </c>
      <c r="AP190" s="45">
        <v>7</v>
      </c>
      <c r="AQ190" s="46">
        <v>4.093567251461988</v>
      </c>
      <c r="AR190" s="45">
        <v>3</v>
      </c>
      <c r="AS190" s="46">
        <v>1.7543859649122806</v>
      </c>
      <c r="AT190" s="45">
        <v>0</v>
      </c>
      <c r="AU190" s="46">
        <v>0</v>
      </c>
      <c r="AV190" s="45">
        <v>78</v>
      </c>
      <c r="AW190" s="46">
        <v>45.6140350877193</v>
      </c>
      <c r="AX190" s="45">
        <v>171</v>
      </c>
      <c r="AY190" s="45"/>
      <c r="AZ190" s="45"/>
      <c r="BA190" s="45"/>
      <c r="BB190" s="45"/>
      <c r="BC190" s="45"/>
      <c r="BD190" s="45"/>
      <c r="BE190" s="45"/>
      <c r="BF190" s="45"/>
      <c r="BG190" s="45"/>
      <c r="BH190" s="45"/>
      <c r="BI190" s="45"/>
      <c r="BJ190" s="45"/>
      <c r="BK190" s="45"/>
      <c r="BL190" s="45"/>
      <c r="BM190" s="45"/>
      <c r="BN190" s="45"/>
      <c r="BO190" s="2"/>
    </row>
    <row r="191" spans="1:67" ht="15">
      <c r="A191" s="61" t="s">
        <v>410</v>
      </c>
      <c r="B191" s="62"/>
      <c r="C191" s="62" t="s">
        <v>56</v>
      </c>
      <c r="D191" s="63">
        <v>50</v>
      </c>
      <c r="E191" s="65"/>
      <c r="F191" s="62"/>
      <c r="G191" s="62"/>
      <c r="H191" s="66" t="s">
        <v>410</v>
      </c>
      <c r="I191" s="67"/>
      <c r="J191" s="67"/>
      <c r="K191" s="66" t="s">
        <v>410</v>
      </c>
      <c r="L191" s="70">
        <v>1</v>
      </c>
      <c r="M191" s="71">
        <v>8820.7734375</v>
      </c>
      <c r="N191" s="71">
        <v>5073.02197265625</v>
      </c>
      <c r="O191" s="72"/>
      <c r="P191" s="73"/>
      <c r="Q191" s="73"/>
      <c r="R191" s="92"/>
      <c r="S191" s="45">
        <v>0</v>
      </c>
      <c r="T191" s="45">
        <v>1</v>
      </c>
      <c r="U191" s="46">
        <v>0</v>
      </c>
      <c r="V191" s="46">
        <v>0.002817</v>
      </c>
      <c r="W191" s="46">
        <v>0</v>
      </c>
      <c r="X191" s="46">
        <v>0.002809</v>
      </c>
      <c r="Y191" s="46">
        <v>0</v>
      </c>
      <c r="Z191" s="46">
        <v>0</v>
      </c>
      <c r="AA191" s="68">
        <v>191</v>
      </c>
      <c r="AB191" s="68"/>
      <c r="AC191" s="69"/>
      <c r="AD191" s="85" t="s">
        <v>676</v>
      </c>
      <c r="AE191" s="85" t="s">
        <v>737</v>
      </c>
      <c r="AF191" s="85" t="s">
        <v>818</v>
      </c>
      <c r="AG191" s="85" t="s">
        <v>836</v>
      </c>
      <c r="AH191" s="89" t="s">
        <v>1052</v>
      </c>
      <c r="AI191" s="85"/>
      <c r="AJ191" s="85"/>
      <c r="AK191" s="85"/>
      <c r="AL191" s="85"/>
      <c r="AM191" s="85"/>
      <c r="AN191" s="85"/>
      <c r="AO191" s="85" t="str">
        <f>REPLACE(INDEX(GroupVertices[Group],MATCH("~"&amp;Vertices[[#This Row],[Vertex]],GroupVertices[Vertex],0)),1,1,"")</f>
        <v>65</v>
      </c>
      <c r="AP191" s="45"/>
      <c r="AQ191" s="46"/>
      <c r="AR191" s="45"/>
      <c r="AS191" s="46"/>
      <c r="AT191" s="45"/>
      <c r="AU191" s="46"/>
      <c r="AV191" s="45"/>
      <c r="AW191" s="46"/>
      <c r="AX191" s="45"/>
      <c r="AY191" s="45" t="s">
        <v>737</v>
      </c>
      <c r="AZ191" s="45" t="s">
        <v>4031</v>
      </c>
      <c r="BA191" s="45" t="s">
        <v>818</v>
      </c>
      <c r="BB191" s="45" t="s">
        <v>818</v>
      </c>
      <c r="BC191" s="45" t="s">
        <v>836</v>
      </c>
      <c r="BD191" s="45" t="s">
        <v>836</v>
      </c>
      <c r="BE191" s="45" t="s">
        <v>965</v>
      </c>
      <c r="BF191" s="45" t="s">
        <v>965</v>
      </c>
      <c r="BG191" s="45" t="s">
        <v>969</v>
      </c>
      <c r="BH191" s="45" t="s">
        <v>969</v>
      </c>
      <c r="BI191" s="45"/>
      <c r="BJ191" s="45"/>
      <c r="BK191" s="109" t="s">
        <v>3803</v>
      </c>
      <c r="BL191" s="109" t="s">
        <v>3803</v>
      </c>
      <c r="BM191" s="109" t="s">
        <v>4284</v>
      </c>
      <c r="BN191" s="109" t="s">
        <v>4284</v>
      </c>
      <c r="BO191" s="2"/>
    </row>
    <row r="192" spans="1:67" ht="15">
      <c r="A192" s="61" t="s">
        <v>593</v>
      </c>
      <c r="B192" s="62"/>
      <c r="C192" s="62" t="s">
        <v>59</v>
      </c>
      <c r="D192" s="63">
        <v>50</v>
      </c>
      <c r="E192" s="65"/>
      <c r="F192" s="62"/>
      <c r="G192" s="62"/>
      <c r="H192" s="66" t="s">
        <v>593</v>
      </c>
      <c r="I192" s="67"/>
      <c r="J192" s="67"/>
      <c r="K192" s="66" t="s">
        <v>593</v>
      </c>
      <c r="L192" s="70">
        <v>1</v>
      </c>
      <c r="M192" s="71">
        <v>9287.818359375</v>
      </c>
      <c r="N192" s="71">
        <v>5808.24267578125</v>
      </c>
      <c r="O192" s="72"/>
      <c r="P192" s="73"/>
      <c r="Q192" s="73"/>
      <c r="R192" s="92"/>
      <c r="S192" s="45">
        <v>1</v>
      </c>
      <c r="T192" s="45">
        <v>0</v>
      </c>
      <c r="U192" s="46">
        <v>0</v>
      </c>
      <c r="V192" s="46">
        <v>0.002817</v>
      </c>
      <c r="W192" s="46">
        <v>0</v>
      </c>
      <c r="X192" s="46">
        <v>0.002809</v>
      </c>
      <c r="Y192" s="46">
        <v>0</v>
      </c>
      <c r="Z192" s="46">
        <v>0</v>
      </c>
      <c r="AA192" s="68">
        <v>192</v>
      </c>
      <c r="AB192" s="68"/>
      <c r="AC192" s="69"/>
      <c r="AD192" s="85"/>
      <c r="AE192" s="85"/>
      <c r="AF192" s="85"/>
      <c r="AG192" s="85"/>
      <c r="AH192" s="89" t="s">
        <v>1051</v>
      </c>
      <c r="AI192" s="85" t="s">
        <v>883</v>
      </c>
      <c r="AJ192" s="85" t="s">
        <v>965</v>
      </c>
      <c r="AK192" s="85">
        <v>2013</v>
      </c>
      <c r="AL192" s="85">
        <v>69</v>
      </c>
      <c r="AM192" s="85" t="s">
        <v>969</v>
      </c>
      <c r="AN192" s="85"/>
      <c r="AO192" s="85" t="str">
        <f>REPLACE(INDEX(GroupVertices[Group],MATCH("~"&amp;Vertices[[#This Row],[Vertex]],GroupVertices[Vertex],0)),1,1,"")</f>
        <v>65</v>
      </c>
      <c r="AP192" s="45">
        <v>8</v>
      </c>
      <c r="AQ192" s="46">
        <v>5.2631578947368425</v>
      </c>
      <c r="AR192" s="45">
        <v>0</v>
      </c>
      <c r="AS192" s="46">
        <v>0</v>
      </c>
      <c r="AT192" s="45">
        <v>0</v>
      </c>
      <c r="AU192" s="46">
        <v>0</v>
      </c>
      <c r="AV192" s="45">
        <v>76</v>
      </c>
      <c r="AW192" s="46">
        <v>50</v>
      </c>
      <c r="AX192" s="45">
        <v>152</v>
      </c>
      <c r="AY192" s="45"/>
      <c r="AZ192" s="45"/>
      <c r="BA192" s="45"/>
      <c r="BB192" s="45"/>
      <c r="BC192" s="45"/>
      <c r="BD192" s="45"/>
      <c r="BE192" s="45"/>
      <c r="BF192" s="45"/>
      <c r="BG192" s="45"/>
      <c r="BH192" s="45"/>
      <c r="BI192" s="45"/>
      <c r="BJ192" s="45"/>
      <c r="BK192" s="45"/>
      <c r="BL192" s="45"/>
      <c r="BM192" s="45"/>
      <c r="BN192" s="45"/>
      <c r="BO192" s="2"/>
    </row>
    <row r="193" spans="1:67" ht="15">
      <c r="A193" s="61" t="s">
        <v>594</v>
      </c>
      <c r="B193" s="62"/>
      <c r="C193" s="62" t="s">
        <v>59</v>
      </c>
      <c r="D193" s="63">
        <v>50</v>
      </c>
      <c r="E193" s="65"/>
      <c r="F193" s="62"/>
      <c r="G193" s="62"/>
      <c r="H193" s="66" t="s">
        <v>594</v>
      </c>
      <c r="I193" s="67"/>
      <c r="J193" s="67"/>
      <c r="K193" s="66" t="s">
        <v>594</v>
      </c>
      <c r="L193" s="70">
        <v>1</v>
      </c>
      <c r="M193" s="71">
        <v>1027.1898193359375</v>
      </c>
      <c r="N193" s="71">
        <v>8664.7568359375</v>
      </c>
      <c r="O193" s="72"/>
      <c r="P193" s="73"/>
      <c r="Q193" s="73"/>
      <c r="R193" s="92"/>
      <c r="S193" s="45">
        <v>1</v>
      </c>
      <c r="T193" s="45">
        <v>0</v>
      </c>
      <c r="U193" s="46">
        <v>0</v>
      </c>
      <c r="V193" s="46">
        <v>0.050229</v>
      </c>
      <c r="W193" s="46">
        <v>0.029777</v>
      </c>
      <c r="X193" s="46">
        <v>0.002505</v>
      </c>
      <c r="Y193" s="46">
        <v>0</v>
      </c>
      <c r="Z193" s="46">
        <v>0</v>
      </c>
      <c r="AA193" s="68">
        <v>193</v>
      </c>
      <c r="AB193" s="68"/>
      <c r="AC193" s="69"/>
      <c r="AD193" s="85"/>
      <c r="AE193" s="85"/>
      <c r="AF193" s="85"/>
      <c r="AG193" s="85"/>
      <c r="AH193" s="89" t="s">
        <v>1053</v>
      </c>
      <c r="AI193" s="85" t="s">
        <v>884</v>
      </c>
      <c r="AJ193" s="85" t="s">
        <v>965</v>
      </c>
      <c r="AK193" s="85">
        <v>2014</v>
      </c>
      <c r="AL193" s="85">
        <v>72</v>
      </c>
      <c r="AM193" s="85" t="s">
        <v>968</v>
      </c>
      <c r="AN193" s="85"/>
      <c r="AO193" s="85" t="str">
        <f>REPLACE(INDEX(GroupVertices[Group],MATCH("~"&amp;Vertices[[#This Row],[Vertex]],GroupVertices[Vertex],0)),1,1,"")</f>
        <v>1</v>
      </c>
      <c r="AP193" s="45">
        <v>5</v>
      </c>
      <c r="AQ193" s="46">
        <v>3.5460992907801416</v>
      </c>
      <c r="AR193" s="45">
        <v>0</v>
      </c>
      <c r="AS193" s="46">
        <v>0</v>
      </c>
      <c r="AT193" s="45">
        <v>0</v>
      </c>
      <c r="AU193" s="46">
        <v>0</v>
      </c>
      <c r="AV193" s="45">
        <v>71</v>
      </c>
      <c r="AW193" s="46">
        <v>50.354609929078016</v>
      </c>
      <c r="AX193" s="45">
        <v>141</v>
      </c>
      <c r="AY193" s="45"/>
      <c r="AZ193" s="45"/>
      <c r="BA193" s="45"/>
      <c r="BB193" s="45"/>
      <c r="BC193" s="45"/>
      <c r="BD193" s="45"/>
      <c r="BE193" s="45"/>
      <c r="BF193" s="45"/>
      <c r="BG193" s="45"/>
      <c r="BH193" s="45"/>
      <c r="BI193" s="45"/>
      <c r="BJ193" s="45"/>
      <c r="BK193" s="45"/>
      <c r="BL193" s="45"/>
      <c r="BM193" s="45"/>
      <c r="BN193" s="45"/>
      <c r="BO193" s="2"/>
    </row>
    <row r="194" spans="1:67" ht="15">
      <c r="A194" s="61" t="s">
        <v>412</v>
      </c>
      <c r="B194" s="62"/>
      <c r="C194" s="62" t="s">
        <v>56</v>
      </c>
      <c r="D194" s="63">
        <v>50</v>
      </c>
      <c r="E194" s="65"/>
      <c r="F194" s="62"/>
      <c r="G194" s="62"/>
      <c r="H194" s="66" t="s">
        <v>412</v>
      </c>
      <c r="I194" s="67"/>
      <c r="J194" s="67"/>
      <c r="K194" s="66" t="s">
        <v>412</v>
      </c>
      <c r="L194" s="70">
        <v>1</v>
      </c>
      <c r="M194" s="71">
        <v>1322.3997802734375</v>
      </c>
      <c r="N194" s="71">
        <v>3717.3515625</v>
      </c>
      <c r="O194" s="72"/>
      <c r="P194" s="73"/>
      <c r="Q194" s="73"/>
      <c r="R194" s="92"/>
      <c r="S194" s="45">
        <v>0</v>
      </c>
      <c r="T194" s="45">
        <v>1</v>
      </c>
      <c r="U194" s="46">
        <v>0</v>
      </c>
      <c r="V194" s="46">
        <v>0.055634</v>
      </c>
      <c r="W194" s="46">
        <v>0.037517</v>
      </c>
      <c r="X194" s="46">
        <v>0.002509</v>
      </c>
      <c r="Y194" s="46">
        <v>0</v>
      </c>
      <c r="Z194" s="46">
        <v>0</v>
      </c>
      <c r="AA194" s="68">
        <v>194</v>
      </c>
      <c r="AB194" s="68"/>
      <c r="AC194" s="69"/>
      <c r="AD194" s="85" t="s">
        <v>678</v>
      </c>
      <c r="AE194" s="85" t="s">
        <v>738</v>
      </c>
      <c r="AF194" s="85" t="s">
        <v>817</v>
      </c>
      <c r="AG194" s="85" t="s">
        <v>828</v>
      </c>
      <c r="AH194" s="89" t="s">
        <v>1054</v>
      </c>
      <c r="AI194" s="85"/>
      <c r="AJ194" s="85"/>
      <c r="AK194" s="85"/>
      <c r="AL194" s="85"/>
      <c r="AM194" s="85"/>
      <c r="AN194" s="85"/>
      <c r="AO194" s="85" t="str">
        <f>REPLACE(INDEX(GroupVertices[Group],MATCH("~"&amp;Vertices[[#This Row],[Vertex]],GroupVertices[Vertex],0)),1,1,"")</f>
        <v>1</v>
      </c>
      <c r="AP194" s="45"/>
      <c r="AQ194" s="46"/>
      <c r="AR194" s="45"/>
      <c r="AS194" s="46"/>
      <c r="AT194" s="45"/>
      <c r="AU194" s="46"/>
      <c r="AV194" s="45"/>
      <c r="AW194" s="46"/>
      <c r="AX194" s="45"/>
      <c r="AY194" s="45" t="s">
        <v>738</v>
      </c>
      <c r="AZ194" s="45" t="s">
        <v>4033</v>
      </c>
      <c r="BA194" s="45" t="s">
        <v>817</v>
      </c>
      <c r="BB194" s="45" t="s">
        <v>817</v>
      </c>
      <c r="BC194" s="45" t="s">
        <v>828</v>
      </c>
      <c r="BD194" s="45" t="s">
        <v>828</v>
      </c>
      <c r="BE194" s="45" t="s">
        <v>965</v>
      </c>
      <c r="BF194" s="45" t="s">
        <v>965</v>
      </c>
      <c r="BG194" s="45" t="s">
        <v>968</v>
      </c>
      <c r="BH194" s="45" t="s">
        <v>968</v>
      </c>
      <c r="BI194" s="45"/>
      <c r="BJ194" s="45"/>
      <c r="BK194" s="109" t="s">
        <v>4185</v>
      </c>
      <c r="BL194" s="109" t="s">
        <v>4185</v>
      </c>
      <c r="BM194" s="109" t="s">
        <v>4286</v>
      </c>
      <c r="BN194" s="109" t="s">
        <v>4286</v>
      </c>
      <c r="BO194" s="2"/>
    </row>
    <row r="195" spans="1:67" ht="15">
      <c r="A195" s="61" t="s">
        <v>413</v>
      </c>
      <c r="B195" s="62"/>
      <c r="C195" s="62" t="s">
        <v>56</v>
      </c>
      <c r="D195" s="63">
        <v>50</v>
      </c>
      <c r="E195" s="65"/>
      <c r="F195" s="62"/>
      <c r="G195" s="62"/>
      <c r="H195" s="66" t="s">
        <v>413</v>
      </c>
      <c r="I195" s="67"/>
      <c r="J195" s="67"/>
      <c r="K195" s="66" t="s">
        <v>413</v>
      </c>
      <c r="L195" s="70">
        <v>1</v>
      </c>
      <c r="M195" s="71">
        <v>1417.4376220703125</v>
      </c>
      <c r="N195" s="71">
        <v>3969.46142578125</v>
      </c>
      <c r="O195" s="72"/>
      <c r="P195" s="73"/>
      <c r="Q195" s="73"/>
      <c r="R195" s="92"/>
      <c r="S195" s="45">
        <v>0</v>
      </c>
      <c r="T195" s="45">
        <v>1</v>
      </c>
      <c r="U195" s="46">
        <v>0</v>
      </c>
      <c r="V195" s="46">
        <v>0.055634</v>
      </c>
      <c r="W195" s="46">
        <v>0.037517</v>
      </c>
      <c r="X195" s="46">
        <v>0.002509</v>
      </c>
      <c r="Y195" s="46">
        <v>0</v>
      </c>
      <c r="Z195" s="46">
        <v>0</v>
      </c>
      <c r="AA195" s="68">
        <v>195</v>
      </c>
      <c r="AB195" s="68"/>
      <c r="AC195" s="69"/>
      <c r="AD195" s="85" t="s">
        <v>676</v>
      </c>
      <c r="AE195" s="85" t="s">
        <v>739</v>
      </c>
      <c r="AF195" s="85" t="s">
        <v>821</v>
      </c>
      <c r="AG195" s="85" t="s">
        <v>826</v>
      </c>
      <c r="AH195" s="89" t="s">
        <v>1056</v>
      </c>
      <c r="AI195" s="85"/>
      <c r="AJ195" s="85"/>
      <c r="AK195" s="85"/>
      <c r="AL195" s="85"/>
      <c r="AM195" s="85"/>
      <c r="AN195" s="85"/>
      <c r="AO195" s="85" t="str">
        <f>REPLACE(INDEX(GroupVertices[Group],MATCH("~"&amp;Vertices[[#This Row],[Vertex]],GroupVertices[Vertex],0)),1,1,"")</f>
        <v>1</v>
      </c>
      <c r="AP195" s="45"/>
      <c r="AQ195" s="46"/>
      <c r="AR195" s="45"/>
      <c r="AS195" s="46"/>
      <c r="AT195" s="45"/>
      <c r="AU195" s="46"/>
      <c r="AV195" s="45"/>
      <c r="AW195" s="46"/>
      <c r="AX195" s="45"/>
      <c r="AY195" s="45" t="s">
        <v>739</v>
      </c>
      <c r="AZ195" s="45" t="s">
        <v>4034</v>
      </c>
      <c r="BA195" s="45" t="s">
        <v>821</v>
      </c>
      <c r="BB195" s="45" t="s">
        <v>821</v>
      </c>
      <c r="BC195" s="45" t="s">
        <v>826</v>
      </c>
      <c r="BD195" s="45" t="s">
        <v>826</v>
      </c>
      <c r="BE195" s="45" t="s">
        <v>965</v>
      </c>
      <c r="BF195" s="45" t="s">
        <v>965</v>
      </c>
      <c r="BG195" s="45" t="s">
        <v>968</v>
      </c>
      <c r="BH195" s="45" t="s">
        <v>968</v>
      </c>
      <c r="BI195" s="45"/>
      <c r="BJ195" s="45"/>
      <c r="BK195" s="109" t="s">
        <v>4185</v>
      </c>
      <c r="BL195" s="109" t="s">
        <v>4185</v>
      </c>
      <c r="BM195" s="109" t="s">
        <v>4286</v>
      </c>
      <c r="BN195" s="109" t="s">
        <v>4286</v>
      </c>
      <c r="BO195" s="2"/>
    </row>
    <row r="196" spans="1:67" ht="15">
      <c r="A196" s="61" t="s">
        <v>414</v>
      </c>
      <c r="B196" s="62"/>
      <c r="C196" s="62" t="s">
        <v>56</v>
      </c>
      <c r="D196" s="63">
        <v>50</v>
      </c>
      <c r="E196" s="65"/>
      <c r="F196" s="62"/>
      <c r="G196" s="62"/>
      <c r="H196" s="66" t="s">
        <v>414</v>
      </c>
      <c r="I196" s="67"/>
      <c r="J196" s="67"/>
      <c r="K196" s="66" t="s">
        <v>414</v>
      </c>
      <c r="L196" s="70">
        <v>1</v>
      </c>
      <c r="M196" s="71">
        <v>4075.23876953125</v>
      </c>
      <c r="N196" s="71">
        <v>6352.3056640625</v>
      </c>
      <c r="O196" s="72"/>
      <c r="P196" s="73"/>
      <c r="Q196" s="73"/>
      <c r="R196" s="92"/>
      <c r="S196" s="45">
        <v>0</v>
      </c>
      <c r="T196" s="45">
        <v>1</v>
      </c>
      <c r="U196" s="46">
        <v>0</v>
      </c>
      <c r="V196" s="46">
        <v>0.007243</v>
      </c>
      <c r="W196" s="46">
        <v>0</v>
      </c>
      <c r="X196" s="46">
        <v>0.002528</v>
      </c>
      <c r="Y196" s="46">
        <v>0</v>
      </c>
      <c r="Z196" s="46">
        <v>0</v>
      </c>
      <c r="AA196" s="68">
        <v>196</v>
      </c>
      <c r="AB196" s="68"/>
      <c r="AC196" s="69"/>
      <c r="AD196" s="85" t="s">
        <v>677</v>
      </c>
      <c r="AE196" s="85" t="s">
        <v>740</v>
      </c>
      <c r="AF196" s="85" t="s">
        <v>817</v>
      </c>
      <c r="AG196" s="85" t="s">
        <v>828</v>
      </c>
      <c r="AH196" s="89" t="s">
        <v>1057</v>
      </c>
      <c r="AI196" s="85"/>
      <c r="AJ196" s="85"/>
      <c r="AK196" s="85"/>
      <c r="AL196" s="85"/>
      <c r="AM196" s="85"/>
      <c r="AN196" s="85"/>
      <c r="AO196" s="85" t="str">
        <f>REPLACE(INDEX(GroupVertices[Group],MATCH("~"&amp;Vertices[[#This Row],[Vertex]],GroupVertices[Vertex],0)),1,1,"")</f>
        <v>12</v>
      </c>
      <c r="AP196" s="45"/>
      <c r="AQ196" s="46"/>
      <c r="AR196" s="45"/>
      <c r="AS196" s="46"/>
      <c r="AT196" s="45"/>
      <c r="AU196" s="46"/>
      <c r="AV196" s="45"/>
      <c r="AW196" s="46"/>
      <c r="AX196" s="45"/>
      <c r="AY196" s="45" t="s">
        <v>740</v>
      </c>
      <c r="AZ196" s="45" t="s">
        <v>4035</v>
      </c>
      <c r="BA196" s="45" t="s">
        <v>817</v>
      </c>
      <c r="BB196" s="45" t="s">
        <v>817</v>
      </c>
      <c r="BC196" s="45" t="s">
        <v>828</v>
      </c>
      <c r="BD196" s="45" t="s">
        <v>828</v>
      </c>
      <c r="BE196" s="45" t="s">
        <v>965</v>
      </c>
      <c r="BF196" s="45" t="s">
        <v>965</v>
      </c>
      <c r="BG196" s="45" t="s">
        <v>969</v>
      </c>
      <c r="BH196" s="45" t="s">
        <v>969</v>
      </c>
      <c r="BI196" s="45"/>
      <c r="BJ196" s="45"/>
      <c r="BK196" s="109" t="s">
        <v>4186</v>
      </c>
      <c r="BL196" s="109" t="s">
        <v>4186</v>
      </c>
      <c r="BM196" s="109" t="s">
        <v>4287</v>
      </c>
      <c r="BN196" s="109" t="s">
        <v>4287</v>
      </c>
      <c r="BO196" s="2"/>
    </row>
    <row r="197" spans="1:67" ht="15">
      <c r="A197" s="61" t="s">
        <v>415</v>
      </c>
      <c r="B197" s="62"/>
      <c r="C197" s="62" t="s">
        <v>56</v>
      </c>
      <c r="D197" s="63">
        <v>50</v>
      </c>
      <c r="E197" s="65"/>
      <c r="F197" s="62"/>
      <c r="G197" s="62"/>
      <c r="H197" s="66" t="s">
        <v>415</v>
      </c>
      <c r="I197" s="67"/>
      <c r="J197" s="67"/>
      <c r="K197" s="66" t="s">
        <v>415</v>
      </c>
      <c r="L197" s="70">
        <v>1</v>
      </c>
      <c r="M197" s="71">
        <v>3534.67822265625</v>
      </c>
      <c r="N197" s="71">
        <v>7051.8330078125</v>
      </c>
      <c r="O197" s="72"/>
      <c r="P197" s="73"/>
      <c r="Q197" s="73"/>
      <c r="R197" s="92"/>
      <c r="S197" s="45">
        <v>0</v>
      </c>
      <c r="T197" s="45">
        <v>1</v>
      </c>
      <c r="U197" s="46">
        <v>0</v>
      </c>
      <c r="V197" s="46">
        <v>0.007243</v>
      </c>
      <c r="W197" s="46">
        <v>0</v>
      </c>
      <c r="X197" s="46">
        <v>0.002528</v>
      </c>
      <c r="Y197" s="46">
        <v>0</v>
      </c>
      <c r="Z197" s="46">
        <v>0</v>
      </c>
      <c r="AA197" s="68">
        <v>197</v>
      </c>
      <c r="AB197" s="68"/>
      <c r="AC197" s="69"/>
      <c r="AD197" s="85" t="s">
        <v>678</v>
      </c>
      <c r="AE197" s="85" t="s">
        <v>741</v>
      </c>
      <c r="AF197" s="85" t="s">
        <v>817</v>
      </c>
      <c r="AG197" s="85" t="s">
        <v>828</v>
      </c>
      <c r="AH197" s="89" t="s">
        <v>1058</v>
      </c>
      <c r="AI197" s="85"/>
      <c r="AJ197" s="85"/>
      <c r="AK197" s="85"/>
      <c r="AL197" s="85"/>
      <c r="AM197" s="85"/>
      <c r="AN197" s="85"/>
      <c r="AO197" s="85" t="str">
        <f>REPLACE(INDEX(GroupVertices[Group],MATCH("~"&amp;Vertices[[#This Row],[Vertex]],GroupVertices[Vertex],0)),1,1,"")</f>
        <v>12</v>
      </c>
      <c r="AP197" s="45"/>
      <c r="AQ197" s="46"/>
      <c r="AR197" s="45"/>
      <c r="AS197" s="46"/>
      <c r="AT197" s="45"/>
      <c r="AU197" s="46"/>
      <c r="AV197" s="45"/>
      <c r="AW197" s="46"/>
      <c r="AX197" s="45"/>
      <c r="AY197" s="45" t="s">
        <v>741</v>
      </c>
      <c r="AZ197" s="45" t="s">
        <v>741</v>
      </c>
      <c r="BA197" s="45" t="s">
        <v>817</v>
      </c>
      <c r="BB197" s="45" t="s">
        <v>817</v>
      </c>
      <c r="BC197" s="45" t="s">
        <v>828</v>
      </c>
      <c r="BD197" s="45" t="s">
        <v>828</v>
      </c>
      <c r="BE197" s="45" t="s">
        <v>965</v>
      </c>
      <c r="BF197" s="45" t="s">
        <v>965</v>
      </c>
      <c r="BG197" s="45" t="s">
        <v>969</v>
      </c>
      <c r="BH197" s="45" t="s">
        <v>969</v>
      </c>
      <c r="BI197" s="45"/>
      <c r="BJ197" s="45"/>
      <c r="BK197" s="109" t="s">
        <v>4186</v>
      </c>
      <c r="BL197" s="109" t="s">
        <v>4186</v>
      </c>
      <c r="BM197" s="109" t="s">
        <v>4287</v>
      </c>
      <c r="BN197" s="109" t="s">
        <v>4287</v>
      </c>
      <c r="BO197" s="2"/>
    </row>
    <row r="198" spans="1:67" ht="15">
      <c r="A198" s="61" t="s">
        <v>417</v>
      </c>
      <c r="B198" s="62"/>
      <c r="C198" s="62" t="s">
        <v>56</v>
      </c>
      <c r="D198" s="63">
        <v>50</v>
      </c>
      <c r="E198" s="65"/>
      <c r="F198" s="62"/>
      <c r="G198" s="62"/>
      <c r="H198" s="66" t="s">
        <v>417</v>
      </c>
      <c r="I198" s="67"/>
      <c r="J198" s="67"/>
      <c r="K198" s="66" t="s">
        <v>417</v>
      </c>
      <c r="L198" s="70">
        <v>1</v>
      </c>
      <c r="M198" s="71">
        <v>3667.676025390625</v>
      </c>
      <c r="N198" s="71">
        <v>6402.482421875</v>
      </c>
      <c r="O198" s="72"/>
      <c r="P198" s="73"/>
      <c r="Q198" s="73"/>
      <c r="R198" s="92"/>
      <c r="S198" s="45">
        <v>0</v>
      </c>
      <c r="T198" s="45">
        <v>1</v>
      </c>
      <c r="U198" s="46">
        <v>0</v>
      </c>
      <c r="V198" s="46">
        <v>0.007243</v>
      </c>
      <c r="W198" s="46">
        <v>0</v>
      </c>
      <c r="X198" s="46">
        <v>0.002528</v>
      </c>
      <c r="Y198" s="46">
        <v>0</v>
      </c>
      <c r="Z198" s="46">
        <v>0</v>
      </c>
      <c r="AA198" s="68">
        <v>198</v>
      </c>
      <c r="AB198" s="68"/>
      <c r="AC198" s="69"/>
      <c r="AD198" s="85" t="s">
        <v>677</v>
      </c>
      <c r="AE198" s="85" t="s">
        <v>741</v>
      </c>
      <c r="AF198" s="85" t="s">
        <v>817</v>
      </c>
      <c r="AG198" s="85" t="s">
        <v>828</v>
      </c>
      <c r="AH198" s="89" t="s">
        <v>1060</v>
      </c>
      <c r="AI198" s="85"/>
      <c r="AJ198" s="85"/>
      <c r="AK198" s="85"/>
      <c r="AL198" s="85"/>
      <c r="AM198" s="85"/>
      <c r="AN198" s="85"/>
      <c r="AO198" s="85" t="str">
        <f>REPLACE(INDEX(GroupVertices[Group],MATCH("~"&amp;Vertices[[#This Row],[Vertex]],GroupVertices[Vertex],0)),1,1,"")</f>
        <v>12</v>
      </c>
      <c r="AP198" s="45"/>
      <c r="AQ198" s="46"/>
      <c r="AR198" s="45"/>
      <c r="AS198" s="46"/>
      <c r="AT198" s="45"/>
      <c r="AU198" s="46"/>
      <c r="AV198" s="45"/>
      <c r="AW198" s="46"/>
      <c r="AX198" s="45"/>
      <c r="AY198" s="45" t="s">
        <v>741</v>
      </c>
      <c r="AZ198" s="45" t="s">
        <v>741</v>
      </c>
      <c r="BA198" s="45" t="s">
        <v>817</v>
      </c>
      <c r="BB198" s="45" t="s">
        <v>817</v>
      </c>
      <c r="BC198" s="45" t="s">
        <v>828</v>
      </c>
      <c r="BD198" s="45" t="s">
        <v>828</v>
      </c>
      <c r="BE198" s="45" t="s">
        <v>965</v>
      </c>
      <c r="BF198" s="45" t="s">
        <v>965</v>
      </c>
      <c r="BG198" s="45" t="s">
        <v>969</v>
      </c>
      <c r="BH198" s="45" t="s">
        <v>969</v>
      </c>
      <c r="BI198" s="45"/>
      <c r="BJ198" s="45"/>
      <c r="BK198" s="109" t="s">
        <v>4186</v>
      </c>
      <c r="BL198" s="109" t="s">
        <v>4186</v>
      </c>
      <c r="BM198" s="109" t="s">
        <v>4287</v>
      </c>
      <c r="BN198" s="109" t="s">
        <v>4287</v>
      </c>
      <c r="BO198" s="2"/>
    </row>
    <row r="199" spans="1:67" ht="15">
      <c r="A199" s="61" t="s">
        <v>418</v>
      </c>
      <c r="B199" s="62"/>
      <c r="C199" s="62" t="s">
        <v>56</v>
      </c>
      <c r="D199" s="63">
        <v>50</v>
      </c>
      <c r="E199" s="65"/>
      <c r="F199" s="62"/>
      <c r="G199" s="62"/>
      <c r="H199" s="66" t="s">
        <v>418</v>
      </c>
      <c r="I199" s="67"/>
      <c r="J199" s="67"/>
      <c r="K199" s="66" t="s">
        <v>418</v>
      </c>
      <c r="L199" s="70">
        <v>1</v>
      </c>
      <c r="M199" s="71">
        <v>9415.1943359375</v>
      </c>
      <c r="N199" s="71">
        <v>5073.02197265625</v>
      </c>
      <c r="O199" s="72"/>
      <c r="P199" s="73"/>
      <c r="Q199" s="73"/>
      <c r="R199" s="92"/>
      <c r="S199" s="45">
        <v>0</v>
      </c>
      <c r="T199" s="45">
        <v>1</v>
      </c>
      <c r="U199" s="46">
        <v>0</v>
      </c>
      <c r="V199" s="46">
        <v>0.002817</v>
      </c>
      <c r="W199" s="46">
        <v>0</v>
      </c>
      <c r="X199" s="46">
        <v>0.002809</v>
      </c>
      <c r="Y199" s="46">
        <v>0</v>
      </c>
      <c r="Z199" s="46">
        <v>0</v>
      </c>
      <c r="AA199" s="68">
        <v>199</v>
      </c>
      <c r="AB199" s="68"/>
      <c r="AC199" s="69"/>
      <c r="AD199" s="85" t="s">
        <v>677</v>
      </c>
      <c r="AE199" s="85" t="s">
        <v>724</v>
      </c>
      <c r="AF199" s="85" t="s">
        <v>817</v>
      </c>
      <c r="AG199" s="85" t="s">
        <v>830</v>
      </c>
      <c r="AH199" s="89" t="s">
        <v>1062</v>
      </c>
      <c r="AI199" s="85"/>
      <c r="AJ199" s="85"/>
      <c r="AK199" s="85"/>
      <c r="AL199" s="85"/>
      <c r="AM199" s="85"/>
      <c r="AN199" s="85"/>
      <c r="AO199" s="85" t="str">
        <f>REPLACE(INDEX(GroupVertices[Group],MATCH("~"&amp;Vertices[[#This Row],[Vertex]],GroupVertices[Vertex],0)),1,1,"")</f>
        <v>64</v>
      </c>
      <c r="AP199" s="45"/>
      <c r="AQ199" s="46"/>
      <c r="AR199" s="45"/>
      <c r="AS199" s="46"/>
      <c r="AT199" s="45"/>
      <c r="AU199" s="46"/>
      <c r="AV199" s="45"/>
      <c r="AW199" s="46"/>
      <c r="AX199" s="45"/>
      <c r="AY199" s="45" t="s">
        <v>724</v>
      </c>
      <c r="AZ199" s="45" t="s">
        <v>4019</v>
      </c>
      <c r="BA199" s="45" t="s">
        <v>817</v>
      </c>
      <c r="BB199" s="45" t="s">
        <v>817</v>
      </c>
      <c r="BC199" s="45" t="s">
        <v>830</v>
      </c>
      <c r="BD199" s="45" t="s">
        <v>830</v>
      </c>
      <c r="BE199" s="45" t="s">
        <v>965</v>
      </c>
      <c r="BF199" s="45" t="s">
        <v>965</v>
      </c>
      <c r="BG199" s="45" t="s">
        <v>975</v>
      </c>
      <c r="BH199" s="45" t="s">
        <v>975</v>
      </c>
      <c r="BI199" s="45"/>
      <c r="BJ199" s="45"/>
      <c r="BK199" s="109" t="s">
        <v>3802</v>
      </c>
      <c r="BL199" s="109" t="s">
        <v>3802</v>
      </c>
      <c r="BM199" s="109" t="s">
        <v>4289</v>
      </c>
      <c r="BN199" s="109" t="s">
        <v>4289</v>
      </c>
      <c r="BO199" s="2"/>
    </row>
    <row r="200" spans="1:67" ht="15">
      <c r="A200" s="61" t="s">
        <v>597</v>
      </c>
      <c r="B200" s="62"/>
      <c r="C200" s="62" t="s">
        <v>59</v>
      </c>
      <c r="D200" s="63">
        <v>50</v>
      </c>
      <c r="E200" s="65"/>
      <c r="F200" s="62"/>
      <c r="G200" s="62"/>
      <c r="H200" s="66" t="s">
        <v>597</v>
      </c>
      <c r="I200" s="67"/>
      <c r="J200" s="67"/>
      <c r="K200" s="66" t="s">
        <v>597</v>
      </c>
      <c r="L200" s="70">
        <v>1</v>
      </c>
      <c r="M200" s="71">
        <v>9871.6240234375</v>
      </c>
      <c r="N200" s="71">
        <v>5808.24267578125</v>
      </c>
      <c r="O200" s="72"/>
      <c r="P200" s="73"/>
      <c r="Q200" s="73"/>
      <c r="R200" s="92"/>
      <c r="S200" s="45">
        <v>1</v>
      </c>
      <c r="T200" s="45">
        <v>0</v>
      </c>
      <c r="U200" s="46">
        <v>0</v>
      </c>
      <c r="V200" s="46">
        <v>0.002817</v>
      </c>
      <c r="W200" s="46">
        <v>0</v>
      </c>
      <c r="X200" s="46">
        <v>0.002809</v>
      </c>
      <c r="Y200" s="46">
        <v>0</v>
      </c>
      <c r="Z200" s="46">
        <v>0</v>
      </c>
      <c r="AA200" s="68">
        <v>200</v>
      </c>
      <c r="AB200" s="68"/>
      <c r="AC200" s="69"/>
      <c r="AD200" s="85"/>
      <c r="AE200" s="85"/>
      <c r="AF200" s="85"/>
      <c r="AG200" s="85"/>
      <c r="AH200" s="89" t="s">
        <v>1061</v>
      </c>
      <c r="AI200" s="85" t="s">
        <v>887</v>
      </c>
      <c r="AJ200" s="85" t="s">
        <v>965</v>
      </c>
      <c r="AK200" s="85">
        <v>2002</v>
      </c>
      <c r="AL200" s="85">
        <v>74</v>
      </c>
      <c r="AM200" s="85" t="s">
        <v>975</v>
      </c>
      <c r="AN200" s="85"/>
      <c r="AO200" s="85" t="str">
        <f>REPLACE(INDEX(GroupVertices[Group],MATCH("~"&amp;Vertices[[#This Row],[Vertex]],GroupVertices[Vertex],0)),1,1,"")</f>
        <v>64</v>
      </c>
      <c r="AP200" s="45">
        <v>2</v>
      </c>
      <c r="AQ200" s="46">
        <v>0.7782101167315175</v>
      </c>
      <c r="AR200" s="45">
        <v>2</v>
      </c>
      <c r="AS200" s="46">
        <v>0.7782101167315175</v>
      </c>
      <c r="AT200" s="45">
        <v>0</v>
      </c>
      <c r="AU200" s="46">
        <v>0</v>
      </c>
      <c r="AV200" s="45">
        <v>135</v>
      </c>
      <c r="AW200" s="46">
        <v>52.52918287937743</v>
      </c>
      <c r="AX200" s="45">
        <v>257</v>
      </c>
      <c r="AY200" s="45"/>
      <c r="AZ200" s="45"/>
      <c r="BA200" s="45"/>
      <c r="BB200" s="45"/>
      <c r="BC200" s="45"/>
      <c r="BD200" s="45"/>
      <c r="BE200" s="45"/>
      <c r="BF200" s="45"/>
      <c r="BG200" s="45"/>
      <c r="BH200" s="45"/>
      <c r="BI200" s="45"/>
      <c r="BJ200" s="45"/>
      <c r="BK200" s="45"/>
      <c r="BL200" s="45"/>
      <c r="BM200" s="45"/>
      <c r="BN200" s="45"/>
      <c r="BO200" s="2"/>
    </row>
    <row r="201" spans="1:67" ht="15">
      <c r="A201" s="61" t="s">
        <v>419</v>
      </c>
      <c r="B201" s="62"/>
      <c r="C201" s="62" t="s">
        <v>56</v>
      </c>
      <c r="D201" s="63">
        <v>50</v>
      </c>
      <c r="E201" s="65"/>
      <c r="F201" s="62"/>
      <c r="G201" s="62"/>
      <c r="H201" s="66" t="s">
        <v>419</v>
      </c>
      <c r="I201" s="67"/>
      <c r="J201" s="67"/>
      <c r="K201" s="66" t="s">
        <v>419</v>
      </c>
      <c r="L201" s="70">
        <v>1</v>
      </c>
      <c r="M201" s="71">
        <v>4553.6845703125</v>
      </c>
      <c r="N201" s="71">
        <v>1146.944091796875</v>
      </c>
      <c r="O201" s="72"/>
      <c r="P201" s="73"/>
      <c r="Q201" s="73"/>
      <c r="R201" s="92"/>
      <c r="S201" s="45">
        <v>0</v>
      </c>
      <c r="T201" s="45">
        <v>1</v>
      </c>
      <c r="U201" s="46">
        <v>0</v>
      </c>
      <c r="V201" s="46">
        <v>0.003756</v>
      </c>
      <c r="W201" s="46">
        <v>0</v>
      </c>
      <c r="X201" s="46">
        <v>0.002626</v>
      </c>
      <c r="Y201" s="46">
        <v>0</v>
      </c>
      <c r="Z201" s="46">
        <v>0</v>
      </c>
      <c r="AA201" s="68">
        <v>201</v>
      </c>
      <c r="AB201" s="68"/>
      <c r="AC201" s="69"/>
      <c r="AD201" s="85" t="s">
        <v>677</v>
      </c>
      <c r="AE201" s="85" t="s">
        <v>742</v>
      </c>
      <c r="AF201" s="85" t="s">
        <v>817</v>
      </c>
      <c r="AG201" s="85" t="s">
        <v>830</v>
      </c>
      <c r="AH201" s="89" t="s">
        <v>1063</v>
      </c>
      <c r="AI201" s="85"/>
      <c r="AJ201" s="85"/>
      <c r="AK201" s="85"/>
      <c r="AL201" s="85"/>
      <c r="AM201" s="85"/>
      <c r="AN201" s="85"/>
      <c r="AO201" s="85" t="str">
        <f>REPLACE(INDEX(GroupVertices[Group],MATCH("~"&amp;Vertices[[#This Row],[Vertex]],GroupVertices[Vertex],0)),1,1,"")</f>
        <v>33</v>
      </c>
      <c r="AP201" s="45"/>
      <c r="AQ201" s="46"/>
      <c r="AR201" s="45"/>
      <c r="AS201" s="46"/>
      <c r="AT201" s="45"/>
      <c r="AU201" s="46"/>
      <c r="AV201" s="45"/>
      <c r="AW201" s="46"/>
      <c r="AX201" s="45"/>
      <c r="AY201" s="45" t="s">
        <v>742</v>
      </c>
      <c r="AZ201" s="45" t="s">
        <v>4037</v>
      </c>
      <c r="BA201" s="45" t="s">
        <v>817</v>
      </c>
      <c r="BB201" s="45" t="s">
        <v>817</v>
      </c>
      <c r="BC201" s="45" t="s">
        <v>830</v>
      </c>
      <c r="BD201" s="45" t="s">
        <v>830</v>
      </c>
      <c r="BE201" s="45" t="s">
        <v>965</v>
      </c>
      <c r="BF201" s="45" t="s">
        <v>965</v>
      </c>
      <c r="BG201" s="45" t="s">
        <v>970</v>
      </c>
      <c r="BH201" s="45" t="s">
        <v>4128</v>
      </c>
      <c r="BI201" s="45"/>
      <c r="BJ201" s="45"/>
      <c r="BK201" s="109" t="s">
        <v>3771</v>
      </c>
      <c r="BL201" s="109" t="s">
        <v>3771</v>
      </c>
      <c r="BM201" s="109" t="s">
        <v>4290</v>
      </c>
      <c r="BN201" s="109" t="s">
        <v>4290</v>
      </c>
      <c r="BO201" s="2"/>
    </row>
    <row r="202" spans="1:67" ht="15">
      <c r="A202" s="61" t="s">
        <v>420</v>
      </c>
      <c r="B202" s="62"/>
      <c r="C202" s="62" t="s">
        <v>56</v>
      </c>
      <c r="D202" s="63">
        <v>50</v>
      </c>
      <c r="E202" s="65"/>
      <c r="F202" s="62"/>
      <c r="G202" s="62"/>
      <c r="H202" s="66" t="s">
        <v>420</v>
      </c>
      <c r="I202" s="67"/>
      <c r="J202" s="67"/>
      <c r="K202" s="66" t="s">
        <v>420</v>
      </c>
      <c r="L202" s="70">
        <v>1</v>
      </c>
      <c r="M202" s="71">
        <v>5137.490234375</v>
      </c>
      <c r="N202" s="71">
        <v>176.45294189453125</v>
      </c>
      <c r="O202" s="72"/>
      <c r="P202" s="73"/>
      <c r="Q202" s="73"/>
      <c r="R202" s="92"/>
      <c r="S202" s="45">
        <v>0</v>
      </c>
      <c r="T202" s="45">
        <v>1</v>
      </c>
      <c r="U202" s="46">
        <v>0</v>
      </c>
      <c r="V202" s="46">
        <v>0.003756</v>
      </c>
      <c r="W202" s="46">
        <v>0</v>
      </c>
      <c r="X202" s="46">
        <v>0.002626</v>
      </c>
      <c r="Y202" s="46">
        <v>0</v>
      </c>
      <c r="Z202" s="46">
        <v>0</v>
      </c>
      <c r="AA202" s="68">
        <v>202</v>
      </c>
      <c r="AB202" s="68"/>
      <c r="AC202" s="69"/>
      <c r="AD202" s="85" t="s">
        <v>678</v>
      </c>
      <c r="AE202" s="85" t="s">
        <v>728</v>
      </c>
      <c r="AF202" s="85" t="s">
        <v>817</v>
      </c>
      <c r="AG202" s="85" t="s">
        <v>823</v>
      </c>
      <c r="AH202" s="89" t="s">
        <v>1065</v>
      </c>
      <c r="AI202" s="85"/>
      <c r="AJ202" s="85"/>
      <c r="AK202" s="85"/>
      <c r="AL202" s="85"/>
      <c r="AM202" s="85"/>
      <c r="AN202" s="85"/>
      <c r="AO202" s="85" t="str">
        <f>REPLACE(INDEX(GroupVertices[Group],MATCH("~"&amp;Vertices[[#This Row],[Vertex]],GroupVertices[Vertex],0)),1,1,"")</f>
        <v>33</v>
      </c>
      <c r="AP202" s="45"/>
      <c r="AQ202" s="46"/>
      <c r="AR202" s="45"/>
      <c r="AS202" s="46"/>
      <c r="AT202" s="45"/>
      <c r="AU202" s="46"/>
      <c r="AV202" s="45"/>
      <c r="AW202" s="46"/>
      <c r="AX202" s="45"/>
      <c r="AY202" s="45" t="s">
        <v>728</v>
      </c>
      <c r="AZ202" s="45" t="s">
        <v>4023</v>
      </c>
      <c r="BA202" s="45" t="s">
        <v>817</v>
      </c>
      <c r="BB202" s="45" t="s">
        <v>817</v>
      </c>
      <c r="BC202" s="45" t="s">
        <v>823</v>
      </c>
      <c r="BD202" s="45" t="s">
        <v>823</v>
      </c>
      <c r="BE202" s="45" t="s">
        <v>965</v>
      </c>
      <c r="BF202" s="45" t="s">
        <v>965</v>
      </c>
      <c r="BG202" s="45" t="s">
        <v>970</v>
      </c>
      <c r="BH202" s="45" t="s">
        <v>4128</v>
      </c>
      <c r="BI202" s="45"/>
      <c r="BJ202" s="45"/>
      <c r="BK202" s="109" t="s">
        <v>3771</v>
      </c>
      <c r="BL202" s="109" t="s">
        <v>3771</v>
      </c>
      <c r="BM202" s="109" t="s">
        <v>4290</v>
      </c>
      <c r="BN202" s="109" t="s">
        <v>4290</v>
      </c>
      <c r="BO202" s="2"/>
    </row>
    <row r="203" spans="1:67" ht="15">
      <c r="A203" s="61" t="s">
        <v>421</v>
      </c>
      <c r="B203" s="62"/>
      <c r="C203" s="62" t="s">
        <v>56</v>
      </c>
      <c r="D203" s="63">
        <v>50</v>
      </c>
      <c r="E203" s="65"/>
      <c r="F203" s="62"/>
      <c r="G203" s="62"/>
      <c r="H203" s="66" t="s">
        <v>421</v>
      </c>
      <c r="I203" s="67"/>
      <c r="J203" s="67"/>
      <c r="K203" s="66" t="s">
        <v>421</v>
      </c>
      <c r="L203" s="70">
        <v>1</v>
      </c>
      <c r="M203" s="71">
        <v>6931.3662109375</v>
      </c>
      <c r="N203" s="71">
        <v>5073.02197265625</v>
      </c>
      <c r="O203" s="72"/>
      <c r="P203" s="73"/>
      <c r="Q203" s="73"/>
      <c r="R203" s="92"/>
      <c r="S203" s="45">
        <v>0</v>
      </c>
      <c r="T203" s="45">
        <v>1</v>
      </c>
      <c r="U203" s="46">
        <v>0</v>
      </c>
      <c r="V203" s="46">
        <v>0.002817</v>
      </c>
      <c r="W203" s="46">
        <v>0</v>
      </c>
      <c r="X203" s="46">
        <v>0.002809</v>
      </c>
      <c r="Y203" s="46">
        <v>0</v>
      </c>
      <c r="Z203" s="46">
        <v>0</v>
      </c>
      <c r="AA203" s="68">
        <v>203</v>
      </c>
      <c r="AB203" s="68"/>
      <c r="AC203" s="69"/>
      <c r="AD203" s="85" t="s">
        <v>676</v>
      </c>
      <c r="AE203" s="85" t="s">
        <v>728</v>
      </c>
      <c r="AF203" s="85" t="s">
        <v>817</v>
      </c>
      <c r="AG203" s="85" t="s">
        <v>823</v>
      </c>
      <c r="AH203" s="89" t="s">
        <v>1067</v>
      </c>
      <c r="AI203" s="85"/>
      <c r="AJ203" s="85"/>
      <c r="AK203" s="85"/>
      <c r="AL203" s="85"/>
      <c r="AM203" s="85"/>
      <c r="AN203" s="85"/>
      <c r="AO203" s="85" t="str">
        <f>REPLACE(INDEX(GroupVertices[Group],MATCH("~"&amp;Vertices[[#This Row],[Vertex]],GroupVertices[Vertex],0)),1,1,"")</f>
        <v>63</v>
      </c>
      <c r="AP203" s="45"/>
      <c r="AQ203" s="46"/>
      <c r="AR203" s="45"/>
      <c r="AS203" s="46"/>
      <c r="AT203" s="45"/>
      <c r="AU203" s="46"/>
      <c r="AV203" s="45"/>
      <c r="AW203" s="46"/>
      <c r="AX203" s="45"/>
      <c r="AY203" s="45" t="s">
        <v>728</v>
      </c>
      <c r="AZ203" s="45" t="s">
        <v>4023</v>
      </c>
      <c r="BA203" s="45" t="s">
        <v>817</v>
      </c>
      <c r="BB203" s="45" t="s">
        <v>817</v>
      </c>
      <c r="BC203" s="45" t="s">
        <v>823</v>
      </c>
      <c r="BD203" s="45" t="s">
        <v>823</v>
      </c>
      <c r="BE203" s="45" t="s">
        <v>967</v>
      </c>
      <c r="BF203" s="45" t="s">
        <v>967</v>
      </c>
      <c r="BG203" s="45" t="s">
        <v>979</v>
      </c>
      <c r="BH203" s="45" t="s">
        <v>4139</v>
      </c>
      <c r="BI203" s="45"/>
      <c r="BJ203" s="45"/>
      <c r="BK203" s="109" t="s">
        <v>4187</v>
      </c>
      <c r="BL203" s="109" t="s">
        <v>4187</v>
      </c>
      <c r="BM203" s="109" t="s">
        <v>4291</v>
      </c>
      <c r="BN203" s="109" t="s">
        <v>4291</v>
      </c>
      <c r="BO203" s="2"/>
    </row>
    <row r="204" spans="1:67" ht="15">
      <c r="A204" s="61" t="s">
        <v>599</v>
      </c>
      <c r="B204" s="62"/>
      <c r="C204" s="62" t="s">
        <v>59</v>
      </c>
      <c r="D204" s="63">
        <v>50</v>
      </c>
      <c r="E204" s="65"/>
      <c r="F204" s="62"/>
      <c r="G204" s="62"/>
      <c r="H204" s="66" t="s">
        <v>599</v>
      </c>
      <c r="I204" s="67"/>
      <c r="J204" s="67"/>
      <c r="K204" s="66" t="s">
        <v>599</v>
      </c>
      <c r="L204" s="70">
        <v>1</v>
      </c>
      <c r="M204" s="71">
        <v>6464.32177734375</v>
      </c>
      <c r="N204" s="71">
        <v>5808.24267578125</v>
      </c>
      <c r="O204" s="72"/>
      <c r="P204" s="73"/>
      <c r="Q204" s="73"/>
      <c r="R204" s="92"/>
      <c r="S204" s="45">
        <v>1</v>
      </c>
      <c r="T204" s="45">
        <v>0</v>
      </c>
      <c r="U204" s="46">
        <v>0</v>
      </c>
      <c r="V204" s="46">
        <v>0.002817</v>
      </c>
      <c r="W204" s="46">
        <v>0</v>
      </c>
      <c r="X204" s="46">
        <v>0.002809</v>
      </c>
      <c r="Y204" s="46">
        <v>0</v>
      </c>
      <c r="Z204" s="46">
        <v>0</v>
      </c>
      <c r="AA204" s="68">
        <v>204</v>
      </c>
      <c r="AB204" s="68"/>
      <c r="AC204" s="69"/>
      <c r="AD204" s="85"/>
      <c r="AE204" s="85"/>
      <c r="AF204" s="85"/>
      <c r="AG204" s="85"/>
      <c r="AH204" s="89" t="s">
        <v>1066</v>
      </c>
      <c r="AI204" s="85" t="s">
        <v>889</v>
      </c>
      <c r="AJ204" s="85" t="s">
        <v>967</v>
      </c>
      <c r="AK204" s="85">
        <v>2017</v>
      </c>
      <c r="AL204" s="85">
        <v>74</v>
      </c>
      <c r="AM204" s="85" t="s">
        <v>979</v>
      </c>
      <c r="AN204" s="85"/>
      <c r="AO204" s="85" t="str">
        <f>REPLACE(INDEX(GroupVertices[Group],MATCH("~"&amp;Vertices[[#This Row],[Vertex]],GroupVertices[Vertex],0)),1,1,"")</f>
        <v>63</v>
      </c>
      <c r="AP204" s="45">
        <v>1</v>
      </c>
      <c r="AQ204" s="46">
        <v>2.0408163265306123</v>
      </c>
      <c r="AR204" s="45">
        <v>0</v>
      </c>
      <c r="AS204" s="46">
        <v>0</v>
      </c>
      <c r="AT204" s="45">
        <v>0</v>
      </c>
      <c r="AU204" s="46">
        <v>0</v>
      </c>
      <c r="AV204" s="45">
        <v>23</v>
      </c>
      <c r="AW204" s="46">
        <v>46.93877551020408</v>
      </c>
      <c r="AX204" s="45">
        <v>49</v>
      </c>
      <c r="AY204" s="45"/>
      <c r="AZ204" s="45"/>
      <c r="BA204" s="45"/>
      <c r="BB204" s="45"/>
      <c r="BC204" s="45"/>
      <c r="BD204" s="45"/>
      <c r="BE204" s="45"/>
      <c r="BF204" s="45"/>
      <c r="BG204" s="45"/>
      <c r="BH204" s="45"/>
      <c r="BI204" s="45"/>
      <c r="BJ204" s="45"/>
      <c r="BK204" s="45"/>
      <c r="BL204" s="45"/>
      <c r="BM204" s="45"/>
      <c r="BN204" s="45"/>
      <c r="BO204" s="2"/>
    </row>
    <row r="205" spans="1:67" ht="15">
      <c r="A205" s="61" t="s">
        <v>422</v>
      </c>
      <c r="B205" s="62"/>
      <c r="C205" s="62" t="s">
        <v>56</v>
      </c>
      <c r="D205" s="63">
        <v>50</v>
      </c>
      <c r="E205" s="65"/>
      <c r="F205" s="62"/>
      <c r="G205" s="62"/>
      <c r="H205" s="66" t="s">
        <v>422</v>
      </c>
      <c r="I205" s="67"/>
      <c r="J205" s="67"/>
      <c r="K205" s="66" t="s">
        <v>422</v>
      </c>
      <c r="L205" s="70">
        <v>1</v>
      </c>
      <c r="M205" s="71">
        <v>7058.7421875</v>
      </c>
      <c r="N205" s="71">
        <v>5073.02197265625</v>
      </c>
      <c r="O205" s="72"/>
      <c r="P205" s="73"/>
      <c r="Q205" s="73"/>
      <c r="R205" s="92"/>
      <c r="S205" s="45">
        <v>0</v>
      </c>
      <c r="T205" s="45">
        <v>1</v>
      </c>
      <c r="U205" s="46">
        <v>0</v>
      </c>
      <c r="V205" s="46">
        <v>0.002817</v>
      </c>
      <c r="W205" s="46">
        <v>0</v>
      </c>
      <c r="X205" s="46">
        <v>0.002809</v>
      </c>
      <c r="Y205" s="46">
        <v>0</v>
      </c>
      <c r="Z205" s="46">
        <v>0</v>
      </c>
      <c r="AA205" s="68">
        <v>205</v>
      </c>
      <c r="AB205" s="68"/>
      <c r="AC205" s="69"/>
      <c r="AD205" s="85" t="s">
        <v>676</v>
      </c>
      <c r="AE205" s="85" t="s">
        <v>728</v>
      </c>
      <c r="AF205" s="85" t="s">
        <v>817</v>
      </c>
      <c r="AG205" s="85" t="s">
        <v>823</v>
      </c>
      <c r="AH205" s="89" t="s">
        <v>1069</v>
      </c>
      <c r="AI205" s="85"/>
      <c r="AJ205" s="85"/>
      <c r="AK205" s="85"/>
      <c r="AL205" s="85"/>
      <c r="AM205" s="85"/>
      <c r="AN205" s="85"/>
      <c r="AO205" s="85" t="str">
        <f>REPLACE(INDEX(GroupVertices[Group],MATCH("~"&amp;Vertices[[#This Row],[Vertex]],GroupVertices[Vertex],0)),1,1,"")</f>
        <v>62</v>
      </c>
      <c r="AP205" s="45"/>
      <c r="AQ205" s="46"/>
      <c r="AR205" s="45"/>
      <c r="AS205" s="46"/>
      <c r="AT205" s="45"/>
      <c r="AU205" s="46"/>
      <c r="AV205" s="45"/>
      <c r="AW205" s="46"/>
      <c r="AX205" s="45"/>
      <c r="AY205" s="45" t="s">
        <v>728</v>
      </c>
      <c r="AZ205" s="45" t="s">
        <v>4023</v>
      </c>
      <c r="BA205" s="45" t="s">
        <v>817</v>
      </c>
      <c r="BB205" s="45" t="s">
        <v>817</v>
      </c>
      <c r="BC205" s="45" t="s">
        <v>823</v>
      </c>
      <c r="BD205" s="45" t="s">
        <v>823</v>
      </c>
      <c r="BE205" s="45" t="s">
        <v>965</v>
      </c>
      <c r="BF205" s="45" t="s">
        <v>965</v>
      </c>
      <c r="BG205" s="45" t="s">
        <v>975</v>
      </c>
      <c r="BH205" s="45" t="s">
        <v>975</v>
      </c>
      <c r="BI205" s="45"/>
      <c r="BJ205" s="45"/>
      <c r="BK205" s="109" t="s">
        <v>4188</v>
      </c>
      <c r="BL205" s="109" t="s">
        <v>4188</v>
      </c>
      <c r="BM205" s="109" t="s">
        <v>4292</v>
      </c>
      <c r="BN205" s="109" t="s">
        <v>4292</v>
      </c>
      <c r="BO205" s="2"/>
    </row>
    <row r="206" spans="1:67" ht="15">
      <c r="A206" s="61" t="s">
        <v>600</v>
      </c>
      <c r="B206" s="62"/>
      <c r="C206" s="62" t="s">
        <v>59</v>
      </c>
      <c r="D206" s="63">
        <v>50</v>
      </c>
      <c r="E206" s="65"/>
      <c r="F206" s="62"/>
      <c r="G206" s="62"/>
      <c r="H206" s="66" t="s">
        <v>600</v>
      </c>
      <c r="I206" s="67"/>
      <c r="J206" s="67"/>
      <c r="K206" s="66" t="s">
        <v>600</v>
      </c>
      <c r="L206" s="70">
        <v>1</v>
      </c>
      <c r="M206" s="71">
        <v>7515.171875</v>
      </c>
      <c r="N206" s="71">
        <v>5808.24267578125</v>
      </c>
      <c r="O206" s="72"/>
      <c r="P206" s="73"/>
      <c r="Q206" s="73"/>
      <c r="R206" s="92"/>
      <c r="S206" s="45">
        <v>1</v>
      </c>
      <c r="T206" s="45">
        <v>0</v>
      </c>
      <c r="U206" s="46">
        <v>0</v>
      </c>
      <c r="V206" s="46">
        <v>0.002817</v>
      </c>
      <c r="W206" s="46">
        <v>0</v>
      </c>
      <c r="X206" s="46">
        <v>0.002809</v>
      </c>
      <c r="Y206" s="46">
        <v>0</v>
      </c>
      <c r="Z206" s="46">
        <v>0</v>
      </c>
      <c r="AA206" s="68">
        <v>206</v>
      </c>
      <c r="AB206" s="68"/>
      <c r="AC206" s="69"/>
      <c r="AD206" s="85"/>
      <c r="AE206" s="85"/>
      <c r="AF206" s="85"/>
      <c r="AG206" s="85"/>
      <c r="AH206" s="89" t="s">
        <v>1068</v>
      </c>
      <c r="AI206" s="85" t="s">
        <v>890</v>
      </c>
      <c r="AJ206" s="85" t="s">
        <v>965</v>
      </c>
      <c r="AK206" s="85">
        <v>2006</v>
      </c>
      <c r="AL206" s="85">
        <v>75</v>
      </c>
      <c r="AM206" s="85" t="s">
        <v>975</v>
      </c>
      <c r="AN206" s="85"/>
      <c r="AO206" s="85" t="str">
        <f>REPLACE(INDEX(GroupVertices[Group],MATCH("~"&amp;Vertices[[#This Row],[Vertex]],GroupVertices[Vertex],0)),1,1,"")</f>
        <v>62</v>
      </c>
      <c r="AP206" s="45">
        <v>1</v>
      </c>
      <c r="AQ206" s="46">
        <v>0.5780346820809249</v>
      </c>
      <c r="AR206" s="45">
        <v>4</v>
      </c>
      <c r="AS206" s="46">
        <v>2.3121387283236996</v>
      </c>
      <c r="AT206" s="45">
        <v>0</v>
      </c>
      <c r="AU206" s="46">
        <v>0</v>
      </c>
      <c r="AV206" s="45">
        <v>90</v>
      </c>
      <c r="AW206" s="46">
        <v>52.02312138728324</v>
      </c>
      <c r="AX206" s="45">
        <v>173</v>
      </c>
      <c r="AY206" s="45"/>
      <c r="AZ206" s="45"/>
      <c r="BA206" s="45"/>
      <c r="BB206" s="45"/>
      <c r="BC206" s="45"/>
      <c r="BD206" s="45"/>
      <c r="BE206" s="45"/>
      <c r="BF206" s="45"/>
      <c r="BG206" s="45"/>
      <c r="BH206" s="45"/>
      <c r="BI206" s="45"/>
      <c r="BJ206" s="45"/>
      <c r="BK206" s="45"/>
      <c r="BL206" s="45"/>
      <c r="BM206" s="45"/>
      <c r="BN206" s="45"/>
      <c r="BO206" s="2"/>
    </row>
    <row r="207" spans="1:67" ht="15">
      <c r="A207" s="61" t="s">
        <v>423</v>
      </c>
      <c r="B207" s="62"/>
      <c r="C207" s="62" t="s">
        <v>56</v>
      </c>
      <c r="D207" s="63">
        <v>50</v>
      </c>
      <c r="E207" s="65"/>
      <c r="F207" s="62"/>
      <c r="G207" s="62"/>
      <c r="H207" s="66" t="s">
        <v>423</v>
      </c>
      <c r="I207" s="67"/>
      <c r="J207" s="67"/>
      <c r="K207" s="66" t="s">
        <v>423</v>
      </c>
      <c r="L207" s="70">
        <v>1</v>
      </c>
      <c r="M207" s="71">
        <v>8926.919921875</v>
      </c>
      <c r="N207" s="71">
        <v>8909.4052734375</v>
      </c>
      <c r="O207" s="72"/>
      <c r="P207" s="73"/>
      <c r="Q207" s="73"/>
      <c r="R207" s="92"/>
      <c r="S207" s="45">
        <v>0</v>
      </c>
      <c r="T207" s="45">
        <v>1</v>
      </c>
      <c r="U207" s="46">
        <v>0</v>
      </c>
      <c r="V207" s="46">
        <v>0.007243</v>
      </c>
      <c r="W207" s="46">
        <v>0</v>
      </c>
      <c r="X207" s="46">
        <v>0.002528</v>
      </c>
      <c r="Y207" s="46">
        <v>0</v>
      </c>
      <c r="Z207" s="46">
        <v>0</v>
      </c>
      <c r="AA207" s="68">
        <v>207</v>
      </c>
      <c r="AB207" s="68"/>
      <c r="AC207" s="69"/>
      <c r="AD207" s="85" t="s">
        <v>677</v>
      </c>
      <c r="AE207" s="85" t="s">
        <v>728</v>
      </c>
      <c r="AF207" s="85" t="s">
        <v>817</v>
      </c>
      <c r="AG207" s="85" t="s">
        <v>823</v>
      </c>
      <c r="AH207" s="89" t="s">
        <v>1070</v>
      </c>
      <c r="AI207" s="85"/>
      <c r="AJ207" s="85"/>
      <c r="AK207" s="85"/>
      <c r="AL207" s="85"/>
      <c r="AM207" s="85"/>
      <c r="AN207" s="85"/>
      <c r="AO207" s="85" t="str">
        <f>REPLACE(INDEX(GroupVertices[Group],MATCH("~"&amp;Vertices[[#This Row],[Vertex]],GroupVertices[Vertex],0)),1,1,"")</f>
        <v>13</v>
      </c>
      <c r="AP207" s="45"/>
      <c r="AQ207" s="46"/>
      <c r="AR207" s="45"/>
      <c r="AS207" s="46"/>
      <c r="AT207" s="45"/>
      <c r="AU207" s="46"/>
      <c r="AV207" s="45"/>
      <c r="AW207" s="46"/>
      <c r="AX207" s="45"/>
      <c r="AY207" s="45" t="s">
        <v>728</v>
      </c>
      <c r="AZ207" s="45" t="s">
        <v>4023</v>
      </c>
      <c r="BA207" s="45" t="s">
        <v>817</v>
      </c>
      <c r="BB207" s="45" t="s">
        <v>817</v>
      </c>
      <c r="BC207" s="45" t="s">
        <v>823</v>
      </c>
      <c r="BD207" s="45" t="s">
        <v>823</v>
      </c>
      <c r="BE207" s="45" t="s">
        <v>965</v>
      </c>
      <c r="BF207" s="45" t="s">
        <v>965</v>
      </c>
      <c r="BG207" s="45" t="s">
        <v>975</v>
      </c>
      <c r="BH207" s="45" t="s">
        <v>975</v>
      </c>
      <c r="BI207" s="45"/>
      <c r="BJ207" s="45"/>
      <c r="BK207" s="109" t="s">
        <v>4189</v>
      </c>
      <c r="BL207" s="109" t="s">
        <v>4189</v>
      </c>
      <c r="BM207" s="109" t="s">
        <v>4293</v>
      </c>
      <c r="BN207" s="109" t="s">
        <v>4293</v>
      </c>
      <c r="BO207" s="2"/>
    </row>
    <row r="208" spans="1:67" ht="15">
      <c r="A208" s="61" t="s">
        <v>424</v>
      </c>
      <c r="B208" s="62"/>
      <c r="C208" s="62" t="s">
        <v>56</v>
      </c>
      <c r="D208" s="63">
        <v>50</v>
      </c>
      <c r="E208" s="65"/>
      <c r="F208" s="62"/>
      <c r="G208" s="62"/>
      <c r="H208" s="66" t="s">
        <v>424</v>
      </c>
      <c r="I208" s="67"/>
      <c r="J208" s="67"/>
      <c r="K208" s="66" t="s">
        <v>424</v>
      </c>
      <c r="L208" s="70">
        <v>1</v>
      </c>
      <c r="M208" s="71">
        <v>9038.9345703125</v>
      </c>
      <c r="N208" s="71">
        <v>9822.546875</v>
      </c>
      <c r="O208" s="72"/>
      <c r="P208" s="73"/>
      <c r="Q208" s="73"/>
      <c r="R208" s="92"/>
      <c r="S208" s="45">
        <v>0</v>
      </c>
      <c r="T208" s="45">
        <v>1</v>
      </c>
      <c r="U208" s="46">
        <v>0</v>
      </c>
      <c r="V208" s="46">
        <v>0.007243</v>
      </c>
      <c r="W208" s="46">
        <v>0</v>
      </c>
      <c r="X208" s="46">
        <v>0.002528</v>
      </c>
      <c r="Y208" s="46">
        <v>0</v>
      </c>
      <c r="Z208" s="46">
        <v>0</v>
      </c>
      <c r="AA208" s="68">
        <v>208</v>
      </c>
      <c r="AB208" s="68"/>
      <c r="AC208" s="69"/>
      <c r="AD208" s="85" t="s">
        <v>678</v>
      </c>
      <c r="AE208" s="85" t="s">
        <v>696</v>
      </c>
      <c r="AF208" s="85" t="s">
        <v>817</v>
      </c>
      <c r="AG208" s="85" t="s">
        <v>830</v>
      </c>
      <c r="AH208" s="89" t="s">
        <v>1072</v>
      </c>
      <c r="AI208" s="85"/>
      <c r="AJ208" s="85"/>
      <c r="AK208" s="85"/>
      <c r="AL208" s="85"/>
      <c r="AM208" s="85"/>
      <c r="AN208" s="85"/>
      <c r="AO208" s="85" t="str">
        <f>REPLACE(INDEX(GroupVertices[Group],MATCH("~"&amp;Vertices[[#This Row],[Vertex]],GroupVertices[Vertex],0)),1,1,"")</f>
        <v>13</v>
      </c>
      <c r="AP208" s="45"/>
      <c r="AQ208" s="46"/>
      <c r="AR208" s="45"/>
      <c r="AS208" s="46"/>
      <c r="AT208" s="45"/>
      <c r="AU208" s="46"/>
      <c r="AV208" s="45"/>
      <c r="AW208" s="46"/>
      <c r="AX208" s="45"/>
      <c r="AY208" s="45" t="s">
        <v>696</v>
      </c>
      <c r="AZ208" s="45" t="s">
        <v>696</v>
      </c>
      <c r="BA208" s="45" t="s">
        <v>817</v>
      </c>
      <c r="BB208" s="45" t="s">
        <v>817</v>
      </c>
      <c r="BC208" s="45" t="s">
        <v>830</v>
      </c>
      <c r="BD208" s="45" t="s">
        <v>830</v>
      </c>
      <c r="BE208" s="45" t="s">
        <v>965</v>
      </c>
      <c r="BF208" s="45" t="s">
        <v>965</v>
      </c>
      <c r="BG208" s="45" t="s">
        <v>975</v>
      </c>
      <c r="BH208" s="45" t="s">
        <v>975</v>
      </c>
      <c r="BI208" s="45"/>
      <c r="BJ208" s="45"/>
      <c r="BK208" s="109" t="s">
        <v>4189</v>
      </c>
      <c r="BL208" s="109" t="s">
        <v>4189</v>
      </c>
      <c r="BM208" s="109" t="s">
        <v>4293</v>
      </c>
      <c r="BN208" s="109" t="s">
        <v>4293</v>
      </c>
      <c r="BO208" s="2"/>
    </row>
    <row r="209" spans="1:67" ht="15">
      <c r="A209" s="61" t="s">
        <v>425</v>
      </c>
      <c r="B209" s="62"/>
      <c r="C209" s="62" t="s">
        <v>56</v>
      </c>
      <c r="D209" s="63">
        <v>50</v>
      </c>
      <c r="E209" s="65"/>
      <c r="F209" s="62"/>
      <c r="G209" s="62"/>
      <c r="H209" s="66" t="s">
        <v>425</v>
      </c>
      <c r="I209" s="67"/>
      <c r="J209" s="67"/>
      <c r="K209" s="66" t="s">
        <v>425</v>
      </c>
      <c r="L209" s="70">
        <v>1</v>
      </c>
      <c r="M209" s="71">
        <v>9156.814453125</v>
      </c>
      <c r="N209" s="71">
        <v>8234.470703125</v>
      </c>
      <c r="O209" s="72"/>
      <c r="P209" s="73"/>
      <c r="Q209" s="73"/>
      <c r="R209" s="92"/>
      <c r="S209" s="45">
        <v>0</v>
      </c>
      <c r="T209" s="45">
        <v>1</v>
      </c>
      <c r="U209" s="46">
        <v>0</v>
      </c>
      <c r="V209" s="46">
        <v>0.007243</v>
      </c>
      <c r="W209" s="46">
        <v>0</v>
      </c>
      <c r="X209" s="46">
        <v>0.002528</v>
      </c>
      <c r="Y209" s="46">
        <v>0</v>
      </c>
      <c r="Z209" s="46">
        <v>0</v>
      </c>
      <c r="AA209" s="68">
        <v>209</v>
      </c>
      <c r="AB209" s="68"/>
      <c r="AC209" s="69"/>
      <c r="AD209" s="85" t="s">
        <v>676</v>
      </c>
      <c r="AE209" s="85" t="s">
        <v>743</v>
      </c>
      <c r="AF209" s="85" t="s">
        <v>817</v>
      </c>
      <c r="AG209" s="85" t="s">
        <v>830</v>
      </c>
      <c r="AH209" s="89" t="s">
        <v>1074</v>
      </c>
      <c r="AI209" s="85"/>
      <c r="AJ209" s="85"/>
      <c r="AK209" s="85"/>
      <c r="AL209" s="85"/>
      <c r="AM209" s="85"/>
      <c r="AN209" s="85"/>
      <c r="AO209" s="85" t="str">
        <f>REPLACE(INDEX(GroupVertices[Group],MATCH("~"&amp;Vertices[[#This Row],[Vertex]],GroupVertices[Vertex],0)),1,1,"")</f>
        <v>13</v>
      </c>
      <c r="AP209" s="45"/>
      <c r="AQ209" s="46"/>
      <c r="AR209" s="45"/>
      <c r="AS209" s="46"/>
      <c r="AT209" s="45"/>
      <c r="AU209" s="46"/>
      <c r="AV209" s="45"/>
      <c r="AW209" s="46"/>
      <c r="AX209" s="45"/>
      <c r="AY209" s="45" t="s">
        <v>743</v>
      </c>
      <c r="AZ209" s="45" t="s">
        <v>743</v>
      </c>
      <c r="BA209" s="45" t="s">
        <v>817</v>
      </c>
      <c r="BB209" s="45" t="s">
        <v>817</v>
      </c>
      <c r="BC209" s="45" t="s">
        <v>830</v>
      </c>
      <c r="BD209" s="45" t="s">
        <v>830</v>
      </c>
      <c r="BE209" s="45" t="s">
        <v>965</v>
      </c>
      <c r="BF209" s="45" t="s">
        <v>965</v>
      </c>
      <c r="BG209" s="45" t="s">
        <v>975</v>
      </c>
      <c r="BH209" s="45" t="s">
        <v>975</v>
      </c>
      <c r="BI209" s="45"/>
      <c r="BJ209" s="45"/>
      <c r="BK209" s="109" t="s">
        <v>4189</v>
      </c>
      <c r="BL209" s="109" t="s">
        <v>4189</v>
      </c>
      <c r="BM209" s="109" t="s">
        <v>4293</v>
      </c>
      <c r="BN209" s="109" t="s">
        <v>4293</v>
      </c>
      <c r="BO209" s="2"/>
    </row>
    <row r="210" spans="1:67" ht="15">
      <c r="A210" s="61" t="s">
        <v>426</v>
      </c>
      <c r="B210" s="62"/>
      <c r="C210" s="62" t="s">
        <v>56</v>
      </c>
      <c r="D210" s="63">
        <v>50</v>
      </c>
      <c r="E210" s="65"/>
      <c r="F210" s="62"/>
      <c r="G210" s="62"/>
      <c r="H210" s="66" t="s">
        <v>426</v>
      </c>
      <c r="I210" s="67"/>
      <c r="J210" s="67"/>
      <c r="K210" s="66" t="s">
        <v>426</v>
      </c>
      <c r="L210" s="70">
        <v>1</v>
      </c>
      <c r="M210" s="71">
        <v>8109.59228515625</v>
      </c>
      <c r="N210" s="71">
        <v>5073.02197265625</v>
      </c>
      <c r="O210" s="72"/>
      <c r="P210" s="73"/>
      <c r="Q210" s="73"/>
      <c r="R210" s="92"/>
      <c r="S210" s="45">
        <v>0</v>
      </c>
      <c r="T210" s="45">
        <v>1</v>
      </c>
      <c r="U210" s="46">
        <v>0</v>
      </c>
      <c r="V210" s="46">
        <v>0.002817</v>
      </c>
      <c r="W210" s="46">
        <v>0</v>
      </c>
      <c r="X210" s="46">
        <v>0.002809</v>
      </c>
      <c r="Y210" s="46">
        <v>0</v>
      </c>
      <c r="Z210" s="46">
        <v>0</v>
      </c>
      <c r="AA210" s="68">
        <v>210</v>
      </c>
      <c r="AB210" s="68"/>
      <c r="AC210" s="69"/>
      <c r="AD210" s="85" t="s">
        <v>677</v>
      </c>
      <c r="AE210" s="85" t="s">
        <v>694</v>
      </c>
      <c r="AF210" s="85" t="s">
        <v>817</v>
      </c>
      <c r="AG210" s="85" t="s">
        <v>831</v>
      </c>
      <c r="AH210" s="89" t="s">
        <v>1076</v>
      </c>
      <c r="AI210" s="85"/>
      <c r="AJ210" s="85"/>
      <c r="AK210" s="85"/>
      <c r="AL210" s="85"/>
      <c r="AM210" s="85"/>
      <c r="AN210" s="85"/>
      <c r="AO210" s="85" t="str">
        <f>REPLACE(INDEX(GroupVertices[Group],MATCH("~"&amp;Vertices[[#This Row],[Vertex]],GroupVertices[Vertex],0)),1,1,"")</f>
        <v>61</v>
      </c>
      <c r="AP210" s="45"/>
      <c r="AQ210" s="46"/>
      <c r="AR210" s="45"/>
      <c r="AS210" s="46"/>
      <c r="AT210" s="45"/>
      <c r="AU210" s="46"/>
      <c r="AV210" s="45"/>
      <c r="AW210" s="46"/>
      <c r="AX210" s="45"/>
      <c r="AY210" s="45" t="s">
        <v>694</v>
      </c>
      <c r="AZ210" s="45" t="s">
        <v>3994</v>
      </c>
      <c r="BA210" s="45" t="s">
        <v>817</v>
      </c>
      <c r="BB210" s="45" t="s">
        <v>817</v>
      </c>
      <c r="BC210" s="45" t="s">
        <v>831</v>
      </c>
      <c r="BD210" s="45" t="s">
        <v>831</v>
      </c>
      <c r="BE210" s="45" t="s">
        <v>965</v>
      </c>
      <c r="BF210" s="45" t="s">
        <v>965</v>
      </c>
      <c r="BG210" s="45" t="s">
        <v>975</v>
      </c>
      <c r="BH210" s="45" t="s">
        <v>975</v>
      </c>
      <c r="BI210" s="45"/>
      <c r="BJ210" s="45"/>
      <c r="BK210" s="109" t="s">
        <v>3799</v>
      </c>
      <c r="BL210" s="109" t="s">
        <v>3799</v>
      </c>
      <c r="BM210" s="109" t="s">
        <v>3945</v>
      </c>
      <c r="BN210" s="109" t="s">
        <v>3945</v>
      </c>
      <c r="BO210" s="2"/>
    </row>
    <row r="211" spans="1:67" ht="15">
      <c r="A211" s="61" t="s">
        <v>602</v>
      </c>
      <c r="B211" s="62"/>
      <c r="C211" s="62" t="s">
        <v>59</v>
      </c>
      <c r="D211" s="63">
        <v>50</v>
      </c>
      <c r="E211" s="65"/>
      <c r="F211" s="62"/>
      <c r="G211" s="62"/>
      <c r="H211" s="66" t="s">
        <v>602</v>
      </c>
      <c r="I211" s="67"/>
      <c r="J211" s="67"/>
      <c r="K211" s="66" t="s">
        <v>602</v>
      </c>
      <c r="L211" s="70">
        <v>1</v>
      </c>
      <c r="M211" s="71">
        <v>7642.5478515625</v>
      </c>
      <c r="N211" s="71">
        <v>5808.24267578125</v>
      </c>
      <c r="O211" s="72"/>
      <c r="P211" s="73"/>
      <c r="Q211" s="73"/>
      <c r="R211" s="92"/>
      <c r="S211" s="45">
        <v>1</v>
      </c>
      <c r="T211" s="45">
        <v>0</v>
      </c>
      <c r="U211" s="46">
        <v>0</v>
      </c>
      <c r="V211" s="46">
        <v>0.002817</v>
      </c>
      <c r="W211" s="46">
        <v>0</v>
      </c>
      <c r="X211" s="46">
        <v>0.002809</v>
      </c>
      <c r="Y211" s="46">
        <v>0</v>
      </c>
      <c r="Z211" s="46">
        <v>0</v>
      </c>
      <c r="AA211" s="68">
        <v>211</v>
      </c>
      <c r="AB211" s="68"/>
      <c r="AC211" s="69"/>
      <c r="AD211" s="85"/>
      <c r="AE211" s="85"/>
      <c r="AF211" s="85"/>
      <c r="AG211" s="85"/>
      <c r="AH211" s="89" t="s">
        <v>1075</v>
      </c>
      <c r="AI211" s="85" t="s">
        <v>892</v>
      </c>
      <c r="AJ211" s="85" t="s">
        <v>965</v>
      </c>
      <c r="AK211" s="85">
        <v>2012</v>
      </c>
      <c r="AL211" s="85">
        <v>75</v>
      </c>
      <c r="AM211" s="85" t="s">
        <v>975</v>
      </c>
      <c r="AN211" s="85"/>
      <c r="AO211" s="85" t="str">
        <f>REPLACE(INDEX(GroupVertices[Group],MATCH("~"&amp;Vertices[[#This Row],[Vertex]],GroupVertices[Vertex],0)),1,1,"")</f>
        <v>61</v>
      </c>
      <c r="AP211" s="45">
        <v>1</v>
      </c>
      <c r="AQ211" s="46">
        <v>0.13262599469496023</v>
      </c>
      <c r="AR211" s="45">
        <v>4</v>
      </c>
      <c r="AS211" s="46">
        <v>0.5305039787798409</v>
      </c>
      <c r="AT211" s="45">
        <v>0</v>
      </c>
      <c r="AU211" s="46">
        <v>0</v>
      </c>
      <c r="AV211" s="45">
        <v>433</v>
      </c>
      <c r="AW211" s="46">
        <v>57.42705570291777</v>
      </c>
      <c r="AX211" s="45">
        <v>754</v>
      </c>
      <c r="AY211" s="45"/>
      <c r="AZ211" s="45"/>
      <c r="BA211" s="45"/>
      <c r="BB211" s="45"/>
      <c r="BC211" s="45"/>
      <c r="BD211" s="45"/>
      <c r="BE211" s="45"/>
      <c r="BF211" s="45"/>
      <c r="BG211" s="45"/>
      <c r="BH211" s="45"/>
      <c r="BI211" s="45"/>
      <c r="BJ211" s="45"/>
      <c r="BK211" s="45"/>
      <c r="BL211" s="45"/>
      <c r="BM211" s="45"/>
      <c r="BN211" s="45"/>
      <c r="BO211" s="2"/>
    </row>
    <row r="212" spans="1:67" ht="15">
      <c r="A212" s="61" t="s">
        <v>427</v>
      </c>
      <c r="B212" s="62"/>
      <c r="C212" s="62" t="s">
        <v>56</v>
      </c>
      <c r="D212" s="63">
        <v>50</v>
      </c>
      <c r="E212" s="65"/>
      <c r="F212" s="62"/>
      <c r="G212" s="62"/>
      <c r="H212" s="66" t="s">
        <v>427</v>
      </c>
      <c r="I212" s="67"/>
      <c r="J212" s="67"/>
      <c r="K212" s="66" t="s">
        <v>427</v>
      </c>
      <c r="L212" s="70">
        <v>1</v>
      </c>
      <c r="M212" s="71">
        <v>3534.67822265625</v>
      </c>
      <c r="N212" s="71">
        <v>3281.231689453125</v>
      </c>
      <c r="O212" s="72"/>
      <c r="P212" s="73"/>
      <c r="Q212" s="73"/>
      <c r="R212" s="92"/>
      <c r="S212" s="45">
        <v>0</v>
      </c>
      <c r="T212" s="45">
        <v>1</v>
      </c>
      <c r="U212" s="46">
        <v>0</v>
      </c>
      <c r="V212" s="46">
        <v>0.005869</v>
      </c>
      <c r="W212" s="46">
        <v>0</v>
      </c>
      <c r="X212" s="46">
        <v>0.002556</v>
      </c>
      <c r="Y212" s="46">
        <v>0</v>
      </c>
      <c r="Z212" s="46">
        <v>0</v>
      </c>
      <c r="AA212" s="68">
        <v>212</v>
      </c>
      <c r="AB212" s="68"/>
      <c r="AC212" s="69"/>
      <c r="AD212" s="85" t="s">
        <v>677</v>
      </c>
      <c r="AE212" s="85" t="s">
        <v>744</v>
      </c>
      <c r="AF212" s="85" t="s">
        <v>817</v>
      </c>
      <c r="AG212" s="85" t="s">
        <v>828</v>
      </c>
      <c r="AH212" s="89" t="s">
        <v>1077</v>
      </c>
      <c r="AI212" s="85"/>
      <c r="AJ212" s="85"/>
      <c r="AK212" s="85"/>
      <c r="AL212" s="85"/>
      <c r="AM212" s="85"/>
      <c r="AN212" s="85"/>
      <c r="AO212" s="85" t="str">
        <f>REPLACE(INDEX(GroupVertices[Group],MATCH("~"&amp;Vertices[[#This Row],[Vertex]],GroupVertices[Vertex],0)),1,1,"")</f>
        <v>14</v>
      </c>
      <c r="AP212" s="45"/>
      <c r="AQ212" s="46"/>
      <c r="AR212" s="45"/>
      <c r="AS212" s="46"/>
      <c r="AT212" s="45"/>
      <c r="AU212" s="46"/>
      <c r="AV212" s="45"/>
      <c r="AW212" s="46"/>
      <c r="AX212" s="45"/>
      <c r="AY212" s="45" t="s">
        <v>744</v>
      </c>
      <c r="AZ212" s="45" t="s">
        <v>4038</v>
      </c>
      <c r="BA212" s="45" t="s">
        <v>817</v>
      </c>
      <c r="BB212" s="45" t="s">
        <v>817</v>
      </c>
      <c r="BC212" s="45" t="s">
        <v>828</v>
      </c>
      <c r="BD212" s="45" t="s">
        <v>828</v>
      </c>
      <c r="BE212" s="45" t="s">
        <v>965</v>
      </c>
      <c r="BF212" s="45" t="s">
        <v>965</v>
      </c>
      <c r="BG212" s="45" t="s">
        <v>969</v>
      </c>
      <c r="BH212" s="45" t="s">
        <v>969</v>
      </c>
      <c r="BI212" s="45"/>
      <c r="BJ212" s="45"/>
      <c r="BK212" s="109" t="s">
        <v>4190</v>
      </c>
      <c r="BL212" s="109" t="s">
        <v>4190</v>
      </c>
      <c r="BM212" s="109" t="s">
        <v>4294</v>
      </c>
      <c r="BN212" s="109" t="s">
        <v>4294</v>
      </c>
      <c r="BO212" s="2"/>
    </row>
    <row r="213" spans="1:67" ht="15">
      <c r="A213" s="61" t="s">
        <v>428</v>
      </c>
      <c r="B213" s="62"/>
      <c r="C213" s="62" t="s">
        <v>56</v>
      </c>
      <c r="D213" s="63">
        <v>50</v>
      </c>
      <c r="E213" s="65"/>
      <c r="F213" s="62"/>
      <c r="G213" s="62"/>
      <c r="H213" s="66" t="s">
        <v>428</v>
      </c>
      <c r="I213" s="67"/>
      <c r="J213" s="67"/>
      <c r="K213" s="66" t="s">
        <v>428</v>
      </c>
      <c r="L213" s="70">
        <v>1</v>
      </c>
      <c r="M213" s="71">
        <v>3998.100341796875</v>
      </c>
      <c r="N213" s="71">
        <v>2867.3603515625</v>
      </c>
      <c r="O213" s="72"/>
      <c r="P213" s="73"/>
      <c r="Q213" s="73"/>
      <c r="R213" s="92"/>
      <c r="S213" s="45">
        <v>0</v>
      </c>
      <c r="T213" s="45">
        <v>1</v>
      </c>
      <c r="U213" s="46">
        <v>0</v>
      </c>
      <c r="V213" s="46">
        <v>0.005869</v>
      </c>
      <c r="W213" s="46">
        <v>0</v>
      </c>
      <c r="X213" s="46">
        <v>0.002556</v>
      </c>
      <c r="Y213" s="46">
        <v>0</v>
      </c>
      <c r="Z213" s="46">
        <v>0</v>
      </c>
      <c r="AA213" s="68">
        <v>213</v>
      </c>
      <c r="AB213" s="68"/>
      <c r="AC213" s="69"/>
      <c r="AD213" s="85" t="s">
        <v>678</v>
      </c>
      <c r="AE213" s="85" t="s">
        <v>745</v>
      </c>
      <c r="AF213" s="85" t="s">
        <v>817</v>
      </c>
      <c r="AG213" s="85" t="s">
        <v>832</v>
      </c>
      <c r="AH213" s="89" t="s">
        <v>1078</v>
      </c>
      <c r="AI213" s="85"/>
      <c r="AJ213" s="85"/>
      <c r="AK213" s="85"/>
      <c r="AL213" s="85"/>
      <c r="AM213" s="85"/>
      <c r="AN213" s="85"/>
      <c r="AO213" s="85" t="str">
        <f>REPLACE(INDEX(GroupVertices[Group],MATCH("~"&amp;Vertices[[#This Row],[Vertex]],GroupVertices[Vertex],0)),1,1,"")</f>
        <v>14</v>
      </c>
      <c r="AP213" s="45"/>
      <c r="AQ213" s="46"/>
      <c r="AR213" s="45"/>
      <c r="AS213" s="46"/>
      <c r="AT213" s="45"/>
      <c r="AU213" s="46"/>
      <c r="AV213" s="45"/>
      <c r="AW213" s="46"/>
      <c r="AX213" s="45"/>
      <c r="AY213" s="45" t="s">
        <v>745</v>
      </c>
      <c r="AZ213" s="45" t="s">
        <v>745</v>
      </c>
      <c r="BA213" s="45" t="s">
        <v>817</v>
      </c>
      <c r="BB213" s="45" t="s">
        <v>817</v>
      </c>
      <c r="BC213" s="45" t="s">
        <v>832</v>
      </c>
      <c r="BD213" s="45" t="s">
        <v>832</v>
      </c>
      <c r="BE213" s="45" t="s">
        <v>965</v>
      </c>
      <c r="BF213" s="45" t="s">
        <v>965</v>
      </c>
      <c r="BG213" s="45" t="s">
        <v>969</v>
      </c>
      <c r="BH213" s="45" t="s">
        <v>969</v>
      </c>
      <c r="BI213" s="45"/>
      <c r="BJ213" s="45"/>
      <c r="BK213" s="109" t="s">
        <v>4190</v>
      </c>
      <c r="BL213" s="109" t="s">
        <v>4190</v>
      </c>
      <c r="BM213" s="109" t="s">
        <v>4294</v>
      </c>
      <c r="BN213" s="109" t="s">
        <v>4294</v>
      </c>
      <c r="BO213" s="2"/>
    </row>
    <row r="214" spans="1:67" ht="15">
      <c r="A214" s="61" t="s">
        <v>430</v>
      </c>
      <c r="B214" s="62"/>
      <c r="C214" s="62" t="s">
        <v>56</v>
      </c>
      <c r="D214" s="63">
        <v>50</v>
      </c>
      <c r="E214" s="65"/>
      <c r="F214" s="62"/>
      <c r="G214" s="62"/>
      <c r="H214" s="66" t="s">
        <v>430</v>
      </c>
      <c r="I214" s="67"/>
      <c r="J214" s="67"/>
      <c r="K214" s="66" t="s">
        <v>430</v>
      </c>
      <c r="L214" s="70">
        <v>1</v>
      </c>
      <c r="M214" s="71">
        <v>4426.30908203125</v>
      </c>
      <c r="N214" s="71">
        <v>1514.554443359375</v>
      </c>
      <c r="O214" s="72"/>
      <c r="P214" s="73"/>
      <c r="Q214" s="73"/>
      <c r="R214" s="92"/>
      <c r="S214" s="45">
        <v>0</v>
      </c>
      <c r="T214" s="45">
        <v>1</v>
      </c>
      <c r="U214" s="46">
        <v>0</v>
      </c>
      <c r="V214" s="46">
        <v>0.004507</v>
      </c>
      <c r="W214" s="46">
        <v>0</v>
      </c>
      <c r="X214" s="46">
        <v>0.002612</v>
      </c>
      <c r="Y214" s="46">
        <v>0</v>
      </c>
      <c r="Z214" s="46">
        <v>0</v>
      </c>
      <c r="AA214" s="68">
        <v>214</v>
      </c>
      <c r="AB214" s="68"/>
      <c r="AC214" s="69"/>
      <c r="AD214" s="85" t="s">
        <v>677</v>
      </c>
      <c r="AE214" s="85" t="s">
        <v>746</v>
      </c>
      <c r="AF214" s="85" t="s">
        <v>820</v>
      </c>
      <c r="AG214" s="85" t="s">
        <v>828</v>
      </c>
      <c r="AH214" s="89" t="s">
        <v>1082</v>
      </c>
      <c r="AI214" s="85"/>
      <c r="AJ214" s="85"/>
      <c r="AK214" s="85"/>
      <c r="AL214" s="85"/>
      <c r="AM214" s="85"/>
      <c r="AN214" s="85"/>
      <c r="AO214" s="85" t="str">
        <f>REPLACE(INDEX(GroupVertices[Group],MATCH("~"&amp;Vertices[[#This Row],[Vertex]],GroupVertices[Vertex],0)),1,1,"")</f>
        <v>16</v>
      </c>
      <c r="AP214" s="45"/>
      <c r="AQ214" s="46"/>
      <c r="AR214" s="45"/>
      <c r="AS214" s="46"/>
      <c r="AT214" s="45"/>
      <c r="AU214" s="46"/>
      <c r="AV214" s="45"/>
      <c r="AW214" s="46"/>
      <c r="AX214" s="45"/>
      <c r="AY214" s="45" t="s">
        <v>746</v>
      </c>
      <c r="AZ214" s="45" t="s">
        <v>4039</v>
      </c>
      <c r="BA214" s="45" t="s">
        <v>820</v>
      </c>
      <c r="BB214" s="45" t="s">
        <v>820</v>
      </c>
      <c r="BC214" s="45" t="s">
        <v>828</v>
      </c>
      <c r="BD214" s="45" t="s">
        <v>828</v>
      </c>
      <c r="BE214" s="45" t="s">
        <v>965</v>
      </c>
      <c r="BF214" s="45" t="s">
        <v>965</v>
      </c>
      <c r="BG214" s="45" t="s">
        <v>970</v>
      </c>
      <c r="BH214" s="45" t="s">
        <v>4128</v>
      </c>
      <c r="BI214" s="45"/>
      <c r="BJ214" s="45"/>
      <c r="BK214" s="109" t="s">
        <v>4192</v>
      </c>
      <c r="BL214" s="109" t="s">
        <v>4192</v>
      </c>
      <c r="BM214" s="109" t="s">
        <v>4296</v>
      </c>
      <c r="BN214" s="109" t="s">
        <v>4296</v>
      </c>
      <c r="BO214" s="2"/>
    </row>
    <row r="215" spans="1:67" ht="15">
      <c r="A215" s="61" t="s">
        <v>605</v>
      </c>
      <c r="B215" s="62"/>
      <c r="C215" s="62" t="s">
        <v>59</v>
      </c>
      <c r="D215" s="63">
        <v>50</v>
      </c>
      <c r="E215" s="65"/>
      <c r="F215" s="62"/>
      <c r="G215" s="62"/>
      <c r="H215" s="66" t="s">
        <v>605</v>
      </c>
      <c r="I215" s="67"/>
      <c r="J215" s="67"/>
      <c r="K215" s="66" t="s">
        <v>605</v>
      </c>
      <c r="L215" s="70">
        <v>1</v>
      </c>
      <c r="M215" s="71">
        <v>127.37579345703125</v>
      </c>
      <c r="N215" s="71">
        <v>6274.0029296875</v>
      </c>
      <c r="O215" s="72"/>
      <c r="P215" s="73"/>
      <c r="Q215" s="73"/>
      <c r="R215" s="92"/>
      <c r="S215" s="45">
        <v>1</v>
      </c>
      <c r="T215" s="45">
        <v>0</v>
      </c>
      <c r="U215" s="46">
        <v>0</v>
      </c>
      <c r="V215" s="46">
        <v>0.049662</v>
      </c>
      <c r="W215" s="46">
        <v>0.032787</v>
      </c>
      <c r="X215" s="46">
        <v>0.002492</v>
      </c>
      <c r="Y215" s="46">
        <v>0</v>
      </c>
      <c r="Z215" s="46">
        <v>0</v>
      </c>
      <c r="AA215" s="68">
        <v>215</v>
      </c>
      <c r="AB215" s="68"/>
      <c r="AC215" s="69"/>
      <c r="AD215" s="85"/>
      <c r="AE215" s="85"/>
      <c r="AF215" s="85"/>
      <c r="AG215" s="85"/>
      <c r="AH215" s="89" t="s">
        <v>1083</v>
      </c>
      <c r="AI215" s="85" t="s">
        <v>895</v>
      </c>
      <c r="AJ215" s="85" t="s">
        <v>965</v>
      </c>
      <c r="AK215" s="85">
        <v>2013</v>
      </c>
      <c r="AL215" s="85">
        <v>76</v>
      </c>
      <c r="AM215" s="85" t="s">
        <v>980</v>
      </c>
      <c r="AN215" s="85"/>
      <c r="AO215" s="85" t="str">
        <f>REPLACE(INDEX(GroupVertices[Group],MATCH("~"&amp;Vertices[[#This Row],[Vertex]],GroupVertices[Vertex],0)),1,1,"")</f>
        <v>1</v>
      </c>
      <c r="AP215" s="45">
        <v>1</v>
      </c>
      <c r="AQ215" s="46">
        <v>0.684931506849315</v>
      </c>
      <c r="AR215" s="45">
        <v>0</v>
      </c>
      <c r="AS215" s="46">
        <v>0</v>
      </c>
      <c r="AT215" s="45">
        <v>0</v>
      </c>
      <c r="AU215" s="46">
        <v>0</v>
      </c>
      <c r="AV215" s="45">
        <v>77</v>
      </c>
      <c r="AW215" s="46">
        <v>52.73972602739726</v>
      </c>
      <c r="AX215" s="45">
        <v>146</v>
      </c>
      <c r="AY215" s="45"/>
      <c r="AZ215" s="45"/>
      <c r="BA215" s="45"/>
      <c r="BB215" s="45"/>
      <c r="BC215" s="45"/>
      <c r="BD215" s="45"/>
      <c r="BE215" s="45"/>
      <c r="BF215" s="45"/>
      <c r="BG215" s="45"/>
      <c r="BH215" s="45"/>
      <c r="BI215" s="45"/>
      <c r="BJ215" s="45"/>
      <c r="BK215" s="45"/>
      <c r="BL215" s="45"/>
      <c r="BM215" s="45"/>
      <c r="BN215" s="45"/>
      <c r="BO215" s="2"/>
    </row>
    <row r="216" spans="1:67" ht="15">
      <c r="A216" s="61" t="s">
        <v>606</v>
      </c>
      <c r="B216" s="62"/>
      <c r="C216" s="62" t="s">
        <v>59</v>
      </c>
      <c r="D216" s="63">
        <v>50</v>
      </c>
      <c r="E216" s="65"/>
      <c r="F216" s="62"/>
      <c r="G216" s="62"/>
      <c r="H216" s="66" t="s">
        <v>606</v>
      </c>
      <c r="I216" s="67"/>
      <c r="J216" s="67"/>
      <c r="K216" s="66" t="s">
        <v>606</v>
      </c>
      <c r="L216" s="70">
        <v>1</v>
      </c>
      <c r="M216" s="71">
        <v>8799.544921875</v>
      </c>
      <c r="N216" s="71">
        <v>8467.91796875</v>
      </c>
      <c r="O216" s="72"/>
      <c r="P216" s="73"/>
      <c r="Q216" s="73"/>
      <c r="R216" s="92"/>
      <c r="S216" s="45">
        <v>1</v>
      </c>
      <c r="T216" s="45">
        <v>0</v>
      </c>
      <c r="U216" s="46">
        <v>0</v>
      </c>
      <c r="V216" s="46">
        <v>0.007668</v>
      </c>
      <c r="W216" s="46">
        <v>0</v>
      </c>
      <c r="X216" s="46">
        <v>0.002604</v>
      </c>
      <c r="Y216" s="46">
        <v>0</v>
      </c>
      <c r="Z216" s="46">
        <v>0</v>
      </c>
      <c r="AA216" s="68">
        <v>216</v>
      </c>
      <c r="AB216" s="68"/>
      <c r="AC216" s="69"/>
      <c r="AD216" s="85"/>
      <c r="AE216" s="85"/>
      <c r="AF216" s="85"/>
      <c r="AG216" s="85"/>
      <c r="AH216" s="89" t="s">
        <v>1084</v>
      </c>
      <c r="AI216" s="85" t="s">
        <v>896</v>
      </c>
      <c r="AJ216" s="85" t="s">
        <v>965</v>
      </c>
      <c r="AK216" s="85">
        <v>2012</v>
      </c>
      <c r="AL216" s="85">
        <v>78</v>
      </c>
      <c r="AM216" s="85" t="s">
        <v>968</v>
      </c>
      <c r="AN216" s="85"/>
      <c r="AO216" s="85" t="str">
        <f>REPLACE(INDEX(GroupVertices[Group],MATCH("~"&amp;Vertices[[#This Row],[Vertex]],GroupVertices[Vertex],0)),1,1,"")</f>
        <v>8</v>
      </c>
      <c r="AP216" s="45">
        <v>3</v>
      </c>
      <c r="AQ216" s="46">
        <v>2.6785714285714284</v>
      </c>
      <c r="AR216" s="45">
        <v>1</v>
      </c>
      <c r="AS216" s="46">
        <v>0.8928571428571429</v>
      </c>
      <c r="AT216" s="45">
        <v>0</v>
      </c>
      <c r="AU216" s="46">
        <v>0</v>
      </c>
      <c r="AV216" s="45">
        <v>63</v>
      </c>
      <c r="AW216" s="46">
        <v>56.25</v>
      </c>
      <c r="AX216" s="45">
        <v>112</v>
      </c>
      <c r="AY216" s="45"/>
      <c r="AZ216" s="45"/>
      <c r="BA216" s="45"/>
      <c r="BB216" s="45"/>
      <c r="BC216" s="45"/>
      <c r="BD216" s="45"/>
      <c r="BE216" s="45"/>
      <c r="BF216" s="45"/>
      <c r="BG216" s="45"/>
      <c r="BH216" s="45"/>
      <c r="BI216" s="45"/>
      <c r="BJ216" s="45"/>
      <c r="BK216" s="45"/>
      <c r="BL216" s="45"/>
      <c r="BM216" s="45"/>
      <c r="BN216" s="45"/>
      <c r="BO216" s="2"/>
    </row>
    <row r="217" spans="1:67" ht="15">
      <c r="A217" s="61" t="s">
        <v>432</v>
      </c>
      <c r="B217" s="62"/>
      <c r="C217" s="62" t="s">
        <v>56</v>
      </c>
      <c r="D217" s="63">
        <v>50</v>
      </c>
      <c r="E217" s="65"/>
      <c r="F217" s="62"/>
      <c r="G217" s="62"/>
      <c r="H217" s="66" t="s">
        <v>432</v>
      </c>
      <c r="I217" s="67"/>
      <c r="J217" s="67"/>
      <c r="K217" s="66" t="s">
        <v>432</v>
      </c>
      <c r="L217" s="70">
        <v>1</v>
      </c>
      <c r="M217" s="71">
        <v>6549.23876953125</v>
      </c>
      <c r="N217" s="71">
        <v>3337.9013671875</v>
      </c>
      <c r="O217" s="72"/>
      <c r="P217" s="73"/>
      <c r="Q217" s="73"/>
      <c r="R217" s="92"/>
      <c r="S217" s="45">
        <v>0</v>
      </c>
      <c r="T217" s="45">
        <v>1</v>
      </c>
      <c r="U217" s="46">
        <v>0</v>
      </c>
      <c r="V217" s="46">
        <v>0.002817</v>
      </c>
      <c r="W217" s="46">
        <v>0</v>
      </c>
      <c r="X217" s="46">
        <v>0.002809</v>
      </c>
      <c r="Y217" s="46">
        <v>0</v>
      </c>
      <c r="Z217" s="46">
        <v>0</v>
      </c>
      <c r="AA217" s="68">
        <v>217</v>
      </c>
      <c r="AB217" s="68"/>
      <c r="AC217" s="69"/>
      <c r="AD217" s="85" t="s">
        <v>676</v>
      </c>
      <c r="AE217" s="85" t="s">
        <v>748</v>
      </c>
      <c r="AF217" s="85" t="s">
        <v>817</v>
      </c>
      <c r="AG217" s="85" t="s">
        <v>826</v>
      </c>
      <c r="AH217" s="89" t="s">
        <v>1086</v>
      </c>
      <c r="AI217" s="85"/>
      <c r="AJ217" s="85"/>
      <c r="AK217" s="85"/>
      <c r="AL217" s="85"/>
      <c r="AM217" s="85"/>
      <c r="AN217" s="85"/>
      <c r="AO217" s="85" t="str">
        <f>REPLACE(INDEX(GroupVertices[Group],MATCH("~"&amp;Vertices[[#This Row],[Vertex]],GroupVertices[Vertex],0)),1,1,"")</f>
        <v>60</v>
      </c>
      <c r="AP217" s="45"/>
      <c r="AQ217" s="46"/>
      <c r="AR217" s="45"/>
      <c r="AS217" s="46"/>
      <c r="AT217" s="45"/>
      <c r="AU217" s="46"/>
      <c r="AV217" s="45"/>
      <c r="AW217" s="46"/>
      <c r="AX217" s="45"/>
      <c r="AY217" s="45" t="s">
        <v>748</v>
      </c>
      <c r="AZ217" s="45" t="s">
        <v>4041</v>
      </c>
      <c r="BA217" s="45" t="s">
        <v>817</v>
      </c>
      <c r="BB217" s="45" t="s">
        <v>817</v>
      </c>
      <c r="BC217" s="45" t="s">
        <v>826</v>
      </c>
      <c r="BD217" s="45" t="s">
        <v>826</v>
      </c>
      <c r="BE217" s="45" t="s">
        <v>965</v>
      </c>
      <c r="BF217" s="45" t="s">
        <v>965</v>
      </c>
      <c r="BG217" s="45" t="s">
        <v>972</v>
      </c>
      <c r="BH217" s="45" t="s">
        <v>972</v>
      </c>
      <c r="BI217" s="45"/>
      <c r="BJ217" s="45"/>
      <c r="BK217" s="109" t="s">
        <v>3798</v>
      </c>
      <c r="BL217" s="109" t="s">
        <v>3798</v>
      </c>
      <c r="BM217" s="109" t="s">
        <v>3944</v>
      </c>
      <c r="BN217" s="109" t="s">
        <v>3944</v>
      </c>
      <c r="BO217" s="2"/>
    </row>
    <row r="218" spans="1:67" ht="15">
      <c r="A218" s="61" t="s">
        <v>607</v>
      </c>
      <c r="B218" s="62"/>
      <c r="C218" s="62" t="s">
        <v>59</v>
      </c>
      <c r="D218" s="63">
        <v>50</v>
      </c>
      <c r="E218" s="65"/>
      <c r="F218" s="62"/>
      <c r="G218" s="62"/>
      <c r="H218" s="66" t="s">
        <v>607</v>
      </c>
      <c r="I218" s="67"/>
      <c r="J218" s="67"/>
      <c r="K218" s="66" t="s">
        <v>607</v>
      </c>
      <c r="L218" s="70">
        <v>1</v>
      </c>
      <c r="M218" s="71">
        <v>7111.8154296875</v>
      </c>
      <c r="N218" s="71">
        <v>3940.782470703125</v>
      </c>
      <c r="O218" s="72"/>
      <c r="P218" s="73"/>
      <c r="Q218" s="73"/>
      <c r="R218" s="92"/>
      <c r="S218" s="45">
        <v>1</v>
      </c>
      <c r="T218" s="45">
        <v>0</v>
      </c>
      <c r="U218" s="46">
        <v>0</v>
      </c>
      <c r="V218" s="46">
        <v>0.002817</v>
      </c>
      <c r="W218" s="46">
        <v>0</v>
      </c>
      <c r="X218" s="46">
        <v>0.002809</v>
      </c>
      <c r="Y218" s="46">
        <v>0</v>
      </c>
      <c r="Z218" s="46">
        <v>0</v>
      </c>
      <c r="AA218" s="68">
        <v>218</v>
      </c>
      <c r="AB218" s="68"/>
      <c r="AC218" s="69"/>
      <c r="AD218" s="85"/>
      <c r="AE218" s="85"/>
      <c r="AF218" s="85"/>
      <c r="AG218" s="85"/>
      <c r="AH218" s="89" t="s">
        <v>1085</v>
      </c>
      <c r="AI218" s="85" t="s">
        <v>897</v>
      </c>
      <c r="AJ218" s="85" t="s">
        <v>965</v>
      </c>
      <c r="AK218" s="85">
        <v>2007</v>
      </c>
      <c r="AL218" s="85">
        <v>79</v>
      </c>
      <c r="AM218" s="85" t="s">
        <v>972</v>
      </c>
      <c r="AN218" s="85"/>
      <c r="AO218" s="85" t="str">
        <f>REPLACE(INDEX(GroupVertices[Group],MATCH("~"&amp;Vertices[[#This Row],[Vertex]],GroupVertices[Vertex],0)),1,1,"")</f>
        <v>60</v>
      </c>
      <c r="AP218" s="45">
        <v>9</v>
      </c>
      <c r="AQ218" s="46">
        <v>0.7358953393295176</v>
      </c>
      <c r="AR218" s="45">
        <v>9</v>
      </c>
      <c r="AS218" s="46">
        <v>0.7358953393295176</v>
      </c>
      <c r="AT218" s="45">
        <v>0</v>
      </c>
      <c r="AU218" s="46">
        <v>0</v>
      </c>
      <c r="AV218" s="45">
        <v>706</v>
      </c>
      <c r="AW218" s="46">
        <v>57.72690106295993</v>
      </c>
      <c r="AX218" s="45">
        <v>1223</v>
      </c>
      <c r="AY218" s="45"/>
      <c r="AZ218" s="45"/>
      <c r="BA218" s="45"/>
      <c r="BB218" s="45"/>
      <c r="BC218" s="45"/>
      <c r="BD218" s="45"/>
      <c r="BE218" s="45"/>
      <c r="BF218" s="45"/>
      <c r="BG218" s="45"/>
      <c r="BH218" s="45"/>
      <c r="BI218" s="45"/>
      <c r="BJ218" s="45"/>
      <c r="BK218" s="45"/>
      <c r="BL218" s="45"/>
      <c r="BM218" s="45"/>
      <c r="BN218" s="45"/>
      <c r="BO218" s="2"/>
    </row>
    <row r="219" spans="1:67" ht="15">
      <c r="A219" s="61" t="s">
        <v>433</v>
      </c>
      <c r="B219" s="62"/>
      <c r="C219" s="62" t="s">
        <v>56</v>
      </c>
      <c r="D219" s="63">
        <v>50</v>
      </c>
      <c r="E219" s="65"/>
      <c r="F219" s="62"/>
      <c r="G219" s="62"/>
      <c r="H219" s="66" t="s">
        <v>433</v>
      </c>
      <c r="I219" s="67"/>
      <c r="J219" s="67"/>
      <c r="K219" s="66" t="s">
        <v>433</v>
      </c>
      <c r="L219" s="70">
        <v>1</v>
      </c>
      <c r="M219" s="71">
        <v>1384.44580078125</v>
      </c>
      <c r="N219" s="71">
        <v>7381.65869140625</v>
      </c>
      <c r="O219" s="72"/>
      <c r="P219" s="73"/>
      <c r="Q219" s="73"/>
      <c r="R219" s="92"/>
      <c r="S219" s="45">
        <v>0</v>
      </c>
      <c r="T219" s="45">
        <v>1</v>
      </c>
      <c r="U219" s="46">
        <v>0</v>
      </c>
      <c r="V219" s="46">
        <v>0.058601</v>
      </c>
      <c r="W219" s="46">
        <v>0.055996</v>
      </c>
      <c r="X219" s="46">
        <v>0.002464</v>
      </c>
      <c r="Y219" s="46">
        <v>0</v>
      </c>
      <c r="Z219" s="46">
        <v>0</v>
      </c>
      <c r="AA219" s="68">
        <v>219</v>
      </c>
      <c r="AB219" s="68"/>
      <c r="AC219" s="69"/>
      <c r="AD219" s="85" t="s">
        <v>678</v>
      </c>
      <c r="AE219" s="85" t="s">
        <v>749</v>
      </c>
      <c r="AF219" s="85" t="s">
        <v>821</v>
      </c>
      <c r="AG219" s="85" t="s">
        <v>827</v>
      </c>
      <c r="AH219" s="89" t="s">
        <v>1088</v>
      </c>
      <c r="AI219" s="85"/>
      <c r="AJ219" s="85"/>
      <c r="AK219" s="85"/>
      <c r="AL219" s="85"/>
      <c r="AM219" s="85"/>
      <c r="AN219" s="85"/>
      <c r="AO219" s="85" t="str">
        <f>REPLACE(INDEX(GroupVertices[Group],MATCH("~"&amp;Vertices[[#This Row],[Vertex]],GroupVertices[Vertex],0)),1,1,"")</f>
        <v>1</v>
      </c>
      <c r="AP219" s="45"/>
      <c r="AQ219" s="46"/>
      <c r="AR219" s="45"/>
      <c r="AS219" s="46"/>
      <c r="AT219" s="45"/>
      <c r="AU219" s="46"/>
      <c r="AV219" s="45"/>
      <c r="AW219" s="46"/>
      <c r="AX219" s="45"/>
      <c r="AY219" s="45" t="s">
        <v>749</v>
      </c>
      <c r="AZ219" s="45" t="s">
        <v>4042</v>
      </c>
      <c r="BA219" s="45" t="s">
        <v>821</v>
      </c>
      <c r="BB219" s="45" t="s">
        <v>821</v>
      </c>
      <c r="BC219" s="45" t="s">
        <v>827</v>
      </c>
      <c r="BD219" s="45" t="s">
        <v>827</v>
      </c>
      <c r="BE219" s="45" t="s">
        <v>965</v>
      </c>
      <c r="BF219" s="45" t="s">
        <v>965</v>
      </c>
      <c r="BG219" s="45" t="s">
        <v>972</v>
      </c>
      <c r="BH219" s="45" t="s">
        <v>972</v>
      </c>
      <c r="BI219" s="45"/>
      <c r="BJ219" s="45"/>
      <c r="BK219" s="109" t="s">
        <v>4193</v>
      </c>
      <c r="BL219" s="109" t="s">
        <v>4193</v>
      </c>
      <c r="BM219" s="109" t="s">
        <v>4298</v>
      </c>
      <c r="BN219" s="109" t="s">
        <v>4298</v>
      </c>
      <c r="BO219" s="2"/>
    </row>
    <row r="220" spans="1:67" ht="15">
      <c r="A220" s="61" t="s">
        <v>434</v>
      </c>
      <c r="B220" s="62"/>
      <c r="C220" s="62" t="s">
        <v>56</v>
      </c>
      <c r="D220" s="63">
        <v>50</v>
      </c>
      <c r="E220" s="65"/>
      <c r="F220" s="62"/>
      <c r="G220" s="62"/>
      <c r="H220" s="66" t="s">
        <v>434</v>
      </c>
      <c r="I220" s="67"/>
      <c r="J220" s="67"/>
      <c r="K220" s="66" t="s">
        <v>434</v>
      </c>
      <c r="L220" s="70">
        <v>1</v>
      </c>
      <c r="M220" s="71">
        <v>1294.46044921875</v>
      </c>
      <c r="N220" s="71">
        <v>7538.58154296875</v>
      </c>
      <c r="O220" s="72"/>
      <c r="P220" s="73"/>
      <c r="Q220" s="73"/>
      <c r="R220" s="92"/>
      <c r="S220" s="45">
        <v>0</v>
      </c>
      <c r="T220" s="45">
        <v>1</v>
      </c>
      <c r="U220" s="46">
        <v>0</v>
      </c>
      <c r="V220" s="46">
        <v>0.058601</v>
      </c>
      <c r="W220" s="46">
        <v>0.055996</v>
      </c>
      <c r="X220" s="46">
        <v>0.002464</v>
      </c>
      <c r="Y220" s="46">
        <v>0</v>
      </c>
      <c r="Z220" s="46">
        <v>0</v>
      </c>
      <c r="AA220" s="68">
        <v>220</v>
      </c>
      <c r="AB220" s="68"/>
      <c r="AC220" s="69"/>
      <c r="AD220" s="85" t="s">
        <v>677</v>
      </c>
      <c r="AE220" s="85" t="s">
        <v>750</v>
      </c>
      <c r="AF220" s="85" t="s">
        <v>818</v>
      </c>
      <c r="AG220" s="85" t="s">
        <v>826</v>
      </c>
      <c r="AH220" s="89" t="s">
        <v>1090</v>
      </c>
      <c r="AI220" s="85"/>
      <c r="AJ220" s="85"/>
      <c r="AK220" s="85"/>
      <c r="AL220" s="85"/>
      <c r="AM220" s="85"/>
      <c r="AN220" s="85"/>
      <c r="AO220" s="85" t="str">
        <f>REPLACE(INDEX(GroupVertices[Group],MATCH("~"&amp;Vertices[[#This Row],[Vertex]],GroupVertices[Vertex],0)),1,1,"")</f>
        <v>1</v>
      </c>
      <c r="AP220" s="45"/>
      <c r="AQ220" s="46"/>
      <c r="AR220" s="45"/>
      <c r="AS220" s="46"/>
      <c r="AT220" s="45"/>
      <c r="AU220" s="46"/>
      <c r="AV220" s="45"/>
      <c r="AW220" s="46"/>
      <c r="AX220" s="45"/>
      <c r="AY220" s="45" t="s">
        <v>750</v>
      </c>
      <c r="AZ220" s="45" t="s">
        <v>4043</v>
      </c>
      <c r="BA220" s="45" t="s">
        <v>818</v>
      </c>
      <c r="BB220" s="45" t="s">
        <v>818</v>
      </c>
      <c r="BC220" s="45" t="s">
        <v>826</v>
      </c>
      <c r="BD220" s="45" t="s">
        <v>826</v>
      </c>
      <c r="BE220" s="45" t="s">
        <v>965</v>
      </c>
      <c r="BF220" s="45" t="s">
        <v>965</v>
      </c>
      <c r="BG220" s="45" t="s">
        <v>972</v>
      </c>
      <c r="BH220" s="45" t="s">
        <v>972</v>
      </c>
      <c r="BI220" s="45"/>
      <c r="BJ220" s="45"/>
      <c r="BK220" s="109" t="s">
        <v>4193</v>
      </c>
      <c r="BL220" s="109" t="s">
        <v>4193</v>
      </c>
      <c r="BM220" s="109" t="s">
        <v>4298</v>
      </c>
      <c r="BN220" s="109" t="s">
        <v>4298</v>
      </c>
      <c r="BO220" s="2"/>
    </row>
    <row r="221" spans="1:67" ht="15">
      <c r="A221" s="61" t="s">
        <v>436</v>
      </c>
      <c r="B221" s="62"/>
      <c r="C221" s="62" t="s">
        <v>56</v>
      </c>
      <c r="D221" s="63">
        <v>50</v>
      </c>
      <c r="E221" s="65"/>
      <c r="F221" s="62"/>
      <c r="G221" s="62"/>
      <c r="H221" s="66" t="s">
        <v>436</v>
      </c>
      <c r="I221" s="67"/>
      <c r="J221" s="67"/>
      <c r="K221" s="66" t="s">
        <v>436</v>
      </c>
      <c r="L221" s="70">
        <v>1</v>
      </c>
      <c r="M221" s="71">
        <v>1205.1220703125</v>
      </c>
      <c r="N221" s="71">
        <v>7561.88671875</v>
      </c>
      <c r="O221" s="72"/>
      <c r="P221" s="73"/>
      <c r="Q221" s="73"/>
      <c r="R221" s="92"/>
      <c r="S221" s="45">
        <v>0</v>
      </c>
      <c r="T221" s="45">
        <v>1</v>
      </c>
      <c r="U221" s="46">
        <v>0</v>
      </c>
      <c r="V221" s="46">
        <v>0.058601</v>
      </c>
      <c r="W221" s="46">
        <v>0.055996</v>
      </c>
      <c r="X221" s="46">
        <v>0.002464</v>
      </c>
      <c r="Y221" s="46">
        <v>0</v>
      </c>
      <c r="Z221" s="46">
        <v>0</v>
      </c>
      <c r="AA221" s="68">
        <v>221</v>
      </c>
      <c r="AB221" s="68"/>
      <c r="AC221" s="69"/>
      <c r="AD221" s="85" t="s">
        <v>678</v>
      </c>
      <c r="AE221" s="85" t="s">
        <v>752</v>
      </c>
      <c r="AF221" s="85" t="s">
        <v>817</v>
      </c>
      <c r="AG221" s="85" t="s">
        <v>826</v>
      </c>
      <c r="AH221" s="89" t="s">
        <v>1089</v>
      </c>
      <c r="AI221" s="85"/>
      <c r="AJ221" s="85"/>
      <c r="AK221" s="85"/>
      <c r="AL221" s="85"/>
      <c r="AM221" s="85"/>
      <c r="AN221" s="85"/>
      <c r="AO221" s="85" t="str">
        <f>REPLACE(INDEX(GroupVertices[Group],MATCH("~"&amp;Vertices[[#This Row],[Vertex]],GroupVertices[Vertex],0)),1,1,"")</f>
        <v>1</v>
      </c>
      <c r="AP221" s="45"/>
      <c r="AQ221" s="46"/>
      <c r="AR221" s="45"/>
      <c r="AS221" s="46"/>
      <c r="AT221" s="45"/>
      <c r="AU221" s="46"/>
      <c r="AV221" s="45"/>
      <c r="AW221" s="46"/>
      <c r="AX221" s="45"/>
      <c r="AY221" s="45" t="s">
        <v>752</v>
      </c>
      <c r="AZ221" s="45" t="s">
        <v>4045</v>
      </c>
      <c r="BA221" s="45" t="s">
        <v>817</v>
      </c>
      <c r="BB221" s="45" t="s">
        <v>817</v>
      </c>
      <c r="BC221" s="45" t="s">
        <v>826</v>
      </c>
      <c r="BD221" s="45" t="s">
        <v>826</v>
      </c>
      <c r="BE221" s="45" t="s">
        <v>965</v>
      </c>
      <c r="BF221" s="45" t="s">
        <v>965</v>
      </c>
      <c r="BG221" s="45" t="s">
        <v>972</v>
      </c>
      <c r="BH221" s="45" t="s">
        <v>972</v>
      </c>
      <c r="BI221" s="45"/>
      <c r="BJ221" s="45"/>
      <c r="BK221" s="109" t="s">
        <v>4193</v>
      </c>
      <c r="BL221" s="109" t="s">
        <v>4193</v>
      </c>
      <c r="BM221" s="109" t="s">
        <v>4298</v>
      </c>
      <c r="BN221" s="109" t="s">
        <v>4298</v>
      </c>
      <c r="BO221" s="2"/>
    </row>
    <row r="222" spans="1:67" ht="15">
      <c r="A222" s="61" t="s">
        <v>437</v>
      </c>
      <c r="B222" s="62"/>
      <c r="C222" s="62" t="s">
        <v>56</v>
      </c>
      <c r="D222" s="63">
        <v>50</v>
      </c>
      <c r="E222" s="65"/>
      <c r="F222" s="62"/>
      <c r="G222" s="62"/>
      <c r="H222" s="66" t="s">
        <v>437</v>
      </c>
      <c r="I222" s="67"/>
      <c r="J222" s="67"/>
      <c r="K222" s="66" t="s">
        <v>437</v>
      </c>
      <c r="L222" s="70">
        <v>1</v>
      </c>
      <c r="M222" s="71">
        <v>7929.1435546875</v>
      </c>
      <c r="N222" s="71">
        <v>2367.410400390625</v>
      </c>
      <c r="O222" s="72"/>
      <c r="P222" s="73"/>
      <c r="Q222" s="73"/>
      <c r="R222" s="92"/>
      <c r="S222" s="45">
        <v>0</v>
      </c>
      <c r="T222" s="45">
        <v>1</v>
      </c>
      <c r="U222" s="46">
        <v>0</v>
      </c>
      <c r="V222" s="46">
        <v>0.002817</v>
      </c>
      <c r="W222" s="46">
        <v>0</v>
      </c>
      <c r="X222" s="46">
        <v>0.002809</v>
      </c>
      <c r="Y222" s="46">
        <v>0</v>
      </c>
      <c r="Z222" s="46">
        <v>0</v>
      </c>
      <c r="AA222" s="68">
        <v>222</v>
      </c>
      <c r="AB222" s="68"/>
      <c r="AC222" s="69"/>
      <c r="AD222" s="85" t="s">
        <v>677</v>
      </c>
      <c r="AE222" s="85" t="s">
        <v>753</v>
      </c>
      <c r="AF222" s="85" t="s">
        <v>817</v>
      </c>
      <c r="AG222" s="85" t="s">
        <v>824</v>
      </c>
      <c r="AH222" s="89" t="s">
        <v>1095</v>
      </c>
      <c r="AI222" s="85"/>
      <c r="AJ222" s="85"/>
      <c r="AK222" s="85"/>
      <c r="AL222" s="85"/>
      <c r="AM222" s="85"/>
      <c r="AN222" s="85"/>
      <c r="AO222" s="85" t="str">
        <f>REPLACE(INDEX(GroupVertices[Group],MATCH("~"&amp;Vertices[[#This Row],[Vertex]],GroupVertices[Vertex],0)),1,1,"")</f>
        <v>59</v>
      </c>
      <c r="AP222" s="45"/>
      <c r="AQ222" s="46"/>
      <c r="AR222" s="45"/>
      <c r="AS222" s="46"/>
      <c r="AT222" s="45"/>
      <c r="AU222" s="46"/>
      <c r="AV222" s="45"/>
      <c r="AW222" s="46"/>
      <c r="AX222" s="45"/>
      <c r="AY222" s="45" t="s">
        <v>753</v>
      </c>
      <c r="AZ222" s="45" t="s">
        <v>4046</v>
      </c>
      <c r="BA222" s="45" t="s">
        <v>817</v>
      </c>
      <c r="BB222" s="45" t="s">
        <v>817</v>
      </c>
      <c r="BC222" s="45" t="s">
        <v>824</v>
      </c>
      <c r="BD222" s="45" t="s">
        <v>824</v>
      </c>
      <c r="BE222" s="45" t="s">
        <v>965</v>
      </c>
      <c r="BF222" s="45" t="s">
        <v>965</v>
      </c>
      <c r="BG222" s="45" t="s">
        <v>972</v>
      </c>
      <c r="BH222" s="45" t="s">
        <v>972</v>
      </c>
      <c r="BI222" s="45"/>
      <c r="BJ222" s="45"/>
      <c r="BK222" s="109" t="s">
        <v>4195</v>
      </c>
      <c r="BL222" s="109" t="s">
        <v>4195</v>
      </c>
      <c r="BM222" s="109" t="s">
        <v>4300</v>
      </c>
      <c r="BN222" s="109" t="s">
        <v>4300</v>
      </c>
      <c r="BO222" s="2"/>
    </row>
    <row r="223" spans="1:67" ht="15">
      <c r="A223" s="61" t="s">
        <v>609</v>
      </c>
      <c r="B223" s="62"/>
      <c r="C223" s="62" t="s">
        <v>59</v>
      </c>
      <c r="D223" s="63">
        <v>50</v>
      </c>
      <c r="E223" s="65"/>
      <c r="F223" s="62"/>
      <c r="G223" s="62"/>
      <c r="H223" s="66" t="s">
        <v>609</v>
      </c>
      <c r="I223" s="67"/>
      <c r="J223" s="67"/>
      <c r="K223" s="66" t="s">
        <v>609</v>
      </c>
      <c r="L223" s="70">
        <v>1</v>
      </c>
      <c r="M223" s="71">
        <v>8491.7197265625</v>
      </c>
      <c r="N223" s="71">
        <v>1749.824951171875</v>
      </c>
      <c r="O223" s="72"/>
      <c r="P223" s="73"/>
      <c r="Q223" s="73"/>
      <c r="R223" s="92"/>
      <c r="S223" s="45">
        <v>1</v>
      </c>
      <c r="T223" s="45">
        <v>0</v>
      </c>
      <c r="U223" s="46">
        <v>0</v>
      </c>
      <c r="V223" s="46">
        <v>0.002817</v>
      </c>
      <c r="W223" s="46">
        <v>0</v>
      </c>
      <c r="X223" s="46">
        <v>0.002809</v>
      </c>
      <c r="Y223" s="46">
        <v>0</v>
      </c>
      <c r="Z223" s="46">
        <v>0</v>
      </c>
      <c r="AA223" s="68">
        <v>223</v>
      </c>
      <c r="AB223" s="68"/>
      <c r="AC223" s="69"/>
      <c r="AD223" s="85"/>
      <c r="AE223" s="85"/>
      <c r="AF223" s="85"/>
      <c r="AG223" s="85"/>
      <c r="AH223" s="89" t="s">
        <v>1092</v>
      </c>
      <c r="AI223" s="85" t="s">
        <v>899</v>
      </c>
      <c r="AJ223" s="85" t="s">
        <v>965</v>
      </c>
      <c r="AK223" s="85">
        <v>2018</v>
      </c>
      <c r="AL223" s="85">
        <v>80</v>
      </c>
      <c r="AM223" s="85" t="s">
        <v>972</v>
      </c>
      <c r="AN223" s="85"/>
      <c r="AO223" s="85" t="str">
        <f>REPLACE(INDEX(GroupVertices[Group],MATCH("~"&amp;Vertices[[#This Row],[Vertex]],GroupVertices[Vertex],0)),1,1,"")</f>
        <v>59</v>
      </c>
      <c r="AP223" s="45">
        <v>5</v>
      </c>
      <c r="AQ223" s="46">
        <v>5.05050505050505</v>
      </c>
      <c r="AR223" s="45">
        <v>1</v>
      </c>
      <c r="AS223" s="46">
        <v>1.0101010101010102</v>
      </c>
      <c r="AT223" s="45">
        <v>0</v>
      </c>
      <c r="AU223" s="46">
        <v>0</v>
      </c>
      <c r="AV223" s="45">
        <v>51</v>
      </c>
      <c r="AW223" s="46">
        <v>51.515151515151516</v>
      </c>
      <c r="AX223" s="45">
        <v>99</v>
      </c>
      <c r="AY223" s="45"/>
      <c r="AZ223" s="45"/>
      <c r="BA223" s="45"/>
      <c r="BB223" s="45"/>
      <c r="BC223" s="45"/>
      <c r="BD223" s="45"/>
      <c r="BE223" s="45"/>
      <c r="BF223" s="45"/>
      <c r="BG223" s="45"/>
      <c r="BH223" s="45"/>
      <c r="BI223" s="45"/>
      <c r="BJ223" s="45"/>
      <c r="BK223" s="45"/>
      <c r="BL223" s="45"/>
      <c r="BM223" s="45"/>
      <c r="BN223" s="45"/>
      <c r="BO223" s="2"/>
    </row>
    <row r="224" spans="1:67" ht="15">
      <c r="A224" s="61" t="s">
        <v>438</v>
      </c>
      <c r="B224" s="62"/>
      <c r="C224" s="62" t="s">
        <v>56</v>
      </c>
      <c r="D224" s="63">
        <v>50</v>
      </c>
      <c r="E224" s="65"/>
      <c r="F224" s="62"/>
      <c r="G224" s="62"/>
      <c r="H224" s="66" t="s">
        <v>438</v>
      </c>
      <c r="I224" s="67"/>
      <c r="J224" s="67"/>
      <c r="K224" s="66" t="s">
        <v>438</v>
      </c>
      <c r="L224" s="70">
        <v>1</v>
      </c>
      <c r="M224" s="71">
        <v>8491.7197265625</v>
      </c>
      <c r="N224" s="71">
        <v>970.4911499023438</v>
      </c>
      <c r="O224" s="72"/>
      <c r="P224" s="73"/>
      <c r="Q224" s="73"/>
      <c r="R224" s="92"/>
      <c r="S224" s="45">
        <v>0</v>
      </c>
      <c r="T224" s="45">
        <v>1</v>
      </c>
      <c r="U224" s="46">
        <v>0</v>
      </c>
      <c r="V224" s="46">
        <v>0.002817</v>
      </c>
      <c r="W224" s="46">
        <v>0</v>
      </c>
      <c r="X224" s="46">
        <v>0.002809</v>
      </c>
      <c r="Y224" s="46">
        <v>0</v>
      </c>
      <c r="Z224" s="46">
        <v>0</v>
      </c>
      <c r="AA224" s="68">
        <v>224</v>
      </c>
      <c r="AB224" s="68"/>
      <c r="AC224" s="69"/>
      <c r="AD224" s="85" t="s">
        <v>678</v>
      </c>
      <c r="AE224" s="85" t="s">
        <v>754</v>
      </c>
      <c r="AF224" s="85" t="s">
        <v>817</v>
      </c>
      <c r="AG224" s="85" t="s">
        <v>837</v>
      </c>
      <c r="AH224" s="89" t="s">
        <v>1094</v>
      </c>
      <c r="AI224" s="85"/>
      <c r="AJ224" s="85"/>
      <c r="AK224" s="85"/>
      <c r="AL224" s="85"/>
      <c r="AM224" s="85"/>
      <c r="AN224" s="85"/>
      <c r="AO224" s="85" t="str">
        <f>REPLACE(INDEX(GroupVertices[Group],MATCH("~"&amp;Vertices[[#This Row],[Vertex]],GroupVertices[Vertex],0)),1,1,"")</f>
        <v>58</v>
      </c>
      <c r="AP224" s="45"/>
      <c r="AQ224" s="46"/>
      <c r="AR224" s="45"/>
      <c r="AS224" s="46"/>
      <c r="AT224" s="45"/>
      <c r="AU224" s="46"/>
      <c r="AV224" s="45"/>
      <c r="AW224" s="46"/>
      <c r="AX224" s="45"/>
      <c r="AY224" s="45" t="s">
        <v>754</v>
      </c>
      <c r="AZ224" s="45" t="s">
        <v>4047</v>
      </c>
      <c r="BA224" s="45" t="s">
        <v>817</v>
      </c>
      <c r="BB224" s="45" t="s">
        <v>817</v>
      </c>
      <c r="BC224" s="45" t="s">
        <v>837</v>
      </c>
      <c r="BD224" s="45" t="s">
        <v>837</v>
      </c>
      <c r="BE224" s="45" t="s">
        <v>965</v>
      </c>
      <c r="BF224" s="45" t="s">
        <v>965</v>
      </c>
      <c r="BG224" s="45" t="s">
        <v>968</v>
      </c>
      <c r="BH224" s="45" t="s">
        <v>968</v>
      </c>
      <c r="BI224" s="45"/>
      <c r="BJ224" s="45"/>
      <c r="BK224" s="109" t="s">
        <v>3796</v>
      </c>
      <c r="BL224" s="109" t="s">
        <v>3796</v>
      </c>
      <c r="BM224" s="109" t="s">
        <v>3942</v>
      </c>
      <c r="BN224" s="109" t="s">
        <v>3942</v>
      </c>
      <c r="BO224" s="2"/>
    </row>
    <row r="225" spans="1:67" ht="15">
      <c r="A225" s="61" t="s">
        <v>610</v>
      </c>
      <c r="B225" s="62"/>
      <c r="C225" s="62" t="s">
        <v>59</v>
      </c>
      <c r="D225" s="63">
        <v>50</v>
      </c>
      <c r="E225" s="65"/>
      <c r="F225" s="62"/>
      <c r="G225" s="62"/>
      <c r="H225" s="66" t="s">
        <v>610</v>
      </c>
      <c r="I225" s="67"/>
      <c r="J225" s="67"/>
      <c r="K225" s="66" t="s">
        <v>610</v>
      </c>
      <c r="L225" s="70">
        <v>1</v>
      </c>
      <c r="M225" s="71">
        <v>7929.1435546875</v>
      </c>
      <c r="N225" s="71">
        <v>1573.3720703125</v>
      </c>
      <c r="O225" s="72"/>
      <c r="P225" s="73"/>
      <c r="Q225" s="73"/>
      <c r="R225" s="92"/>
      <c r="S225" s="45">
        <v>1</v>
      </c>
      <c r="T225" s="45">
        <v>0</v>
      </c>
      <c r="U225" s="46">
        <v>0</v>
      </c>
      <c r="V225" s="46">
        <v>0.002817</v>
      </c>
      <c r="W225" s="46">
        <v>0</v>
      </c>
      <c r="X225" s="46">
        <v>0.002809</v>
      </c>
      <c r="Y225" s="46">
        <v>0</v>
      </c>
      <c r="Z225" s="46">
        <v>0</v>
      </c>
      <c r="AA225" s="68">
        <v>225</v>
      </c>
      <c r="AB225" s="68"/>
      <c r="AC225" s="69"/>
      <c r="AD225" s="85"/>
      <c r="AE225" s="85"/>
      <c r="AF225" s="85"/>
      <c r="AG225" s="85"/>
      <c r="AH225" s="89" t="s">
        <v>1093</v>
      </c>
      <c r="AI225" s="85" t="s">
        <v>900</v>
      </c>
      <c r="AJ225" s="85" t="s">
        <v>965</v>
      </c>
      <c r="AK225" s="85">
        <v>2002</v>
      </c>
      <c r="AL225" s="85">
        <v>83</v>
      </c>
      <c r="AM225" s="85" t="s">
        <v>968</v>
      </c>
      <c r="AN225" s="85"/>
      <c r="AO225" s="85" t="str">
        <f>REPLACE(INDEX(GroupVertices[Group],MATCH("~"&amp;Vertices[[#This Row],[Vertex]],GroupVertices[Vertex],0)),1,1,"")</f>
        <v>58</v>
      </c>
      <c r="AP225" s="45">
        <v>1</v>
      </c>
      <c r="AQ225" s="46">
        <v>0.3663003663003663</v>
      </c>
      <c r="AR225" s="45">
        <v>3</v>
      </c>
      <c r="AS225" s="46">
        <v>1.098901098901099</v>
      </c>
      <c r="AT225" s="45">
        <v>0</v>
      </c>
      <c r="AU225" s="46">
        <v>0</v>
      </c>
      <c r="AV225" s="45">
        <v>146</v>
      </c>
      <c r="AW225" s="46">
        <v>53.47985347985348</v>
      </c>
      <c r="AX225" s="45">
        <v>273</v>
      </c>
      <c r="AY225" s="45"/>
      <c r="AZ225" s="45"/>
      <c r="BA225" s="45"/>
      <c r="BB225" s="45"/>
      <c r="BC225" s="45"/>
      <c r="BD225" s="45"/>
      <c r="BE225" s="45"/>
      <c r="BF225" s="45"/>
      <c r="BG225" s="45"/>
      <c r="BH225" s="45"/>
      <c r="BI225" s="45"/>
      <c r="BJ225" s="45"/>
      <c r="BK225" s="45"/>
      <c r="BL225" s="45"/>
      <c r="BM225" s="45"/>
      <c r="BN225" s="45"/>
      <c r="BO225" s="2"/>
    </row>
    <row r="226" spans="1:67" ht="15">
      <c r="A226" s="61" t="s">
        <v>439</v>
      </c>
      <c r="B226" s="62"/>
      <c r="C226" s="62" t="s">
        <v>56</v>
      </c>
      <c r="D226" s="63">
        <v>50</v>
      </c>
      <c r="E226" s="65"/>
      <c r="F226" s="62"/>
      <c r="G226" s="62"/>
      <c r="H226" s="66" t="s">
        <v>439</v>
      </c>
      <c r="I226" s="67"/>
      <c r="J226" s="67"/>
      <c r="K226" s="66" t="s">
        <v>439</v>
      </c>
      <c r="L226" s="70">
        <v>1</v>
      </c>
      <c r="M226" s="71">
        <v>5137.490234375</v>
      </c>
      <c r="N226" s="71">
        <v>6852.255859375</v>
      </c>
      <c r="O226" s="72"/>
      <c r="P226" s="73"/>
      <c r="Q226" s="73"/>
      <c r="R226" s="92"/>
      <c r="S226" s="45">
        <v>0</v>
      </c>
      <c r="T226" s="45">
        <v>1</v>
      </c>
      <c r="U226" s="46">
        <v>0</v>
      </c>
      <c r="V226" s="46">
        <v>0.003756</v>
      </c>
      <c r="W226" s="46">
        <v>0</v>
      </c>
      <c r="X226" s="46">
        <v>0.002626</v>
      </c>
      <c r="Y226" s="46">
        <v>0</v>
      </c>
      <c r="Z226" s="46">
        <v>0</v>
      </c>
      <c r="AA226" s="68">
        <v>226</v>
      </c>
      <c r="AB226" s="68"/>
      <c r="AC226" s="69"/>
      <c r="AD226" s="85" t="s">
        <v>676</v>
      </c>
      <c r="AE226" s="85" t="s">
        <v>754</v>
      </c>
      <c r="AF226" s="85" t="s">
        <v>817</v>
      </c>
      <c r="AG226" s="85" t="s">
        <v>837</v>
      </c>
      <c r="AH226" s="89" t="s">
        <v>1096</v>
      </c>
      <c r="AI226" s="85"/>
      <c r="AJ226" s="85"/>
      <c r="AK226" s="85"/>
      <c r="AL226" s="85"/>
      <c r="AM226" s="85"/>
      <c r="AN226" s="85"/>
      <c r="AO226" s="85" t="str">
        <f>REPLACE(INDEX(GroupVertices[Group],MATCH("~"&amp;Vertices[[#This Row],[Vertex]],GroupVertices[Vertex],0)),1,1,"")</f>
        <v>32</v>
      </c>
      <c r="AP226" s="45"/>
      <c r="AQ226" s="46"/>
      <c r="AR226" s="45"/>
      <c r="AS226" s="46"/>
      <c r="AT226" s="45"/>
      <c r="AU226" s="46"/>
      <c r="AV226" s="45"/>
      <c r="AW226" s="46"/>
      <c r="AX226" s="45"/>
      <c r="AY226" s="45" t="s">
        <v>754</v>
      </c>
      <c r="AZ226" s="45" t="s">
        <v>4047</v>
      </c>
      <c r="BA226" s="45" t="s">
        <v>817</v>
      </c>
      <c r="BB226" s="45" t="s">
        <v>817</v>
      </c>
      <c r="BC226" s="45" t="s">
        <v>837</v>
      </c>
      <c r="BD226" s="45" t="s">
        <v>837</v>
      </c>
      <c r="BE226" s="45" t="s">
        <v>965</v>
      </c>
      <c r="BF226" s="45" t="s">
        <v>965</v>
      </c>
      <c r="BG226" s="45" t="s">
        <v>968</v>
      </c>
      <c r="BH226" s="45" t="s">
        <v>968</v>
      </c>
      <c r="BI226" s="45"/>
      <c r="BJ226" s="45"/>
      <c r="BK226" s="109" t="s">
        <v>3770</v>
      </c>
      <c r="BL226" s="109" t="s">
        <v>3770</v>
      </c>
      <c r="BM226" s="109" t="s">
        <v>4301</v>
      </c>
      <c r="BN226" s="109" t="s">
        <v>4301</v>
      </c>
      <c r="BO226" s="2"/>
    </row>
    <row r="227" spans="1:67" ht="15">
      <c r="A227" s="61" t="s">
        <v>440</v>
      </c>
      <c r="B227" s="62"/>
      <c r="C227" s="62" t="s">
        <v>56</v>
      </c>
      <c r="D227" s="63">
        <v>50</v>
      </c>
      <c r="E227" s="65"/>
      <c r="F227" s="62"/>
      <c r="G227" s="62"/>
      <c r="H227" s="66" t="s">
        <v>440</v>
      </c>
      <c r="I227" s="67"/>
      <c r="J227" s="67"/>
      <c r="K227" s="66" t="s">
        <v>440</v>
      </c>
      <c r="L227" s="70">
        <v>1</v>
      </c>
      <c r="M227" s="71">
        <v>4553.6845703125</v>
      </c>
      <c r="N227" s="71">
        <v>5881.7646484375</v>
      </c>
      <c r="O227" s="72"/>
      <c r="P227" s="73"/>
      <c r="Q227" s="73"/>
      <c r="R227" s="92"/>
      <c r="S227" s="45">
        <v>0</v>
      </c>
      <c r="T227" s="45">
        <v>1</v>
      </c>
      <c r="U227" s="46">
        <v>0</v>
      </c>
      <c r="V227" s="46">
        <v>0.003756</v>
      </c>
      <c r="W227" s="46">
        <v>0</v>
      </c>
      <c r="X227" s="46">
        <v>0.002626</v>
      </c>
      <c r="Y227" s="46">
        <v>0</v>
      </c>
      <c r="Z227" s="46">
        <v>0</v>
      </c>
      <c r="AA227" s="68">
        <v>227</v>
      </c>
      <c r="AB227" s="68"/>
      <c r="AC227" s="69"/>
      <c r="AD227" s="85" t="s">
        <v>676</v>
      </c>
      <c r="AE227" s="85" t="s">
        <v>754</v>
      </c>
      <c r="AF227" s="85" t="s">
        <v>817</v>
      </c>
      <c r="AG227" s="85" t="s">
        <v>837</v>
      </c>
      <c r="AH227" s="89" t="s">
        <v>1098</v>
      </c>
      <c r="AI227" s="85"/>
      <c r="AJ227" s="85"/>
      <c r="AK227" s="85"/>
      <c r="AL227" s="85"/>
      <c r="AM227" s="85"/>
      <c r="AN227" s="85"/>
      <c r="AO227" s="85" t="str">
        <f>REPLACE(INDEX(GroupVertices[Group],MATCH("~"&amp;Vertices[[#This Row],[Vertex]],GroupVertices[Vertex],0)),1,1,"")</f>
        <v>32</v>
      </c>
      <c r="AP227" s="45"/>
      <c r="AQ227" s="46"/>
      <c r="AR227" s="45"/>
      <c r="AS227" s="46"/>
      <c r="AT227" s="45"/>
      <c r="AU227" s="46"/>
      <c r="AV227" s="45"/>
      <c r="AW227" s="46"/>
      <c r="AX227" s="45"/>
      <c r="AY227" s="45" t="s">
        <v>754</v>
      </c>
      <c r="AZ227" s="45" t="s">
        <v>4047</v>
      </c>
      <c r="BA227" s="45" t="s">
        <v>817</v>
      </c>
      <c r="BB227" s="45" t="s">
        <v>817</v>
      </c>
      <c r="BC227" s="45" t="s">
        <v>837</v>
      </c>
      <c r="BD227" s="45" t="s">
        <v>837</v>
      </c>
      <c r="BE227" s="45" t="s">
        <v>965</v>
      </c>
      <c r="BF227" s="45" t="s">
        <v>965</v>
      </c>
      <c r="BG227" s="45" t="s">
        <v>968</v>
      </c>
      <c r="BH227" s="45" t="s">
        <v>968</v>
      </c>
      <c r="BI227" s="45"/>
      <c r="BJ227" s="45"/>
      <c r="BK227" s="109" t="s">
        <v>3770</v>
      </c>
      <c r="BL227" s="109" t="s">
        <v>3770</v>
      </c>
      <c r="BM227" s="109" t="s">
        <v>4301</v>
      </c>
      <c r="BN227" s="109" t="s">
        <v>4301</v>
      </c>
      <c r="BO227" s="2"/>
    </row>
    <row r="228" spans="1:67" ht="15">
      <c r="A228" s="61" t="s">
        <v>441</v>
      </c>
      <c r="B228" s="62"/>
      <c r="C228" s="62" t="s">
        <v>56</v>
      </c>
      <c r="D228" s="63">
        <v>50</v>
      </c>
      <c r="E228" s="65"/>
      <c r="F228" s="62"/>
      <c r="G228" s="62"/>
      <c r="H228" s="66" t="s">
        <v>441</v>
      </c>
      <c r="I228" s="67"/>
      <c r="J228" s="67"/>
      <c r="K228" s="66" t="s">
        <v>441</v>
      </c>
      <c r="L228" s="70">
        <v>1</v>
      </c>
      <c r="M228" s="71">
        <v>4811.79931640625</v>
      </c>
      <c r="N228" s="71">
        <v>7372.109375</v>
      </c>
      <c r="O228" s="72"/>
      <c r="P228" s="73"/>
      <c r="Q228" s="73"/>
      <c r="R228" s="92"/>
      <c r="S228" s="45">
        <v>0</v>
      </c>
      <c r="T228" s="45">
        <v>1</v>
      </c>
      <c r="U228" s="46">
        <v>0</v>
      </c>
      <c r="V228" s="46">
        <v>0.049662</v>
      </c>
      <c r="W228" s="46">
        <v>0.018431</v>
      </c>
      <c r="X228" s="46">
        <v>0.002522</v>
      </c>
      <c r="Y228" s="46">
        <v>0</v>
      </c>
      <c r="Z228" s="46">
        <v>0</v>
      </c>
      <c r="AA228" s="68">
        <v>228</v>
      </c>
      <c r="AB228" s="68"/>
      <c r="AC228" s="69"/>
      <c r="AD228" s="85" t="s">
        <v>676</v>
      </c>
      <c r="AE228" s="85" t="s">
        <v>754</v>
      </c>
      <c r="AF228" s="85" t="s">
        <v>817</v>
      </c>
      <c r="AG228" s="85" t="s">
        <v>837</v>
      </c>
      <c r="AH228" s="89" t="s">
        <v>1099</v>
      </c>
      <c r="AI228" s="85"/>
      <c r="AJ228" s="85"/>
      <c r="AK228" s="85"/>
      <c r="AL228" s="85"/>
      <c r="AM228" s="85"/>
      <c r="AN228" s="85"/>
      <c r="AO228" s="85" t="str">
        <f>REPLACE(INDEX(GroupVertices[Group],MATCH("~"&amp;Vertices[[#This Row],[Vertex]],GroupVertices[Vertex],0)),1,1,"")</f>
        <v>20</v>
      </c>
      <c r="AP228" s="45"/>
      <c r="AQ228" s="46"/>
      <c r="AR228" s="45"/>
      <c r="AS228" s="46"/>
      <c r="AT228" s="45"/>
      <c r="AU228" s="46"/>
      <c r="AV228" s="45"/>
      <c r="AW228" s="46"/>
      <c r="AX228" s="45"/>
      <c r="AY228" s="45" t="s">
        <v>754</v>
      </c>
      <c r="AZ228" s="45" t="s">
        <v>4047</v>
      </c>
      <c r="BA228" s="45" t="s">
        <v>817</v>
      </c>
      <c r="BB228" s="45" t="s">
        <v>817</v>
      </c>
      <c r="BC228" s="45" t="s">
        <v>837</v>
      </c>
      <c r="BD228" s="45" t="s">
        <v>837</v>
      </c>
      <c r="BE228" s="45" t="s">
        <v>965</v>
      </c>
      <c r="BF228" s="45" t="s">
        <v>965</v>
      </c>
      <c r="BG228" s="45" t="s">
        <v>975</v>
      </c>
      <c r="BH228" s="45" t="s">
        <v>975</v>
      </c>
      <c r="BI228" s="45"/>
      <c r="BJ228" s="45"/>
      <c r="BK228" s="109" t="s">
        <v>3758</v>
      </c>
      <c r="BL228" s="109" t="s">
        <v>3758</v>
      </c>
      <c r="BM228" s="109" t="s">
        <v>4302</v>
      </c>
      <c r="BN228" s="109" t="s">
        <v>4302</v>
      </c>
      <c r="BO228" s="2"/>
    </row>
    <row r="229" spans="1:67" ht="15">
      <c r="A229" s="61" t="s">
        <v>442</v>
      </c>
      <c r="B229" s="62"/>
      <c r="C229" s="62" t="s">
        <v>56</v>
      </c>
      <c r="D229" s="63">
        <v>50</v>
      </c>
      <c r="E229" s="65"/>
      <c r="F229" s="62"/>
      <c r="G229" s="62"/>
      <c r="H229" s="66" t="s">
        <v>442</v>
      </c>
      <c r="I229" s="67"/>
      <c r="J229" s="67"/>
      <c r="K229" s="66" t="s">
        <v>442</v>
      </c>
      <c r="L229" s="70">
        <v>1</v>
      </c>
      <c r="M229" s="71">
        <v>5328.55419921875</v>
      </c>
      <c r="N229" s="71">
        <v>8058.017578125</v>
      </c>
      <c r="O229" s="72"/>
      <c r="P229" s="73"/>
      <c r="Q229" s="73"/>
      <c r="R229" s="92"/>
      <c r="S229" s="45">
        <v>0</v>
      </c>
      <c r="T229" s="45">
        <v>1</v>
      </c>
      <c r="U229" s="46">
        <v>0</v>
      </c>
      <c r="V229" s="46">
        <v>0.049662</v>
      </c>
      <c r="W229" s="46">
        <v>0.018431</v>
      </c>
      <c r="X229" s="46">
        <v>0.002522</v>
      </c>
      <c r="Y229" s="46">
        <v>0</v>
      </c>
      <c r="Z229" s="46">
        <v>0</v>
      </c>
      <c r="AA229" s="68">
        <v>229</v>
      </c>
      <c r="AB229" s="68"/>
      <c r="AC229" s="69"/>
      <c r="AD229" s="85" t="s">
        <v>677</v>
      </c>
      <c r="AE229" s="85" t="s">
        <v>754</v>
      </c>
      <c r="AF229" s="85" t="s">
        <v>817</v>
      </c>
      <c r="AG229" s="85" t="s">
        <v>837</v>
      </c>
      <c r="AH229" s="89" t="s">
        <v>1100</v>
      </c>
      <c r="AI229" s="85"/>
      <c r="AJ229" s="85"/>
      <c r="AK229" s="85"/>
      <c r="AL229" s="85"/>
      <c r="AM229" s="85"/>
      <c r="AN229" s="85"/>
      <c r="AO229" s="85" t="str">
        <f>REPLACE(INDEX(GroupVertices[Group],MATCH("~"&amp;Vertices[[#This Row],[Vertex]],GroupVertices[Vertex],0)),1,1,"")</f>
        <v>20</v>
      </c>
      <c r="AP229" s="45"/>
      <c r="AQ229" s="46"/>
      <c r="AR229" s="45"/>
      <c r="AS229" s="46"/>
      <c r="AT229" s="45"/>
      <c r="AU229" s="46"/>
      <c r="AV229" s="45"/>
      <c r="AW229" s="46"/>
      <c r="AX229" s="45"/>
      <c r="AY229" s="45" t="s">
        <v>754</v>
      </c>
      <c r="AZ229" s="45" t="s">
        <v>4047</v>
      </c>
      <c r="BA229" s="45" t="s">
        <v>817</v>
      </c>
      <c r="BB229" s="45" t="s">
        <v>817</v>
      </c>
      <c r="BC229" s="45" t="s">
        <v>837</v>
      </c>
      <c r="BD229" s="45" t="s">
        <v>837</v>
      </c>
      <c r="BE229" s="45" t="s">
        <v>965</v>
      </c>
      <c r="BF229" s="45" t="s">
        <v>965</v>
      </c>
      <c r="BG229" s="45" t="s">
        <v>975</v>
      </c>
      <c r="BH229" s="45" t="s">
        <v>975</v>
      </c>
      <c r="BI229" s="45"/>
      <c r="BJ229" s="45"/>
      <c r="BK229" s="109" t="s">
        <v>3758</v>
      </c>
      <c r="BL229" s="109" t="s">
        <v>3758</v>
      </c>
      <c r="BM229" s="109" t="s">
        <v>4302</v>
      </c>
      <c r="BN229" s="109" t="s">
        <v>4302</v>
      </c>
      <c r="BO229" s="2"/>
    </row>
    <row r="230" spans="1:67" ht="15">
      <c r="A230" s="61" t="s">
        <v>443</v>
      </c>
      <c r="B230" s="62"/>
      <c r="C230" s="62" t="s">
        <v>56</v>
      </c>
      <c r="D230" s="63">
        <v>50</v>
      </c>
      <c r="E230" s="65"/>
      <c r="F230" s="62"/>
      <c r="G230" s="62"/>
      <c r="H230" s="66" t="s">
        <v>443</v>
      </c>
      <c r="I230" s="67"/>
      <c r="J230" s="67"/>
      <c r="K230" s="66" t="s">
        <v>443</v>
      </c>
      <c r="L230" s="70">
        <v>1</v>
      </c>
      <c r="M230" s="71">
        <v>4553.6845703125</v>
      </c>
      <c r="N230" s="71">
        <v>7028.708984375</v>
      </c>
      <c r="O230" s="72"/>
      <c r="P230" s="73"/>
      <c r="Q230" s="73"/>
      <c r="R230" s="92"/>
      <c r="S230" s="45">
        <v>0</v>
      </c>
      <c r="T230" s="45">
        <v>1</v>
      </c>
      <c r="U230" s="46">
        <v>0</v>
      </c>
      <c r="V230" s="46">
        <v>0.049662</v>
      </c>
      <c r="W230" s="46">
        <v>0.018431</v>
      </c>
      <c r="X230" s="46">
        <v>0.002522</v>
      </c>
      <c r="Y230" s="46">
        <v>0</v>
      </c>
      <c r="Z230" s="46">
        <v>0</v>
      </c>
      <c r="AA230" s="68">
        <v>230</v>
      </c>
      <c r="AB230" s="68"/>
      <c r="AC230" s="69"/>
      <c r="AD230" s="85" t="s">
        <v>677</v>
      </c>
      <c r="AE230" s="85" t="s">
        <v>755</v>
      </c>
      <c r="AF230" s="85" t="s">
        <v>817</v>
      </c>
      <c r="AG230" s="85" t="s">
        <v>830</v>
      </c>
      <c r="AH230" s="89" t="s">
        <v>1101</v>
      </c>
      <c r="AI230" s="85"/>
      <c r="AJ230" s="85"/>
      <c r="AK230" s="85"/>
      <c r="AL230" s="85"/>
      <c r="AM230" s="85"/>
      <c r="AN230" s="85"/>
      <c r="AO230" s="85" t="str">
        <f>REPLACE(INDEX(GroupVertices[Group],MATCH("~"&amp;Vertices[[#This Row],[Vertex]],GroupVertices[Vertex],0)),1,1,"")</f>
        <v>20</v>
      </c>
      <c r="AP230" s="45"/>
      <c r="AQ230" s="46"/>
      <c r="AR230" s="45"/>
      <c r="AS230" s="46"/>
      <c r="AT230" s="45"/>
      <c r="AU230" s="46"/>
      <c r="AV230" s="45"/>
      <c r="AW230" s="46"/>
      <c r="AX230" s="45"/>
      <c r="AY230" s="45" t="s">
        <v>755</v>
      </c>
      <c r="AZ230" s="45" t="s">
        <v>4048</v>
      </c>
      <c r="BA230" s="45" t="s">
        <v>817</v>
      </c>
      <c r="BB230" s="45" t="s">
        <v>817</v>
      </c>
      <c r="BC230" s="45" t="s">
        <v>830</v>
      </c>
      <c r="BD230" s="45" t="s">
        <v>830</v>
      </c>
      <c r="BE230" s="45" t="s">
        <v>965</v>
      </c>
      <c r="BF230" s="45" t="s">
        <v>965</v>
      </c>
      <c r="BG230" s="45" t="s">
        <v>975</v>
      </c>
      <c r="BH230" s="45" t="s">
        <v>975</v>
      </c>
      <c r="BI230" s="45"/>
      <c r="BJ230" s="45"/>
      <c r="BK230" s="109" t="s">
        <v>3758</v>
      </c>
      <c r="BL230" s="109" t="s">
        <v>3758</v>
      </c>
      <c r="BM230" s="109" t="s">
        <v>4302</v>
      </c>
      <c r="BN230" s="109" t="s">
        <v>4302</v>
      </c>
      <c r="BO230" s="2"/>
    </row>
    <row r="231" spans="1:67" ht="15">
      <c r="A231" s="61" t="s">
        <v>444</v>
      </c>
      <c r="B231" s="62"/>
      <c r="C231" s="62" t="s">
        <v>56</v>
      </c>
      <c r="D231" s="63">
        <v>50</v>
      </c>
      <c r="E231" s="65"/>
      <c r="F231" s="62"/>
      <c r="G231" s="62"/>
      <c r="H231" s="66" t="s">
        <v>444</v>
      </c>
      <c r="I231" s="67"/>
      <c r="J231" s="67"/>
      <c r="K231" s="66" t="s">
        <v>444</v>
      </c>
      <c r="L231" s="70">
        <v>1</v>
      </c>
      <c r="M231" s="71">
        <v>7929.1435546875</v>
      </c>
      <c r="N231" s="71">
        <v>794.0382080078125</v>
      </c>
      <c r="O231" s="72"/>
      <c r="P231" s="73"/>
      <c r="Q231" s="73"/>
      <c r="R231" s="92"/>
      <c r="S231" s="45">
        <v>0</v>
      </c>
      <c r="T231" s="45">
        <v>1</v>
      </c>
      <c r="U231" s="46">
        <v>0</v>
      </c>
      <c r="V231" s="46">
        <v>0.002817</v>
      </c>
      <c r="W231" s="46">
        <v>0</v>
      </c>
      <c r="X231" s="46">
        <v>0.002809</v>
      </c>
      <c r="Y231" s="46">
        <v>0</v>
      </c>
      <c r="Z231" s="46">
        <v>0</v>
      </c>
      <c r="AA231" s="68">
        <v>231</v>
      </c>
      <c r="AB231" s="68"/>
      <c r="AC231" s="69"/>
      <c r="AD231" s="85" t="s">
        <v>676</v>
      </c>
      <c r="AE231" s="85" t="s">
        <v>696</v>
      </c>
      <c r="AF231" s="85" t="s">
        <v>817</v>
      </c>
      <c r="AG231" s="85" t="s">
        <v>830</v>
      </c>
      <c r="AH231" s="89" t="s">
        <v>1104</v>
      </c>
      <c r="AI231" s="85"/>
      <c r="AJ231" s="85"/>
      <c r="AK231" s="85"/>
      <c r="AL231" s="85"/>
      <c r="AM231" s="85"/>
      <c r="AN231" s="85"/>
      <c r="AO231" s="85" t="str">
        <f>REPLACE(INDEX(GroupVertices[Group],MATCH("~"&amp;Vertices[[#This Row],[Vertex]],GroupVertices[Vertex],0)),1,1,"")</f>
        <v>57</v>
      </c>
      <c r="AP231" s="45"/>
      <c r="AQ231" s="46"/>
      <c r="AR231" s="45"/>
      <c r="AS231" s="46"/>
      <c r="AT231" s="45"/>
      <c r="AU231" s="46"/>
      <c r="AV231" s="45"/>
      <c r="AW231" s="46"/>
      <c r="AX231" s="45"/>
      <c r="AY231" s="45" t="s">
        <v>696</v>
      </c>
      <c r="AZ231" s="45" t="s">
        <v>696</v>
      </c>
      <c r="BA231" s="45" t="s">
        <v>817</v>
      </c>
      <c r="BB231" s="45" t="s">
        <v>817</v>
      </c>
      <c r="BC231" s="45" t="s">
        <v>830</v>
      </c>
      <c r="BD231" s="45" t="s">
        <v>830</v>
      </c>
      <c r="BE231" s="45" t="s">
        <v>965</v>
      </c>
      <c r="BF231" s="45" t="s">
        <v>965</v>
      </c>
      <c r="BG231" s="45" t="s">
        <v>968</v>
      </c>
      <c r="BH231" s="45" t="s">
        <v>968</v>
      </c>
      <c r="BI231" s="45"/>
      <c r="BJ231" s="45"/>
      <c r="BK231" s="109" t="s">
        <v>4196</v>
      </c>
      <c r="BL231" s="109" t="s">
        <v>4196</v>
      </c>
      <c r="BM231" s="109" t="s">
        <v>4303</v>
      </c>
      <c r="BN231" s="109" t="s">
        <v>4303</v>
      </c>
      <c r="BO231" s="2"/>
    </row>
    <row r="232" spans="1:67" ht="15">
      <c r="A232" s="61" t="s">
        <v>613</v>
      </c>
      <c r="B232" s="62"/>
      <c r="C232" s="62" t="s">
        <v>59</v>
      </c>
      <c r="D232" s="63">
        <v>50</v>
      </c>
      <c r="E232" s="65"/>
      <c r="F232" s="62"/>
      <c r="G232" s="62"/>
      <c r="H232" s="66" t="s">
        <v>613</v>
      </c>
      <c r="I232" s="67"/>
      <c r="J232" s="67"/>
      <c r="K232" s="66" t="s">
        <v>613</v>
      </c>
      <c r="L232" s="70">
        <v>1</v>
      </c>
      <c r="M232" s="71">
        <v>8491.7197265625</v>
      </c>
      <c r="N232" s="71">
        <v>176.45294189453125</v>
      </c>
      <c r="O232" s="72"/>
      <c r="P232" s="73"/>
      <c r="Q232" s="73"/>
      <c r="R232" s="92"/>
      <c r="S232" s="45">
        <v>1</v>
      </c>
      <c r="T232" s="45">
        <v>0</v>
      </c>
      <c r="U232" s="46">
        <v>0</v>
      </c>
      <c r="V232" s="46">
        <v>0.002817</v>
      </c>
      <c r="W232" s="46">
        <v>0</v>
      </c>
      <c r="X232" s="46">
        <v>0.002809</v>
      </c>
      <c r="Y232" s="46">
        <v>0</v>
      </c>
      <c r="Z232" s="46">
        <v>0</v>
      </c>
      <c r="AA232" s="68">
        <v>232</v>
      </c>
      <c r="AB232" s="68"/>
      <c r="AC232" s="69"/>
      <c r="AD232" s="85"/>
      <c r="AE232" s="85"/>
      <c r="AF232" s="85"/>
      <c r="AG232" s="85"/>
      <c r="AH232" s="89" t="s">
        <v>1103</v>
      </c>
      <c r="AI232" s="85" t="s">
        <v>903</v>
      </c>
      <c r="AJ232" s="85" t="s">
        <v>965</v>
      </c>
      <c r="AK232" s="85">
        <v>2010</v>
      </c>
      <c r="AL232" s="85">
        <v>86</v>
      </c>
      <c r="AM232" s="85" t="s">
        <v>968</v>
      </c>
      <c r="AN232" s="85"/>
      <c r="AO232" s="85" t="str">
        <f>REPLACE(INDEX(GroupVertices[Group],MATCH("~"&amp;Vertices[[#This Row],[Vertex]],GroupVertices[Vertex],0)),1,1,"")</f>
        <v>57</v>
      </c>
      <c r="AP232" s="45">
        <v>0</v>
      </c>
      <c r="AQ232" s="46">
        <v>0</v>
      </c>
      <c r="AR232" s="45">
        <v>0</v>
      </c>
      <c r="AS232" s="46">
        <v>0</v>
      </c>
      <c r="AT232" s="45">
        <v>0</v>
      </c>
      <c r="AU232" s="46">
        <v>0</v>
      </c>
      <c r="AV232" s="45">
        <v>40</v>
      </c>
      <c r="AW232" s="46">
        <v>47.61904761904762</v>
      </c>
      <c r="AX232" s="45">
        <v>84</v>
      </c>
      <c r="AY232" s="45"/>
      <c r="AZ232" s="45"/>
      <c r="BA232" s="45"/>
      <c r="BB232" s="45"/>
      <c r="BC232" s="45"/>
      <c r="BD232" s="45"/>
      <c r="BE232" s="45"/>
      <c r="BF232" s="45"/>
      <c r="BG232" s="45"/>
      <c r="BH232" s="45"/>
      <c r="BI232" s="45"/>
      <c r="BJ232" s="45"/>
      <c r="BK232" s="45"/>
      <c r="BL232" s="45"/>
      <c r="BM232" s="45"/>
      <c r="BN232" s="45"/>
      <c r="BO232" s="2"/>
    </row>
    <row r="233" spans="1:67" ht="15">
      <c r="A233" s="61" t="s">
        <v>445</v>
      </c>
      <c r="B233" s="62"/>
      <c r="C233" s="62" t="s">
        <v>56</v>
      </c>
      <c r="D233" s="63">
        <v>50</v>
      </c>
      <c r="E233" s="65"/>
      <c r="F233" s="62"/>
      <c r="G233" s="62"/>
      <c r="H233" s="66" t="s">
        <v>445</v>
      </c>
      <c r="I233" s="67"/>
      <c r="J233" s="67"/>
      <c r="K233" s="66" t="s">
        <v>445</v>
      </c>
      <c r="L233" s="70">
        <v>1</v>
      </c>
      <c r="M233" s="71">
        <v>8491.7197265625</v>
      </c>
      <c r="N233" s="71">
        <v>3161.448486328125</v>
      </c>
      <c r="O233" s="72"/>
      <c r="P233" s="73"/>
      <c r="Q233" s="73"/>
      <c r="R233" s="92"/>
      <c r="S233" s="45">
        <v>0</v>
      </c>
      <c r="T233" s="45">
        <v>1</v>
      </c>
      <c r="U233" s="46">
        <v>0</v>
      </c>
      <c r="V233" s="46">
        <v>0.002817</v>
      </c>
      <c r="W233" s="46">
        <v>0</v>
      </c>
      <c r="X233" s="46">
        <v>0.002809</v>
      </c>
      <c r="Y233" s="46">
        <v>0</v>
      </c>
      <c r="Z233" s="46">
        <v>0</v>
      </c>
      <c r="AA233" s="68">
        <v>233</v>
      </c>
      <c r="AB233" s="68"/>
      <c r="AC233" s="69"/>
      <c r="AD233" s="85" t="s">
        <v>676</v>
      </c>
      <c r="AE233" s="85" t="s">
        <v>756</v>
      </c>
      <c r="AF233" s="85" t="s">
        <v>817</v>
      </c>
      <c r="AG233" s="85" t="s">
        <v>830</v>
      </c>
      <c r="AH233" s="89" t="s">
        <v>1106</v>
      </c>
      <c r="AI233" s="85"/>
      <c r="AJ233" s="85"/>
      <c r="AK233" s="85"/>
      <c r="AL233" s="85"/>
      <c r="AM233" s="85"/>
      <c r="AN233" s="85"/>
      <c r="AO233" s="85" t="str">
        <f>REPLACE(INDEX(GroupVertices[Group],MATCH("~"&amp;Vertices[[#This Row],[Vertex]],GroupVertices[Vertex],0)),1,1,"")</f>
        <v>56</v>
      </c>
      <c r="AP233" s="45"/>
      <c r="AQ233" s="46"/>
      <c r="AR233" s="45"/>
      <c r="AS233" s="46"/>
      <c r="AT233" s="45"/>
      <c r="AU233" s="46"/>
      <c r="AV233" s="45"/>
      <c r="AW233" s="46"/>
      <c r="AX233" s="45"/>
      <c r="AY233" s="45" t="s">
        <v>756</v>
      </c>
      <c r="AZ233" s="45" t="s">
        <v>756</v>
      </c>
      <c r="BA233" s="45" t="s">
        <v>817</v>
      </c>
      <c r="BB233" s="45" t="s">
        <v>817</v>
      </c>
      <c r="BC233" s="45" t="s">
        <v>830</v>
      </c>
      <c r="BD233" s="45" t="s">
        <v>830</v>
      </c>
      <c r="BE233" s="45" t="s">
        <v>965</v>
      </c>
      <c r="BF233" s="45" t="s">
        <v>965</v>
      </c>
      <c r="BG233" s="45" t="s">
        <v>969</v>
      </c>
      <c r="BH233" s="45" t="s">
        <v>969</v>
      </c>
      <c r="BI233" s="45"/>
      <c r="BJ233" s="45"/>
      <c r="BK233" s="109" t="s">
        <v>3794</v>
      </c>
      <c r="BL233" s="109" t="s">
        <v>3794</v>
      </c>
      <c r="BM233" s="109" t="s">
        <v>4304</v>
      </c>
      <c r="BN233" s="109" t="s">
        <v>4304</v>
      </c>
      <c r="BO233" s="2"/>
    </row>
    <row r="234" spans="1:67" ht="15">
      <c r="A234" s="61" t="s">
        <v>614</v>
      </c>
      <c r="B234" s="62"/>
      <c r="C234" s="62" t="s">
        <v>59</v>
      </c>
      <c r="D234" s="63">
        <v>50</v>
      </c>
      <c r="E234" s="65"/>
      <c r="F234" s="62"/>
      <c r="G234" s="62"/>
      <c r="H234" s="66" t="s">
        <v>614</v>
      </c>
      <c r="I234" s="67"/>
      <c r="J234" s="67"/>
      <c r="K234" s="66" t="s">
        <v>614</v>
      </c>
      <c r="L234" s="70">
        <v>1</v>
      </c>
      <c r="M234" s="71">
        <v>7929.1435546875</v>
      </c>
      <c r="N234" s="71">
        <v>2543.86328125</v>
      </c>
      <c r="O234" s="72"/>
      <c r="P234" s="73"/>
      <c r="Q234" s="73"/>
      <c r="R234" s="92"/>
      <c r="S234" s="45">
        <v>1</v>
      </c>
      <c r="T234" s="45">
        <v>0</v>
      </c>
      <c r="U234" s="46">
        <v>0</v>
      </c>
      <c r="V234" s="46">
        <v>0.002817</v>
      </c>
      <c r="W234" s="46">
        <v>0</v>
      </c>
      <c r="X234" s="46">
        <v>0.002809</v>
      </c>
      <c r="Y234" s="46">
        <v>0</v>
      </c>
      <c r="Z234" s="46">
        <v>0</v>
      </c>
      <c r="AA234" s="68">
        <v>234</v>
      </c>
      <c r="AB234" s="68"/>
      <c r="AC234" s="69"/>
      <c r="AD234" s="85"/>
      <c r="AE234" s="85"/>
      <c r="AF234" s="85"/>
      <c r="AG234" s="85"/>
      <c r="AH234" s="89" t="s">
        <v>1105</v>
      </c>
      <c r="AI234" s="85" t="s">
        <v>904</v>
      </c>
      <c r="AJ234" s="85" t="s">
        <v>965</v>
      </c>
      <c r="AK234" s="85">
        <v>2004</v>
      </c>
      <c r="AL234" s="85">
        <v>89</v>
      </c>
      <c r="AM234" s="85" t="s">
        <v>969</v>
      </c>
      <c r="AN234" s="85"/>
      <c r="AO234" s="85" t="str">
        <f>REPLACE(INDEX(GroupVertices[Group],MATCH("~"&amp;Vertices[[#This Row],[Vertex]],GroupVertices[Vertex],0)),1,1,"")</f>
        <v>56</v>
      </c>
      <c r="AP234" s="45">
        <v>3</v>
      </c>
      <c r="AQ234" s="46">
        <v>2.3076923076923075</v>
      </c>
      <c r="AR234" s="45">
        <v>0</v>
      </c>
      <c r="AS234" s="46">
        <v>0</v>
      </c>
      <c r="AT234" s="45">
        <v>0</v>
      </c>
      <c r="AU234" s="46">
        <v>0</v>
      </c>
      <c r="AV234" s="45">
        <v>69</v>
      </c>
      <c r="AW234" s="46">
        <v>53.07692307692308</v>
      </c>
      <c r="AX234" s="45">
        <v>130</v>
      </c>
      <c r="AY234" s="45"/>
      <c r="AZ234" s="45"/>
      <c r="BA234" s="45"/>
      <c r="BB234" s="45"/>
      <c r="BC234" s="45"/>
      <c r="BD234" s="45"/>
      <c r="BE234" s="45"/>
      <c r="BF234" s="45"/>
      <c r="BG234" s="45"/>
      <c r="BH234" s="45"/>
      <c r="BI234" s="45"/>
      <c r="BJ234" s="45"/>
      <c r="BK234" s="45"/>
      <c r="BL234" s="45"/>
      <c r="BM234" s="45"/>
      <c r="BN234" s="45"/>
      <c r="BO234" s="2"/>
    </row>
    <row r="235" spans="1:67" ht="15">
      <c r="A235" s="61" t="s">
        <v>446</v>
      </c>
      <c r="B235" s="62"/>
      <c r="C235" s="62" t="s">
        <v>56</v>
      </c>
      <c r="D235" s="63">
        <v>50</v>
      </c>
      <c r="E235" s="65"/>
      <c r="F235" s="62"/>
      <c r="G235" s="62"/>
      <c r="H235" s="66" t="s">
        <v>446</v>
      </c>
      <c r="I235" s="67"/>
      <c r="J235" s="67"/>
      <c r="K235" s="66" t="s">
        <v>446</v>
      </c>
      <c r="L235" s="70">
        <v>1</v>
      </c>
      <c r="M235" s="71">
        <v>1931.8662109375</v>
      </c>
      <c r="N235" s="71">
        <v>3550.23095703125</v>
      </c>
      <c r="O235" s="72"/>
      <c r="P235" s="73"/>
      <c r="Q235" s="73"/>
      <c r="R235" s="92"/>
      <c r="S235" s="45">
        <v>0</v>
      </c>
      <c r="T235" s="45">
        <v>1</v>
      </c>
      <c r="U235" s="46">
        <v>0</v>
      </c>
      <c r="V235" s="46">
        <v>0.038053</v>
      </c>
      <c r="W235" s="46">
        <v>0.001033</v>
      </c>
      <c r="X235" s="46">
        <v>0.002524</v>
      </c>
      <c r="Y235" s="46">
        <v>0</v>
      </c>
      <c r="Z235" s="46">
        <v>0</v>
      </c>
      <c r="AA235" s="68">
        <v>235</v>
      </c>
      <c r="AB235" s="68"/>
      <c r="AC235" s="69"/>
      <c r="AD235" s="85" t="s">
        <v>678</v>
      </c>
      <c r="AE235" s="85" t="s">
        <v>706</v>
      </c>
      <c r="AF235" s="85" t="s">
        <v>817</v>
      </c>
      <c r="AG235" s="85" t="s">
        <v>830</v>
      </c>
      <c r="AH235" s="89" t="s">
        <v>1107</v>
      </c>
      <c r="AI235" s="85"/>
      <c r="AJ235" s="85"/>
      <c r="AK235" s="85"/>
      <c r="AL235" s="85"/>
      <c r="AM235" s="85"/>
      <c r="AN235" s="85"/>
      <c r="AO235" s="85" t="str">
        <f>REPLACE(INDEX(GroupVertices[Group],MATCH("~"&amp;Vertices[[#This Row],[Vertex]],GroupVertices[Vertex],0)),1,1,"")</f>
        <v>5</v>
      </c>
      <c r="AP235" s="45"/>
      <c r="AQ235" s="46"/>
      <c r="AR235" s="45"/>
      <c r="AS235" s="46"/>
      <c r="AT235" s="45"/>
      <c r="AU235" s="46"/>
      <c r="AV235" s="45"/>
      <c r="AW235" s="46"/>
      <c r="AX235" s="45"/>
      <c r="AY235" s="45" t="s">
        <v>706</v>
      </c>
      <c r="AZ235" s="45" t="s">
        <v>4006</v>
      </c>
      <c r="BA235" s="45" t="s">
        <v>817</v>
      </c>
      <c r="BB235" s="45" t="s">
        <v>817</v>
      </c>
      <c r="BC235" s="45" t="s">
        <v>830</v>
      </c>
      <c r="BD235" s="45" t="s">
        <v>830</v>
      </c>
      <c r="BE235" s="45" t="s">
        <v>965</v>
      </c>
      <c r="BF235" s="45" t="s">
        <v>965</v>
      </c>
      <c r="BG235" s="45" t="s">
        <v>968</v>
      </c>
      <c r="BH235" s="45" t="s">
        <v>968</v>
      </c>
      <c r="BI235" s="45"/>
      <c r="BJ235" s="45"/>
      <c r="BK235" s="109" t="s">
        <v>4197</v>
      </c>
      <c r="BL235" s="109" t="s">
        <v>4197</v>
      </c>
      <c r="BM235" s="109" t="s">
        <v>4305</v>
      </c>
      <c r="BN235" s="109" t="s">
        <v>4305</v>
      </c>
      <c r="BO235" s="2"/>
    </row>
    <row r="236" spans="1:67" ht="15">
      <c r="A236" s="61" t="s">
        <v>447</v>
      </c>
      <c r="B236" s="62"/>
      <c r="C236" s="62" t="s">
        <v>56</v>
      </c>
      <c r="D236" s="63">
        <v>50</v>
      </c>
      <c r="E236" s="65"/>
      <c r="F236" s="62"/>
      <c r="G236" s="62"/>
      <c r="H236" s="66" t="s">
        <v>447</v>
      </c>
      <c r="I236" s="67"/>
      <c r="J236" s="67"/>
      <c r="K236" s="66" t="s">
        <v>447</v>
      </c>
      <c r="L236" s="70">
        <v>1</v>
      </c>
      <c r="M236" s="71">
        <v>2274.4013671875</v>
      </c>
      <c r="N236" s="71">
        <v>4326.62109375</v>
      </c>
      <c r="O236" s="72"/>
      <c r="P236" s="73"/>
      <c r="Q236" s="73"/>
      <c r="R236" s="92"/>
      <c r="S236" s="45">
        <v>0</v>
      </c>
      <c r="T236" s="45">
        <v>1</v>
      </c>
      <c r="U236" s="46">
        <v>0</v>
      </c>
      <c r="V236" s="46">
        <v>0.038053</v>
      </c>
      <c r="W236" s="46">
        <v>0.001033</v>
      </c>
      <c r="X236" s="46">
        <v>0.002524</v>
      </c>
      <c r="Y236" s="46">
        <v>0</v>
      </c>
      <c r="Z236" s="46">
        <v>0</v>
      </c>
      <c r="AA236" s="68">
        <v>236</v>
      </c>
      <c r="AB236" s="68"/>
      <c r="AC236" s="69"/>
      <c r="AD236" s="85" t="s">
        <v>676</v>
      </c>
      <c r="AE236" s="85" t="s">
        <v>706</v>
      </c>
      <c r="AF236" s="85" t="s">
        <v>817</v>
      </c>
      <c r="AG236" s="85" t="s">
        <v>830</v>
      </c>
      <c r="AH236" s="89" t="s">
        <v>1108</v>
      </c>
      <c r="AI236" s="85"/>
      <c r="AJ236" s="85"/>
      <c r="AK236" s="85"/>
      <c r="AL236" s="85"/>
      <c r="AM236" s="85"/>
      <c r="AN236" s="85"/>
      <c r="AO236" s="85" t="str">
        <f>REPLACE(INDEX(GroupVertices[Group],MATCH("~"&amp;Vertices[[#This Row],[Vertex]],GroupVertices[Vertex],0)),1,1,"")</f>
        <v>5</v>
      </c>
      <c r="AP236" s="45"/>
      <c r="AQ236" s="46"/>
      <c r="AR236" s="45"/>
      <c r="AS236" s="46"/>
      <c r="AT236" s="45"/>
      <c r="AU236" s="46"/>
      <c r="AV236" s="45"/>
      <c r="AW236" s="46"/>
      <c r="AX236" s="45"/>
      <c r="AY236" s="45" t="s">
        <v>706</v>
      </c>
      <c r="AZ236" s="45" t="s">
        <v>4006</v>
      </c>
      <c r="BA236" s="45" t="s">
        <v>817</v>
      </c>
      <c r="BB236" s="45" t="s">
        <v>817</v>
      </c>
      <c r="BC236" s="45" t="s">
        <v>830</v>
      </c>
      <c r="BD236" s="45" t="s">
        <v>830</v>
      </c>
      <c r="BE236" s="45" t="s">
        <v>965</v>
      </c>
      <c r="BF236" s="45" t="s">
        <v>965</v>
      </c>
      <c r="BG236" s="45" t="s">
        <v>968</v>
      </c>
      <c r="BH236" s="45" t="s">
        <v>968</v>
      </c>
      <c r="BI236" s="45"/>
      <c r="BJ236" s="45"/>
      <c r="BK236" s="109" t="s">
        <v>4197</v>
      </c>
      <c r="BL236" s="109" t="s">
        <v>4197</v>
      </c>
      <c r="BM236" s="109" t="s">
        <v>4305</v>
      </c>
      <c r="BN236" s="109" t="s">
        <v>4305</v>
      </c>
      <c r="BO236" s="2"/>
    </row>
    <row r="237" spans="1:67" ht="15">
      <c r="A237" s="61" t="s">
        <v>449</v>
      </c>
      <c r="B237" s="62"/>
      <c r="C237" s="62" t="s">
        <v>56</v>
      </c>
      <c r="D237" s="63">
        <v>50</v>
      </c>
      <c r="E237" s="65"/>
      <c r="F237" s="62"/>
      <c r="G237" s="62"/>
      <c r="H237" s="66" t="s">
        <v>449</v>
      </c>
      <c r="I237" s="67"/>
      <c r="J237" s="67"/>
      <c r="K237" s="66" t="s">
        <v>449</v>
      </c>
      <c r="L237" s="70">
        <v>1</v>
      </c>
      <c r="M237" s="71">
        <v>2018.626220703125</v>
      </c>
      <c r="N237" s="71">
        <v>4025.51904296875</v>
      </c>
      <c r="O237" s="72"/>
      <c r="P237" s="73"/>
      <c r="Q237" s="73"/>
      <c r="R237" s="92"/>
      <c r="S237" s="45">
        <v>0</v>
      </c>
      <c r="T237" s="45">
        <v>1</v>
      </c>
      <c r="U237" s="46">
        <v>0</v>
      </c>
      <c r="V237" s="46">
        <v>0.038053</v>
      </c>
      <c r="W237" s="46">
        <v>0.001033</v>
      </c>
      <c r="X237" s="46">
        <v>0.002524</v>
      </c>
      <c r="Y237" s="46">
        <v>0</v>
      </c>
      <c r="Z237" s="46">
        <v>0</v>
      </c>
      <c r="AA237" s="68">
        <v>237</v>
      </c>
      <c r="AB237" s="68"/>
      <c r="AC237" s="69"/>
      <c r="AD237" s="85" t="s">
        <v>676</v>
      </c>
      <c r="AE237" s="85" t="s">
        <v>752</v>
      </c>
      <c r="AF237" s="85" t="s">
        <v>817</v>
      </c>
      <c r="AG237" s="85" t="s">
        <v>826</v>
      </c>
      <c r="AH237" s="89" t="s">
        <v>1110</v>
      </c>
      <c r="AI237" s="85"/>
      <c r="AJ237" s="85"/>
      <c r="AK237" s="85"/>
      <c r="AL237" s="85"/>
      <c r="AM237" s="85"/>
      <c r="AN237" s="85"/>
      <c r="AO237" s="85" t="str">
        <f>REPLACE(INDEX(GroupVertices[Group],MATCH("~"&amp;Vertices[[#This Row],[Vertex]],GroupVertices[Vertex],0)),1,1,"")</f>
        <v>5</v>
      </c>
      <c r="AP237" s="45"/>
      <c r="AQ237" s="46"/>
      <c r="AR237" s="45"/>
      <c r="AS237" s="46"/>
      <c r="AT237" s="45"/>
      <c r="AU237" s="46"/>
      <c r="AV237" s="45"/>
      <c r="AW237" s="46"/>
      <c r="AX237" s="45"/>
      <c r="AY237" s="45" t="s">
        <v>752</v>
      </c>
      <c r="AZ237" s="45" t="s">
        <v>4045</v>
      </c>
      <c r="BA237" s="45" t="s">
        <v>817</v>
      </c>
      <c r="BB237" s="45" t="s">
        <v>817</v>
      </c>
      <c r="BC237" s="45" t="s">
        <v>826</v>
      </c>
      <c r="BD237" s="45" t="s">
        <v>826</v>
      </c>
      <c r="BE237" s="45" t="s">
        <v>965</v>
      </c>
      <c r="BF237" s="45" t="s">
        <v>965</v>
      </c>
      <c r="BG237" s="45" t="s">
        <v>968</v>
      </c>
      <c r="BH237" s="45" t="s">
        <v>968</v>
      </c>
      <c r="BI237" s="45"/>
      <c r="BJ237" s="45"/>
      <c r="BK237" s="109" t="s">
        <v>4197</v>
      </c>
      <c r="BL237" s="109" t="s">
        <v>4197</v>
      </c>
      <c r="BM237" s="109" t="s">
        <v>4305</v>
      </c>
      <c r="BN237" s="109" t="s">
        <v>4305</v>
      </c>
      <c r="BO237" s="2"/>
    </row>
    <row r="238" spans="1:67" ht="15">
      <c r="A238" s="61" t="s">
        <v>450</v>
      </c>
      <c r="B238" s="62"/>
      <c r="C238" s="62" t="s">
        <v>56</v>
      </c>
      <c r="D238" s="63">
        <v>50</v>
      </c>
      <c r="E238" s="65"/>
      <c r="F238" s="62"/>
      <c r="G238" s="62"/>
      <c r="H238" s="66" t="s">
        <v>450</v>
      </c>
      <c r="I238" s="67"/>
      <c r="J238" s="67"/>
      <c r="K238" s="66" t="s">
        <v>450</v>
      </c>
      <c r="L238" s="70">
        <v>1</v>
      </c>
      <c r="M238" s="71">
        <v>3406.352294921875</v>
      </c>
      <c r="N238" s="71">
        <v>7678.5888671875</v>
      </c>
      <c r="O238" s="72"/>
      <c r="P238" s="73"/>
      <c r="Q238" s="73"/>
      <c r="R238" s="92"/>
      <c r="S238" s="45">
        <v>0</v>
      </c>
      <c r="T238" s="45">
        <v>1</v>
      </c>
      <c r="U238" s="46">
        <v>0</v>
      </c>
      <c r="V238" s="46">
        <v>0.020031</v>
      </c>
      <c r="W238" s="46">
        <v>0</v>
      </c>
      <c r="X238" s="46">
        <v>0.002469</v>
      </c>
      <c r="Y238" s="46">
        <v>0</v>
      </c>
      <c r="Z238" s="46">
        <v>0</v>
      </c>
      <c r="AA238" s="68">
        <v>238</v>
      </c>
      <c r="AB238" s="68"/>
      <c r="AC238" s="69"/>
      <c r="AD238" s="85" t="s">
        <v>676</v>
      </c>
      <c r="AE238" s="85" t="s">
        <v>753</v>
      </c>
      <c r="AF238" s="85" t="s">
        <v>817</v>
      </c>
      <c r="AG238" s="85" t="s">
        <v>824</v>
      </c>
      <c r="AH238" s="89" t="s">
        <v>1111</v>
      </c>
      <c r="AI238" s="85"/>
      <c r="AJ238" s="85"/>
      <c r="AK238" s="85"/>
      <c r="AL238" s="85"/>
      <c r="AM238" s="85"/>
      <c r="AN238" s="85"/>
      <c r="AO238" s="85" t="str">
        <f>REPLACE(INDEX(GroupVertices[Group],MATCH("~"&amp;Vertices[[#This Row],[Vertex]],GroupVertices[Vertex],0)),1,1,"")</f>
        <v>3</v>
      </c>
      <c r="AP238" s="45"/>
      <c r="AQ238" s="46"/>
      <c r="AR238" s="45"/>
      <c r="AS238" s="46"/>
      <c r="AT238" s="45"/>
      <c r="AU238" s="46"/>
      <c r="AV238" s="45"/>
      <c r="AW238" s="46"/>
      <c r="AX238" s="45"/>
      <c r="AY238" s="45" t="s">
        <v>753</v>
      </c>
      <c r="AZ238" s="45" t="s">
        <v>4046</v>
      </c>
      <c r="BA238" s="45" t="s">
        <v>817</v>
      </c>
      <c r="BB238" s="45" t="s">
        <v>817</v>
      </c>
      <c r="BC238" s="45" t="s">
        <v>824</v>
      </c>
      <c r="BD238" s="45" t="s">
        <v>824</v>
      </c>
      <c r="BE238" s="45" t="s">
        <v>965</v>
      </c>
      <c r="BF238" s="45" t="s">
        <v>965</v>
      </c>
      <c r="BG238" s="45" t="s">
        <v>969</v>
      </c>
      <c r="BH238" s="45" t="s">
        <v>969</v>
      </c>
      <c r="BI238" s="45"/>
      <c r="BJ238" s="45"/>
      <c r="BK238" s="109" t="s">
        <v>4199</v>
      </c>
      <c r="BL238" s="109" t="s">
        <v>4199</v>
      </c>
      <c r="BM238" s="109" t="s">
        <v>4306</v>
      </c>
      <c r="BN238" s="109" t="s">
        <v>4306</v>
      </c>
      <c r="BO238" s="2"/>
    </row>
    <row r="239" spans="1:67" ht="15">
      <c r="A239" s="61" t="s">
        <v>451</v>
      </c>
      <c r="B239" s="62"/>
      <c r="C239" s="62" t="s">
        <v>56</v>
      </c>
      <c r="D239" s="63">
        <v>50</v>
      </c>
      <c r="E239" s="65"/>
      <c r="F239" s="62"/>
      <c r="G239" s="62"/>
      <c r="H239" s="66" t="s">
        <v>451</v>
      </c>
      <c r="I239" s="67"/>
      <c r="J239" s="67"/>
      <c r="K239" s="66" t="s">
        <v>451</v>
      </c>
      <c r="L239" s="70">
        <v>1</v>
      </c>
      <c r="M239" s="71">
        <v>1931.8662109375</v>
      </c>
      <c r="N239" s="71">
        <v>7970.53466796875</v>
      </c>
      <c r="O239" s="72"/>
      <c r="P239" s="73"/>
      <c r="Q239" s="73"/>
      <c r="R239" s="92"/>
      <c r="S239" s="45">
        <v>0</v>
      </c>
      <c r="T239" s="45">
        <v>1</v>
      </c>
      <c r="U239" s="46">
        <v>0</v>
      </c>
      <c r="V239" s="46">
        <v>0.020031</v>
      </c>
      <c r="W239" s="46">
        <v>0</v>
      </c>
      <c r="X239" s="46">
        <v>0.002469</v>
      </c>
      <c r="Y239" s="46">
        <v>0</v>
      </c>
      <c r="Z239" s="46">
        <v>0</v>
      </c>
      <c r="AA239" s="68">
        <v>239</v>
      </c>
      <c r="AB239" s="68"/>
      <c r="AC239" s="69"/>
      <c r="AD239" s="85" t="s">
        <v>676</v>
      </c>
      <c r="AE239" s="85" t="s">
        <v>757</v>
      </c>
      <c r="AF239" s="85" t="s">
        <v>817</v>
      </c>
      <c r="AG239" s="85" t="s">
        <v>828</v>
      </c>
      <c r="AH239" s="89" t="s">
        <v>1112</v>
      </c>
      <c r="AI239" s="85"/>
      <c r="AJ239" s="85"/>
      <c r="AK239" s="85"/>
      <c r="AL239" s="85"/>
      <c r="AM239" s="85"/>
      <c r="AN239" s="85"/>
      <c r="AO239" s="85" t="str">
        <f>REPLACE(INDEX(GroupVertices[Group],MATCH("~"&amp;Vertices[[#This Row],[Vertex]],GroupVertices[Vertex],0)),1,1,"")</f>
        <v>3</v>
      </c>
      <c r="AP239" s="45"/>
      <c r="AQ239" s="46"/>
      <c r="AR239" s="45"/>
      <c r="AS239" s="46"/>
      <c r="AT239" s="45"/>
      <c r="AU239" s="46"/>
      <c r="AV239" s="45"/>
      <c r="AW239" s="46"/>
      <c r="AX239" s="45"/>
      <c r="AY239" s="45" t="s">
        <v>757</v>
      </c>
      <c r="AZ239" s="45" t="s">
        <v>4049</v>
      </c>
      <c r="BA239" s="45" t="s">
        <v>817</v>
      </c>
      <c r="BB239" s="45" t="s">
        <v>817</v>
      </c>
      <c r="BC239" s="45" t="s">
        <v>828</v>
      </c>
      <c r="BD239" s="45" t="s">
        <v>828</v>
      </c>
      <c r="BE239" s="45" t="s">
        <v>965</v>
      </c>
      <c r="BF239" s="45" t="s">
        <v>965</v>
      </c>
      <c r="BG239" s="45" t="s">
        <v>969</v>
      </c>
      <c r="BH239" s="45" t="s">
        <v>969</v>
      </c>
      <c r="BI239" s="45"/>
      <c r="BJ239" s="45"/>
      <c r="BK239" s="109" t="s">
        <v>4199</v>
      </c>
      <c r="BL239" s="109" t="s">
        <v>4199</v>
      </c>
      <c r="BM239" s="109" t="s">
        <v>4306</v>
      </c>
      <c r="BN239" s="109" t="s">
        <v>4306</v>
      </c>
      <c r="BO239" s="2"/>
    </row>
    <row r="240" spans="1:67" ht="15">
      <c r="A240" s="61" t="s">
        <v>452</v>
      </c>
      <c r="B240" s="62"/>
      <c r="C240" s="62" t="s">
        <v>56</v>
      </c>
      <c r="D240" s="63">
        <v>50</v>
      </c>
      <c r="E240" s="65"/>
      <c r="F240" s="62"/>
      <c r="G240" s="62"/>
      <c r="H240" s="66" t="s">
        <v>452</v>
      </c>
      <c r="I240" s="67"/>
      <c r="J240" s="67"/>
      <c r="K240" s="66" t="s">
        <v>452</v>
      </c>
      <c r="L240" s="70">
        <v>1</v>
      </c>
      <c r="M240" s="71">
        <v>2155.426025390625</v>
      </c>
      <c r="N240" s="71">
        <v>7371.7880859375</v>
      </c>
      <c r="O240" s="72"/>
      <c r="P240" s="73"/>
      <c r="Q240" s="73"/>
      <c r="R240" s="92"/>
      <c r="S240" s="45">
        <v>0</v>
      </c>
      <c r="T240" s="45">
        <v>1</v>
      </c>
      <c r="U240" s="46">
        <v>0</v>
      </c>
      <c r="V240" s="46">
        <v>0.020031</v>
      </c>
      <c r="W240" s="46">
        <v>0</v>
      </c>
      <c r="X240" s="46">
        <v>0.002469</v>
      </c>
      <c r="Y240" s="46">
        <v>0</v>
      </c>
      <c r="Z240" s="46">
        <v>0</v>
      </c>
      <c r="AA240" s="68">
        <v>240</v>
      </c>
      <c r="AB240" s="68"/>
      <c r="AC240" s="69"/>
      <c r="AD240" s="85" t="s">
        <v>676</v>
      </c>
      <c r="AE240" s="85" t="s">
        <v>758</v>
      </c>
      <c r="AF240" s="85" t="s">
        <v>817</v>
      </c>
      <c r="AG240" s="85" t="s">
        <v>828</v>
      </c>
      <c r="AH240" s="89" t="s">
        <v>1113</v>
      </c>
      <c r="AI240" s="85"/>
      <c r="AJ240" s="85"/>
      <c r="AK240" s="85"/>
      <c r="AL240" s="85"/>
      <c r="AM240" s="85"/>
      <c r="AN240" s="85"/>
      <c r="AO240" s="85" t="str">
        <f>REPLACE(INDEX(GroupVertices[Group],MATCH("~"&amp;Vertices[[#This Row],[Vertex]],GroupVertices[Vertex],0)),1,1,"")</f>
        <v>3</v>
      </c>
      <c r="AP240" s="45"/>
      <c r="AQ240" s="46"/>
      <c r="AR240" s="45"/>
      <c r="AS240" s="46"/>
      <c r="AT240" s="45"/>
      <c r="AU240" s="46"/>
      <c r="AV240" s="45"/>
      <c r="AW240" s="46"/>
      <c r="AX240" s="45"/>
      <c r="AY240" s="45" t="s">
        <v>758</v>
      </c>
      <c r="AZ240" s="45" t="s">
        <v>758</v>
      </c>
      <c r="BA240" s="45" t="s">
        <v>817</v>
      </c>
      <c r="BB240" s="45" t="s">
        <v>817</v>
      </c>
      <c r="BC240" s="45" t="s">
        <v>828</v>
      </c>
      <c r="BD240" s="45" t="s">
        <v>828</v>
      </c>
      <c r="BE240" s="45" t="s">
        <v>965</v>
      </c>
      <c r="BF240" s="45" t="s">
        <v>965</v>
      </c>
      <c r="BG240" s="45" t="s">
        <v>969</v>
      </c>
      <c r="BH240" s="45" t="s">
        <v>969</v>
      </c>
      <c r="BI240" s="45"/>
      <c r="BJ240" s="45"/>
      <c r="BK240" s="109" t="s">
        <v>4199</v>
      </c>
      <c r="BL240" s="109" t="s">
        <v>4199</v>
      </c>
      <c r="BM240" s="109" t="s">
        <v>4306</v>
      </c>
      <c r="BN240" s="109" t="s">
        <v>4306</v>
      </c>
      <c r="BO240" s="2"/>
    </row>
    <row r="241" spans="1:67" ht="15">
      <c r="A241" s="61" t="s">
        <v>453</v>
      </c>
      <c r="B241" s="62"/>
      <c r="C241" s="62" t="s">
        <v>56</v>
      </c>
      <c r="D241" s="63">
        <v>50</v>
      </c>
      <c r="E241" s="65"/>
      <c r="F241" s="62"/>
      <c r="G241" s="62"/>
      <c r="H241" s="66" t="s">
        <v>453</v>
      </c>
      <c r="I241" s="67"/>
      <c r="J241" s="67"/>
      <c r="K241" s="66" t="s">
        <v>453</v>
      </c>
      <c r="L241" s="70">
        <v>1</v>
      </c>
      <c r="M241" s="71">
        <v>2010.1473388671875</v>
      </c>
      <c r="N241" s="71">
        <v>7657.16845703125</v>
      </c>
      <c r="O241" s="72"/>
      <c r="P241" s="73"/>
      <c r="Q241" s="73"/>
      <c r="R241" s="92"/>
      <c r="S241" s="45">
        <v>0</v>
      </c>
      <c r="T241" s="45">
        <v>1</v>
      </c>
      <c r="U241" s="46">
        <v>0</v>
      </c>
      <c r="V241" s="46">
        <v>0.020031</v>
      </c>
      <c r="W241" s="46">
        <v>0</v>
      </c>
      <c r="X241" s="46">
        <v>0.002469</v>
      </c>
      <c r="Y241" s="46">
        <v>0</v>
      </c>
      <c r="Z241" s="46">
        <v>0</v>
      </c>
      <c r="AA241" s="68">
        <v>241</v>
      </c>
      <c r="AB241" s="68"/>
      <c r="AC241" s="69"/>
      <c r="AD241" s="85" t="s">
        <v>676</v>
      </c>
      <c r="AE241" s="85" t="s">
        <v>759</v>
      </c>
      <c r="AF241" s="85" t="s">
        <v>817</v>
      </c>
      <c r="AG241" s="85" t="s">
        <v>832</v>
      </c>
      <c r="AH241" s="89" t="s">
        <v>1114</v>
      </c>
      <c r="AI241" s="85"/>
      <c r="AJ241" s="85"/>
      <c r="AK241" s="85"/>
      <c r="AL241" s="85"/>
      <c r="AM241" s="85"/>
      <c r="AN241" s="85"/>
      <c r="AO241" s="85" t="str">
        <f>REPLACE(INDEX(GroupVertices[Group],MATCH("~"&amp;Vertices[[#This Row],[Vertex]],GroupVertices[Vertex],0)),1,1,"")</f>
        <v>3</v>
      </c>
      <c r="AP241" s="45"/>
      <c r="AQ241" s="46"/>
      <c r="AR241" s="45"/>
      <c r="AS241" s="46"/>
      <c r="AT241" s="45"/>
      <c r="AU241" s="46"/>
      <c r="AV241" s="45"/>
      <c r="AW241" s="46"/>
      <c r="AX241" s="45"/>
      <c r="AY241" s="45" t="s">
        <v>759</v>
      </c>
      <c r="AZ241" s="45" t="s">
        <v>759</v>
      </c>
      <c r="BA241" s="45" t="s">
        <v>817</v>
      </c>
      <c r="BB241" s="45" t="s">
        <v>817</v>
      </c>
      <c r="BC241" s="45" t="s">
        <v>832</v>
      </c>
      <c r="BD241" s="45" t="s">
        <v>832</v>
      </c>
      <c r="BE241" s="45" t="s">
        <v>965</v>
      </c>
      <c r="BF241" s="45" t="s">
        <v>965</v>
      </c>
      <c r="BG241" s="45" t="s">
        <v>969</v>
      </c>
      <c r="BH241" s="45" t="s">
        <v>969</v>
      </c>
      <c r="BI241" s="45"/>
      <c r="BJ241" s="45"/>
      <c r="BK241" s="109" t="s">
        <v>4199</v>
      </c>
      <c r="BL241" s="109" t="s">
        <v>4199</v>
      </c>
      <c r="BM241" s="109" t="s">
        <v>4306</v>
      </c>
      <c r="BN241" s="109" t="s">
        <v>4306</v>
      </c>
      <c r="BO241" s="2"/>
    </row>
    <row r="242" spans="1:67" ht="15">
      <c r="A242" s="61" t="s">
        <v>454</v>
      </c>
      <c r="B242" s="62"/>
      <c r="C242" s="62" t="s">
        <v>56</v>
      </c>
      <c r="D242" s="63">
        <v>50</v>
      </c>
      <c r="E242" s="65"/>
      <c r="F242" s="62"/>
      <c r="G242" s="62"/>
      <c r="H242" s="66" t="s">
        <v>454</v>
      </c>
      <c r="I242" s="67"/>
      <c r="J242" s="67"/>
      <c r="K242" s="66" t="s">
        <v>454</v>
      </c>
      <c r="L242" s="70">
        <v>1</v>
      </c>
      <c r="M242" s="71">
        <v>2808.701171875</v>
      </c>
      <c r="N242" s="71">
        <v>7116.93505859375</v>
      </c>
      <c r="O242" s="72"/>
      <c r="P242" s="73"/>
      <c r="Q242" s="73"/>
      <c r="R242" s="92"/>
      <c r="S242" s="45">
        <v>0</v>
      </c>
      <c r="T242" s="45">
        <v>1</v>
      </c>
      <c r="U242" s="46">
        <v>0</v>
      </c>
      <c r="V242" s="46">
        <v>0.020031</v>
      </c>
      <c r="W242" s="46">
        <v>0</v>
      </c>
      <c r="X242" s="46">
        <v>0.002469</v>
      </c>
      <c r="Y242" s="46">
        <v>0</v>
      </c>
      <c r="Z242" s="46">
        <v>0</v>
      </c>
      <c r="AA242" s="68">
        <v>242</v>
      </c>
      <c r="AB242" s="68"/>
      <c r="AC242" s="69"/>
      <c r="AD242" s="85" t="s">
        <v>676</v>
      </c>
      <c r="AE242" s="85" t="s">
        <v>760</v>
      </c>
      <c r="AF242" s="85" t="s">
        <v>817</v>
      </c>
      <c r="AG242" s="85" t="s">
        <v>828</v>
      </c>
      <c r="AH242" s="89" t="s">
        <v>1115</v>
      </c>
      <c r="AI242" s="85"/>
      <c r="AJ242" s="85"/>
      <c r="AK242" s="85"/>
      <c r="AL242" s="85"/>
      <c r="AM242" s="85"/>
      <c r="AN242" s="85"/>
      <c r="AO242" s="85" t="str">
        <f>REPLACE(INDEX(GroupVertices[Group],MATCH("~"&amp;Vertices[[#This Row],[Vertex]],GroupVertices[Vertex],0)),1,1,"")</f>
        <v>3</v>
      </c>
      <c r="AP242" s="45"/>
      <c r="AQ242" s="46"/>
      <c r="AR242" s="45"/>
      <c r="AS242" s="46"/>
      <c r="AT242" s="45"/>
      <c r="AU242" s="46"/>
      <c r="AV242" s="45"/>
      <c r="AW242" s="46"/>
      <c r="AX242" s="45"/>
      <c r="AY242" s="45" t="s">
        <v>760</v>
      </c>
      <c r="AZ242" s="45" t="s">
        <v>760</v>
      </c>
      <c r="BA242" s="45" t="s">
        <v>817</v>
      </c>
      <c r="BB242" s="45" t="s">
        <v>817</v>
      </c>
      <c r="BC242" s="45" t="s">
        <v>828</v>
      </c>
      <c r="BD242" s="45" t="s">
        <v>828</v>
      </c>
      <c r="BE242" s="45" t="s">
        <v>965</v>
      </c>
      <c r="BF242" s="45" t="s">
        <v>965</v>
      </c>
      <c r="BG242" s="45" t="s">
        <v>969</v>
      </c>
      <c r="BH242" s="45" t="s">
        <v>969</v>
      </c>
      <c r="BI242" s="45"/>
      <c r="BJ242" s="45"/>
      <c r="BK242" s="109" t="s">
        <v>4199</v>
      </c>
      <c r="BL242" s="109" t="s">
        <v>4199</v>
      </c>
      <c r="BM242" s="109" t="s">
        <v>4306</v>
      </c>
      <c r="BN242" s="109" t="s">
        <v>4306</v>
      </c>
      <c r="BO242" s="2"/>
    </row>
    <row r="243" spans="1:67" ht="15">
      <c r="A243" s="61" t="s">
        <v>455</v>
      </c>
      <c r="B243" s="62"/>
      <c r="C243" s="62" t="s">
        <v>56</v>
      </c>
      <c r="D243" s="63">
        <v>50</v>
      </c>
      <c r="E243" s="65"/>
      <c r="F243" s="62"/>
      <c r="G243" s="62"/>
      <c r="H243" s="66" t="s">
        <v>455</v>
      </c>
      <c r="I243" s="67"/>
      <c r="J243" s="67"/>
      <c r="K243" s="66" t="s">
        <v>455</v>
      </c>
      <c r="L243" s="70">
        <v>1</v>
      </c>
      <c r="M243" s="71">
        <v>3076.053955078125</v>
      </c>
      <c r="N243" s="71">
        <v>8148.6396484375</v>
      </c>
      <c r="O243" s="72"/>
      <c r="P243" s="73"/>
      <c r="Q243" s="73"/>
      <c r="R243" s="92"/>
      <c r="S243" s="45">
        <v>0</v>
      </c>
      <c r="T243" s="45">
        <v>1</v>
      </c>
      <c r="U243" s="46">
        <v>0</v>
      </c>
      <c r="V243" s="46">
        <v>0.020031</v>
      </c>
      <c r="W243" s="46">
        <v>0</v>
      </c>
      <c r="X243" s="46">
        <v>0.002469</v>
      </c>
      <c r="Y243" s="46">
        <v>0</v>
      </c>
      <c r="Z243" s="46">
        <v>0</v>
      </c>
      <c r="AA243" s="68">
        <v>243</v>
      </c>
      <c r="AB243" s="68"/>
      <c r="AC243" s="69"/>
      <c r="AD243" s="85" t="s">
        <v>676</v>
      </c>
      <c r="AE243" s="85" t="s">
        <v>761</v>
      </c>
      <c r="AF243" s="85" t="s">
        <v>820</v>
      </c>
      <c r="AG243" s="85" t="s">
        <v>826</v>
      </c>
      <c r="AH243" s="89" t="s">
        <v>1118</v>
      </c>
      <c r="AI243" s="85"/>
      <c r="AJ243" s="85"/>
      <c r="AK243" s="85"/>
      <c r="AL243" s="85"/>
      <c r="AM243" s="85"/>
      <c r="AN243" s="85"/>
      <c r="AO243" s="85" t="str">
        <f>REPLACE(INDEX(GroupVertices[Group],MATCH("~"&amp;Vertices[[#This Row],[Vertex]],GroupVertices[Vertex],0)),1,1,"")</f>
        <v>3</v>
      </c>
      <c r="AP243" s="45"/>
      <c r="AQ243" s="46"/>
      <c r="AR243" s="45"/>
      <c r="AS243" s="46"/>
      <c r="AT243" s="45"/>
      <c r="AU243" s="46"/>
      <c r="AV243" s="45"/>
      <c r="AW243" s="46"/>
      <c r="AX243" s="45"/>
      <c r="AY243" s="45" t="s">
        <v>761</v>
      </c>
      <c r="AZ243" s="45" t="s">
        <v>4050</v>
      </c>
      <c r="BA243" s="45" t="s">
        <v>820</v>
      </c>
      <c r="BB243" s="45" t="s">
        <v>820</v>
      </c>
      <c r="BC243" s="45" t="s">
        <v>826</v>
      </c>
      <c r="BD243" s="45" t="s">
        <v>826</v>
      </c>
      <c r="BE243" s="45" t="s">
        <v>965</v>
      </c>
      <c r="BF243" s="45" t="s">
        <v>965</v>
      </c>
      <c r="BG243" s="45" t="s">
        <v>969</v>
      </c>
      <c r="BH243" s="45" t="s">
        <v>969</v>
      </c>
      <c r="BI243" s="45"/>
      <c r="BJ243" s="45"/>
      <c r="BK243" s="109" t="s">
        <v>4199</v>
      </c>
      <c r="BL243" s="109" t="s">
        <v>4199</v>
      </c>
      <c r="BM243" s="109" t="s">
        <v>4306</v>
      </c>
      <c r="BN243" s="109" t="s">
        <v>4306</v>
      </c>
      <c r="BO243" s="2"/>
    </row>
    <row r="244" spans="1:67" ht="15">
      <c r="A244" s="61" t="s">
        <v>456</v>
      </c>
      <c r="B244" s="62"/>
      <c r="C244" s="62" t="s">
        <v>56</v>
      </c>
      <c r="D244" s="63">
        <v>50</v>
      </c>
      <c r="E244" s="65"/>
      <c r="F244" s="62"/>
      <c r="G244" s="62"/>
      <c r="H244" s="66" t="s">
        <v>456</v>
      </c>
      <c r="I244" s="67"/>
      <c r="J244" s="67"/>
      <c r="K244" s="66" t="s">
        <v>456</v>
      </c>
      <c r="L244" s="70">
        <v>1</v>
      </c>
      <c r="M244" s="71">
        <v>3241.6416015625</v>
      </c>
      <c r="N244" s="71">
        <v>7330.0712890625</v>
      </c>
      <c r="O244" s="72"/>
      <c r="P244" s="73"/>
      <c r="Q244" s="73"/>
      <c r="R244" s="92"/>
      <c r="S244" s="45">
        <v>0</v>
      </c>
      <c r="T244" s="45">
        <v>1</v>
      </c>
      <c r="U244" s="46">
        <v>0</v>
      </c>
      <c r="V244" s="46">
        <v>0.020031</v>
      </c>
      <c r="W244" s="46">
        <v>0</v>
      </c>
      <c r="X244" s="46">
        <v>0.002469</v>
      </c>
      <c r="Y244" s="46">
        <v>0</v>
      </c>
      <c r="Z244" s="46">
        <v>0</v>
      </c>
      <c r="AA244" s="68">
        <v>244</v>
      </c>
      <c r="AB244" s="68"/>
      <c r="AC244" s="69"/>
      <c r="AD244" s="85" t="s">
        <v>676</v>
      </c>
      <c r="AE244" s="85" t="s">
        <v>752</v>
      </c>
      <c r="AF244" s="85" t="s">
        <v>817</v>
      </c>
      <c r="AG244" s="85" t="s">
        <v>826</v>
      </c>
      <c r="AH244" s="89" t="s">
        <v>1119</v>
      </c>
      <c r="AI244" s="85"/>
      <c r="AJ244" s="85"/>
      <c r="AK244" s="85"/>
      <c r="AL244" s="85"/>
      <c r="AM244" s="85"/>
      <c r="AN244" s="85"/>
      <c r="AO244" s="85" t="str">
        <f>REPLACE(INDEX(GroupVertices[Group],MATCH("~"&amp;Vertices[[#This Row],[Vertex]],GroupVertices[Vertex],0)),1,1,"")</f>
        <v>3</v>
      </c>
      <c r="AP244" s="45"/>
      <c r="AQ244" s="46"/>
      <c r="AR244" s="45"/>
      <c r="AS244" s="46"/>
      <c r="AT244" s="45"/>
      <c r="AU244" s="46"/>
      <c r="AV244" s="45"/>
      <c r="AW244" s="46"/>
      <c r="AX244" s="45"/>
      <c r="AY244" s="45" t="s">
        <v>752</v>
      </c>
      <c r="AZ244" s="45" t="s">
        <v>4045</v>
      </c>
      <c r="BA244" s="45" t="s">
        <v>817</v>
      </c>
      <c r="BB244" s="45" t="s">
        <v>817</v>
      </c>
      <c r="BC244" s="45" t="s">
        <v>826</v>
      </c>
      <c r="BD244" s="45" t="s">
        <v>826</v>
      </c>
      <c r="BE244" s="45" t="s">
        <v>965</v>
      </c>
      <c r="BF244" s="45" t="s">
        <v>965</v>
      </c>
      <c r="BG244" s="45" t="s">
        <v>969</v>
      </c>
      <c r="BH244" s="45" t="s">
        <v>969</v>
      </c>
      <c r="BI244" s="45"/>
      <c r="BJ244" s="45"/>
      <c r="BK244" s="109" t="s">
        <v>4199</v>
      </c>
      <c r="BL244" s="109" t="s">
        <v>4199</v>
      </c>
      <c r="BM244" s="109" t="s">
        <v>4306</v>
      </c>
      <c r="BN244" s="109" t="s">
        <v>4306</v>
      </c>
      <c r="BO244" s="2"/>
    </row>
    <row r="245" spans="1:67" ht="15">
      <c r="A245" s="61" t="s">
        <v>457</v>
      </c>
      <c r="B245" s="62"/>
      <c r="C245" s="62" t="s">
        <v>56</v>
      </c>
      <c r="D245" s="63">
        <v>50</v>
      </c>
      <c r="E245" s="65"/>
      <c r="F245" s="62"/>
      <c r="G245" s="62"/>
      <c r="H245" s="66" t="s">
        <v>457</v>
      </c>
      <c r="I245" s="67"/>
      <c r="J245" s="67"/>
      <c r="K245" s="66" t="s">
        <v>457</v>
      </c>
      <c r="L245" s="70">
        <v>1</v>
      </c>
      <c r="M245" s="71">
        <v>2100.61767578125</v>
      </c>
      <c r="N245" s="71">
        <v>8279.208984375</v>
      </c>
      <c r="O245" s="72"/>
      <c r="P245" s="73"/>
      <c r="Q245" s="73"/>
      <c r="R245" s="92"/>
      <c r="S245" s="45">
        <v>0</v>
      </c>
      <c r="T245" s="45">
        <v>1</v>
      </c>
      <c r="U245" s="46">
        <v>0</v>
      </c>
      <c r="V245" s="46">
        <v>0.020031</v>
      </c>
      <c r="W245" s="46">
        <v>0</v>
      </c>
      <c r="X245" s="46">
        <v>0.002469</v>
      </c>
      <c r="Y245" s="46">
        <v>0</v>
      </c>
      <c r="Z245" s="46">
        <v>0</v>
      </c>
      <c r="AA245" s="68">
        <v>245</v>
      </c>
      <c r="AB245" s="68"/>
      <c r="AC245" s="69"/>
      <c r="AD245" s="85" t="s">
        <v>676</v>
      </c>
      <c r="AE245" s="85" t="s">
        <v>762</v>
      </c>
      <c r="AF245" s="85" t="s">
        <v>817</v>
      </c>
      <c r="AG245" s="85" t="s">
        <v>828</v>
      </c>
      <c r="AH245" s="89" t="s">
        <v>1120</v>
      </c>
      <c r="AI245" s="85"/>
      <c r="AJ245" s="85"/>
      <c r="AK245" s="85"/>
      <c r="AL245" s="85"/>
      <c r="AM245" s="85"/>
      <c r="AN245" s="85"/>
      <c r="AO245" s="85" t="str">
        <f>REPLACE(INDEX(GroupVertices[Group],MATCH("~"&amp;Vertices[[#This Row],[Vertex]],GroupVertices[Vertex],0)),1,1,"")</f>
        <v>3</v>
      </c>
      <c r="AP245" s="45"/>
      <c r="AQ245" s="46"/>
      <c r="AR245" s="45"/>
      <c r="AS245" s="46"/>
      <c r="AT245" s="45"/>
      <c r="AU245" s="46"/>
      <c r="AV245" s="45"/>
      <c r="AW245" s="46"/>
      <c r="AX245" s="45"/>
      <c r="AY245" s="45" t="s">
        <v>762</v>
      </c>
      <c r="AZ245" s="45" t="s">
        <v>4051</v>
      </c>
      <c r="BA245" s="45" t="s">
        <v>817</v>
      </c>
      <c r="BB245" s="45" t="s">
        <v>817</v>
      </c>
      <c r="BC245" s="45" t="s">
        <v>828</v>
      </c>
      <c r="BD245" s="45" t="s">
        <v>828</v>
      </c>
      <c r="BE245" s="45" t="s">
        <v>965</v>
      </c>
      <c r="BF245" s="45" t="s">
        <v>965</v>
      </c>
      <c r="BG245" s="45" t="s">
        <v>969</v>
      </c>
      <c r="BH245" s="45" t="s">
        <v>969</v>
      </c>
      <c r="BI245" s="45"/>
      <c r="BJ245" s="45"/>
      <c r="BK245" s="109" t="s">
        <v>4199</v>
      </c>
      <c r="BL245" s="109" t="s">
        <v>4199</v>
      </c>
      <c r="BM245" s="109" t="s">
        <v>4306</v>
      </c>
      <c r="BN245" s="109" t="s">
        <v>4306</v>
      </c>
      <c r="BO245" s="2"/>
    </row>
    <row r="246" spans="1:67" ht="15">
      <c r="A246" s="61" t="s">
        <v>458</v>
      </c>
      <c r="B246" s="62"/>
      <c r="C246" s="62" t="s">
        <v>56</v>
      </c>
      <c r="D246" s="63">
        <v>50</v>
      </c>
      <c r="E246" s="65"/>
      <c r="F246" s="62"/>
      <c r="G246" s="62"/>
      <c r="H246" s="66" t="s">
        <v>458</v>
      </c>
      <c r="I246" s="67"/>
      <c r="J246" s="67"/>
      <c r="K246" s="66" t="s">
        <v>458</v>
      </c>
      <c r="L246" s="70">
        <v>1</v>
      </c>
      <c r="M246" s="71">
        <v>3407.302490234375</v>
      </c>
      <c r="N246" s="71">
        <v>8033.57568359375</v>
      </c>
      <c r="O246" s="72"/>
      <c r="P246" s="73"/>
      <c r="Q246" s="73"/>
      <c r="R246" s="92"/>
      <c r="S246" s="45">
        <v>0</v>
      </c>
      <c r="T246" s="45">
        <v>1</v>
      </c>
      <c r="U246" s="46">
        <v>0</v>
      </c>
      <c r="V246" s="46">
        <v>0.020031</v>
      </c>
      <c r="W246" s="46">
        <v>0</v>
      </c>
      <c r="X246" s="46">
        <v>0.002469</v>
      </c>
      <c r="Y246" s="46">
        <v>0</v>
      </c>
      <c r="Z246" s="46">
        <v>0</v>
      </c>
      <c r="AA246" s="68">
        <v>246</v>
      </c>
      <c r="AB246" s="68"/>
      <c r="AC246" s="69"/>
      <c r="AD246" s="85" t="s">
        <v>677</v>
      </c>
      <c r="AE246" s="85" t="s">
        <v>762</v>
      </c>
      <c r="AF246" s="85" t="s">
        <v>817</v>
      </c>
      <c r="AG246" s="85" t="s">
        <v>828</v>
      </c>
      <c r="AH246" s="89" t="s">
        <v>1121</v>
      </c>
      <c r="AI246" s="85"/>
      <c r="AJ246" s="85"/>
      <c r="AK246" s="85"/>
      <c r="AL246" s="85"/>
      <c r="AM246" s="85"/>
      <c r="AN246" s="85"/>
      <c r="AO246" s="85" t="str">
        <f>REPLACE(INDEX(GroupVertices[Group],MATCH("~"&amp;Vertices[[#This Row],[Vertex]],GroupVertices[Vertex],0)),1,1,"")</f>
        <v>3</v>
      </c>
      <c r="AP246" s="45"/>
      <c r="AQ246" s="46"/>
      <c r="AR246" s="45"/>
      <c r="AS246" s="46"/>
      <c r="AT246" s="45"/>
      <c r="AU246" s="46"/>
      <c r="AV246" s="45"/>
      <c r="AW246" s="46"/>
      <c r="AX246" s="45"/>
      <c r="AY246" s="45" t="s">
        <v>762</v>
      </c>
      <c r="AZ246" s="45" t="s">
        <v>4051</v>
      </c>
      <c r="BA246" s="45" t="s">
        <v>817</v>
      </c>
      <c r="BB246" s="45" t="s">
        <v>817</v>
      </c>
      <c r="BC246" s="45" t="s">
        <v>828</v>
      </c>
      <c r="BD246" s="45" t="s">
        <v>828</v>
      </c>
      <c r="BE246" s="45" t="s">
        <v>965</v>
      </c>
      <c r="BF246" s="45" t="s">
        <v>965</v>
      </c>
      <c r="BG246" s="45" t="s">
        <v>969</v>
      </c>
      <c r="BH246" s="45" t="s">
        <v>969</v>
      </c>
      <c r="BI246" s="45"/>
      <c r="BJ246" s="45"/>
      <c r="BK246" s="109" t="s">
        <v>4199</v>
      </c>
      <c r="BL246" s="109" t="s">
        <v>4199</v>
      </c>
      <c r="BM246" s="109" t="s">
        <v>4306</v>
      </c>
      <c r="BN246" s="109" t="s">
        <v>4306</v>
      </c>
      <c r="BO246" s="2"/>
    </row>
    <row r="247" spans="1:67" ht="15">
      <c r="A247" s="61" t="s">
        <v>459</v>
      </c>
      <c r="B247" s="62"/>
      <c r="C247" s="62" t="s">
        <v>56</v>
      </c>
      <c r="D247" s="63">
        <v>50</v>
      </c>
      <c r="E247" s="65"/>
      <c r="F247" s="62"/>
      <c r="G247" s="62"/>
      <c r="H247" s="66" t="s">
        <v>459</v>
      </c>
      <c r="I247" s="67"/>
      <c r="J247" s="67"/>
      <c r="K247" s="66" t="s">
        <v>459</v>
      </c>
      <c r="L247" s="70">
        <v>1</v>
      </c>
      <c r="M247" s="71">
        <v>2440.515625</v>
      </c>
      <c r="N247" s="71">
        <v>7206.67578125</v>
      </c>
      <c r="O247" s="72"/>
      <c r="P247" s="73"/>
      <c r="Q247" s="73"/>
      <c r="R247" s="92"/>
      <c r="S247" s="45">
        <v>0</v>
      </c>
      <c r="T247" s="45">
        <v>1</v>
      </c>
      <c r="U247" s="46">
        <v>0</v>
      </c>
      <c r="V247" s="46">
        <v>0.020031</v>
      </c>
      <c r="W247" s="46">
        <v>0</v>
      </c>
      <c r="X247" s="46">
        <v>0.002469</v>
      </c>
      <c r="Y247" s="46">
        <v>0</v>
      </c>
      <c r="Z247" s="46">
        <v>0</v>
      </c>
      <c r="AA247" s="68">
        <v>247</v>
      </c>
      <c r="AB247" s="68"/>
      <c r="AC247" s="69"/>
      <c r="AD247" s="85" t="s">
        <v>678</v>
      </c>
      <c r="AE247" s="85" t="s">
        <v>680</v>
      </c>
      <c r="AF247" s="85" t="s">
        <v>817</v>
      </c>
      <c r="AG247" s="85" t="s">
        <v>824</v>
      </c>
      <c r="AH247" s="89" t="s">
        <v>1116</v>
      </c>
      <c r="AI247" s="85"/>
      <c r="AJ247" s="85"/>
      <c r="AK247" s="85"/>
      <c r="AL247" s="85"/>
      <c r="AM247" s="85"/>
      <c r="AN247" s="85"/>
      <c r="AO247" s="85" t="str">
        <f>REPLACE(INDEX(GroupVertices[Group],MATCH("~"&amp;Vertices[[#This Row],[Vertex]],GroupVertices[Vertex],0)),1,1,"")</f>
        <v>3</v>
      </c>
      <c r="AP247" s="45"/>
      <c r="AQ247" s="46"/>
      <c r="AR247" s="45"/>
      <c r="AS247" s="46"/>
      <c r="AT247" s="45"/>
      <c r="AU247" s="46"/>
      <c r="AV247" s="45"/>
      <c r="AW247" s="46"/>
      <c r="AX247" s="45"/>
      <c r="AY247" s="45" t="s">
        <v>680</v>
      </c>
      <c r="AZ247" s="45" t="s">
        <v>3984</v>
      </c>
      <c r="BA247" s="45" t="s">
        <v>817</v>
      </c>
      <c r="BB247" s="45" t="s">
        <v>817</v>
      </c>
      <c r="BC247" s="45" t="s">
        <v>824</v>
      </c>
      <c r="BD247" s="45" t="s">
        <v>824</v>
      </c>
      <c r="BE247" s="45" t="s">
        <v>965</v>
      </c>
      <c r="BF247" s="45" t="s">
        <v>965</v>
      </c>
      <c r="BG247" s="45" t="s">
        <v>969</v>
      </c>
      <c r="BH247" s="45" t="s">
        <v>969</v>
      </c>
      <c r="BI247" s="45"/>
      <c r="BJ247" s="45"/>
      <c r="BK247" s="109" t="s">
        <v>4199</v>
      </c>
      <c r="BL247" s="109" t="s">
        <v>4199</v>
      </c>
      <c r="BM247" s="109" t="s">
        <v>4306</v>
      </c>
      <c r="BN247" s="109" t="s">
        <v>4306</v>
      </c>
      <c r="BO247" s="2"/>
    </row>
    <row r="248" spans="1:67" ht="15">
      <c r="A248" s="61" t="s">
        <v>460</v>
      </c>
      <c r="B248" s="62"/>
      <c r="C248" s="62" t="s">
        <v>56</v>
      </c>
      <c r="D248" s="63">
        <v>50</v>
      </c>
      <c r="E248" s="65"/>
      <c r="F248" s="62"/>
      <c r="G248" s="62"/>
      <c r="H248" s="66" t="s">
        <v>460</v>
      </c>
      <c r="I248" s="67"/>
      <c r="J248" s="67"/>
      <c r="K248" s="66" t="s">
        <v>460</v>
      </c>
      <c r="L248" s="70">
        <v>1</v>
      </c>
      <c r="M248" s="71">
        <v>2892.783935546875</v>
      </c>
      <c r="N248" s="71">
        <v>7499.24609375</v>
      </c>
      <c r="O248" s="72"/>
      <c r="P248" s="73"/>
      <c r="Q248" s="73"/>
      <c r="R248" s="92"/>
      <c r="S248" s="45">
        <v>0</v>
      </c>
      <c r="T248" s="45">
        <v>1</v>
      </c>
      <c r="U248" s="46">
        <v>0</v>
      </c>
      <c r="V248" s="46">
        <v>0.020031</v>
      </c>
      <c r="W248" s="46">
        <v>0</v>
      </c>
      <c r="X248" s="46">
        <v>0.002469</v>
      </c>
      <c r="Y248" s="46">
        <v>0</v>
      </c>
      <c r="Z248" s="46">
        <v>0</v>
      </c>
      <c r="AA248" s="68">
        <v>248</v>
      </c>
      <c r="AB248" s="68"/>
      <c r="AC248" s="69"/>
      <c r="AD248" s="85" t="s">
        <v>676</v>
      </c>
      <c r="AE248" s="85" t="s">
        <v>680</v>
      </c>
      <c r="AF248" s="85" t="s">
        <v>817</v>
      </c>
      <c r="AG248" s="85" t="s">
        <v>824</v>
      </c>
      <c r="AH248" s="89" t="s">
        <v>1117</v>
      </c>
      <c r="AI248" s="85"/>
      <c r="AJ248" s="85"/>
      <c r="AK248" s="85"/>
      <c r="AL248" s="85"/>
      <c r="AM248" s="85"/>
      <c r="AN248" s="85"/>
      <c r="AO248" s="85" t="str">
        <f>REPLACE(INDEX(GroupVertices[Group],MATCH("~"&amp;Vertices[[#This Row],[Vertex]],GroupVertices[Vertex],0)),1,1,"")</f>
        <v>3</v>
      </c>
      <c r="AP248" s="45"/>
      <c r="AQ248" s="46"/>
      <c r="AR248" s="45"/>
      <c r="AS248" s="46"/>
      <c r="AT248" s="45"/>
      <c r="AU248" s="46"/>
      <c r="AV248" s="45"/>
      <c r="AW248" s="46"/>
      <c r="AX248" s="45"/>
      <c r="AY248" s="45" t="s">
        <v>680</v>
      </c>
      <c r="AZ248" s="45" t="s">
        <v>3984</v>
      </c>
      <c r="BA248" s="45" t="s">
        <v>817</v>
      </c>
      <c r="BB248" s="45" t="s">
        <v>817</v>
      </c>
      <c r="BC248" s="45" t="s">
        <v>824</v>
      </c>
      <c r="BD248" s="45" t="s">
        <v>824</v>
      </c>
      <c r="BE248" s="45" t="s">
        <v>965</v>
      </c>
      <c r="BF248" s="45" t="s">
        <v>965</v>
      </c>
      <c r="BG248" s="45" t="s">
        <v>969</v>
      </c>
      <c r="BH248" s="45" t="s">
        <v>969</v>
      </c>
      <c r="BI248" s="45"/>
      <c r="BJ248" s="45"/>
      <c r="BK248" s="109" t="s">
        <v>4199</v>
      </c>
      <c r="BL248" s="109" t="s">
        <v>4199</v>
      </c>
      <c r="BM248" s="109" t="s">
        <v>4306</v>
      </c>
      <c r="BN248" s="109" t="s">
        <v>4306</v>
      </c>
      <c r="BO248" s="2"/>
    </row>
    <row r="249" spans="1:67" ht="15">
      <c r="A249" s="61" t="s">
        <v>462</v>
      </c>
      <c r="B249" s="62"/>
      <c r="C249" s="62" t="s">
        <v>56</v>
      </c>
      <c r="D249" s="63">
        <v>50</v>
      </c>
      <c r="E249" s="65"/>
      <c r="F249" s="62"/>
      <c r="G249" s="62"/>
      <c r="H249" s="66" t="s">
        <v>462</v>
      </c>
      <c r="I249" s="67"/>
      <c r="J249" s="67"/>
      <c r="K249" s="66" t="s">
        <v>462</v>
      </c>
      <c r="L249" s="70">
        <v>1</v>
      </c>
      <c r="M249" s="71">
        <v>2450.925048828125</v>
      </c>
      <c r="N249" s="71">
        <v>8198.857421875</v>
      </c>
      <c r="O249" s="72"/>
      <c r="P249" s="73"/>
      <c r="Q249" s="73"/>
      <c r="R249" s="92"/>
      <c r="S249" s="45">
        <v>0</v>
      </c>
      <c r="T249" s="45">
        <v>1</v>
      </c>
      <c r="U249" s="46">
        <v>0</v>
      </c>
      <c r="V249" s="46">
        <v>0.020031</v>
      </c>
      <c r="W249" s="46">
        <v>0</v>
      </c>
      <c r="X249" s="46">
        <v>0.002469</v>
      </c>
      <c r="Y249" s="46">
        <v>0</v>
      </c>
      <c r="Z249" s="46">
        <v>0</v>
      </c>
      <c r="AA249" s="68">
        <v>249</v>
      </c>
      <c r="AB249" s="68"/>
      <c r="AC249" s="69"/>
      <c r="AD249" s="85" t="s">
        <v>677</v>
      </c>
      <c r="AE249" s="85" t="s">
        <v>764</v>
      </c>
      <c r="AF249" s="85" t="s">
        <v>817</v>
      </c>
      <c r="AG249" s="85" t="s">
        <v>830</v>
      </c>
      <c r="AH249" s="89" t="s">
        <v>1123</v>
      </c>
      <c r="AI249" s="85"/>
      <c r="AJ249" s="85"/>
      <c r="AK249" s="85"/>
      <c r="AL249" s="85"/>
      <c r="AM249" s="85"/>
      <c r="AN249" s="85"/>
      <c r="AO249" s="85" t="str">
        <f>REPLACE(INDEX(GroupVertices[Group],MATCH("~"&amp;Vertices[[#This Row],[Vertex]],GroupVertices[Vertex],0)),1,1,"")</f>
        <v>3</v>
      </c>
      <c r="AP249" s="45"/>
      <c r="AQ249" s="46"/>
      <c r="AR249" s="45"/>
      <c r="AS249" s="46"/>
      <c r="AT249" s="45"/>
      <c r="AU249" s="46"/>
      <c r="AV249" s="45"/>
      <c r="AW249" s="46"/>
      <c r="AX249" s="45"/>
      <c r="AY249" s="45" t="s">
        <v>764</v>
      </c>
      <c r="AZ249" s="45" t="s">
        <v>4053</v>
      </c>
      <c r="BA249" s="45" t="s">
        <v>817</v>
      </c>
      <c r="BB249" s="45" t="s">
        <v>817</v>
      </c>
      <c r="BC249" s="45" t="s">
        <v>830</v>
      </c>
      <c r="BD249" s="45" t="s">
        <v>830</v>
      </c>
      <c r="BE249" s="45" t="s">
        <v>965</v>
      </c>
      <c r="BF249" s="45" t="s">
        <v>965</v>
      </c>
      <c r="BG249" s="45" t="s">
        <v>969</v>
      </c>
      <c r="BH249" s="45" t="s">
        <v>969</v>
      </c>
      <c r="BI249" s="45"/>
      <c r="BJ249" s="45"/>
      <c r="BK249" s="109" t="s">
        <v>4199</v>
      </c>
      <c r="BL249" s="109" t="s">
        <v>4199</v>
      </c>
      <c r="BM249" s="109" t="s">
        <v>4306</v>
      </c>
      <c r="BN249" s="109" t="s">
        <v>4306</v>
      </c>
      <c r="BO249" s="2"/>
    </row>
    <row r="250" spans="1:67" ht="15">
      <c r="A250" s="61" t="s">
        <v>463</v>
      </c>
      <c r="B250" s="62"/>
      <c r="C250" s="62" t="s">
        <v>56</v>
      </c>
      <c r="D250" s="63">
        <v>50</v>
      </c>
      <c r="E250" s="65"/>
      <c r="F250" s="62"/>
      <c r="G250" s="62"/>
      <c r="H250" s="66" t="s">
        <v>463</v>
      </c>
      <c r="I250" s="67"/>
      <c r="J250" s="67"/>
      <c r="K250" s="66" t="s">
        <v>463</v>
      </c>
      <c r="L250" s="70">
        <v>1</v>
      </c>
      <c r="M250" s="71">
        <v>2499.595458984375</v>
      </c>
      <c r="N250" s="71">
        <v>9822.546875</v>
      </c>
      <c r="O250" s="72"/>
      <c r="P250" s="73"/>
      <c r="Q250" s="73"/>
      <c r="R250" s="92"/>
      <c r="S250" s="45">
        <v>0</v>
      </c>
      <c r="T250" s="45">
        <v>1</v>
      </c>
      <c r="U250" s="46">
        <v>0</v>
      </c>
      <c r="V250" s="46">
        <v>0.012877</v>
      </c>
      <c r="W250" s="46">
        <v>0</v>
      </c>
      <c r="X250" s="46">
        <v>0.002555</v>
      </c>
      <c r="Y250" s="46">
        <v>0</v>
      </c>
      <c r="Z250" s="46">
        <v>0</v>
      </c>
      <c r="AA250" s="68">
        <v>250</v>
      </c>
      <c r="AB250" s="68"/>
      <c r="AC250" s="69"/>
      <c r="AD250" s="85" t="s">
        <v>676</v>
      </c>
      <c r="AE250" s="85" t="s">
        <v>765</v>
      </c>
      <c r="AF250" s="85" t="s">
        <v>817</v>
      </c>
      <c r="AG250" s="85" t="s">
        <v>823</v>
      </c>
      <c r="AH250" s="89" t="s">
        <v>1125</v>
      </c>
      <c r="AI250" s="85"/>
      <c r="AJ250" s="85"/>
      <c r="AK250" s="85"/>
      <c r="AL250" s="85"/>
      <c r="AM250" s="85"/>
      <c r="AN250" s="85"/>
      <c r="AO250" s="85" t="str">
        <f>REPLACE(INDEX(GroupVertices[Group],MATCH("~"&amp;Vertices[[#This Row],[Vertex]],GroupVertices[Vertex],0)),1,1,"")</f>
        <v>3</v>
      </c>
      <c r="AP250" s="45"/>
      <c r="AQ250" s="46"/>
      <c r="AR250" s="45"/>
      <c r="AS250" s="46"/>
      <c r="AT250" s="45"/>
      <c r="AU250" s="46"/>
      <c r="AV250" s="45"/>
      <c r="AW250" s="46"/>
      <c r="AX250" s="45"/>
      <c r="AY250" s="45" t="s">
        <v>765</v>
      </c>
      <c r="AZ250" s="45" t="s">
        <v>765</v>
      </c>
      <c r="BA250" s="45" t="s">
        <v>817</v>
      </c>
      <c r="BB250" s="45" t="s">
        <v>817</v>
      </c>
      <c r="BC250" s="45" t="s">
        <v>823</v>
      </c>
      <c r="BD250" s="45" t="s">
        <v>823</v>
      </c>
      <c r="BE250" s="45" t="s">
        <v>965</v>
      </c>
      <c r="BF250" s="45" t="s">
        <v>965</v>
      </c>
      <c r="BG250" s="45" t="s">
        <v>968</v>
      </c>
      <c r="BH250" s="45" t="s">
        <v>968</v>
      </c>
      <c r="BI250" s="45"/>
      <c r="BJ250" s="45"/>
      <c r="BK250" s="109" t="s">
        <v>4200</v>
      </c>
      <c r="BL250" s="109" t="s">
        <v>4200</v>
      </c>
      <c r="BM250" s="109" t="s">
        <v>4307</v>
      </c>
      <c r="BN250" s="109" t="s">
        <v>4307</v>
      </c>
      <c r="BO250" s="2"/>
    </row>
    <row r="251" spans="1:67" ht="15">
      <c r="A251" s="61" t="s">
        <v>464</v>
      </c>
      <c r="B251" s="62"/>
      <c r="C251" s="62" t="s">
        <v>56</v>
      </c>
      <c r="D251" s="63">
        <v>50</v>
      </c>
      <c r="E251" s="65"/>
      <c r="F251" s="62"/>
      <c r="G251" s="62"/>
      <c r="H251" s="66" t="s">
        <v>464</v>
      </c>
      <c r="I251" s="67"/>
      <c r="J251" s="67"/>
      <c r="K251" s="66" t="s">
        <v>464</v>
      </c>
      <c r="L251" s="70">
        <v>1</v>
      </c>
      <c r="M251" s="71">
        <v>3381.202392578125</v>
      </c>
      <c r="N251" s="71">
        <v>9699.615234375</v>
      </c>
      <c r="O251" s="72"/>
      <c r="P251" s="73"/>
      <c r="Q251" s="73"/>
      <c r="R251" s="92"/>
      <c r="S251" s="45">
        <v>0</v>
      </c>
      <c r="T251" s="45">
        <v>1</v>
      </c>
      <c r="U251" s="46">
        <v>0</v>
      </c>
      <c r="V251" s="46">
        <v>0.012877</v>
      </c>
      <c r="W251" s="46">
        <v>0</v>
      </c>
      <c r="X251" s="46">
        <v>0.002555</v>
      </c>
      <c r="Y251" s="46">
        <v>0</v>
      </c>
      <c r="Z251" s="46">
        <v>0</v>
      </c>
      <c r="AA251" s="68">
        <v>251</v>
      </c>
      <c r="AB251" s="68"/>
      <c r="AC251" s="69"/>
      <c r="AD251" s="85" t="s">
        <v>676</v>
      </c>
      <c r="AE251" s="85" t="s">
        <v>765</v>
      </c>
      <c r="AF251" s="85" t="s">
        <v>817</v>
      </c>
      <c r="AG251" s="85" t="s">
        <v>823</v>
      </c>
      <c r="AH251" s="89" t="s">
        <v>1127</v>
      </c>
      <c r="AI251" s="85"/>
      <c r="AJ251" s="85"/>
      <c r="AK251" s="85"/>
      <c r="AL251" s="85"/>
      <c r="AM251" s="85"/>
      <c r="AN251" s="85"/>
      <c r="AO251" s="85" t="str">
        <f>REPLACE(INDEX(GroupVertices[Group],MATCH("~"&amp;Vertices[[#This Row],[Vertex]],GroupVertices[Vertex],0)),1,1,"")</f>
        <v>3</v>
      </c>
      <c r="AP251" s="45"/>
      <c r="AQ251" s="46"/>
      <c r="AR251" s="45"/>
      <c r="AS251" s="46"/>
      <c r="AT251" s="45"/>
      <c r="AU251" s="46"/>
      <c r="AV251" s="45"/>
      <c r="AW251" s="46"/>
      <c r="AX251" s="45"/>
      <c r="AY251" s="45" t="s">
        <v>765</v>
      </c>
      <c r="AZ251" s="45" t="s">
        <v>765</v>
      </c>
      <c r="BA251" s="45" t="s">
        <v>817</v>
      </c>
      <c r="BB251" s="45" t="s">
        <v>817</v>
      </c>
      <c r="BC251" s="45" t="s">
        <v>823</v>
      </c>
      <c r="BD251" s="45" t="s">
        <v>823</v>
      </c>
      <c r="BE251" s="45" t="s">
        <v>965</v>
      </c>
      <c r="BF251" s="45" t="s">
        <v>965</v>
      </c>
      <c r="BG251" s="45" t="s">
        <v>968</v>
      </c>
      <c r="BH251" s="45" t="s">
        <v>968</v>
      </c>
      <c r="BI251" s="45"/>
      <c r="BJ251" s="45"/>
      <c r="BK251" s="109" t="s">
        <v>4200</v>
      </c>
      <c r="BL251" s="109" t="s">
        <v>4200</v>
      </c>
      <c r="BM251" s="109" t="s">
        <v>4307</v>
      </c>
      <c r="BN251" s="109" t="s">
        <v>4307</v>
      </c>
      <c r="BO251" s="2"/>
    </row>
    <row r="252" spans="1:67" ht="15">
      <c r="A252" s="61" t="s">
        <v>465</v>
      </c>
      <c r="B252" s="62"/>
      <c r="C252" s="62" t="s">
        <v>56</v>
      </c>
      <c r="D252" s="63">
        <v>50</v>
      </c>
      <c r="E252" s="65"/>
      <c r="F252" s="62"/>
      <c r="G252" s="62"/>
      <c r="H252" s="66" t="s">
        <v>465</v>
      </c>
      <c r="I252" s="67"/>
      <c r="J252" s="67"/>
      <c r="K252" s="66" t="s">
        <v>465</v>
      </c>
      <c r="L252" s="70">
        <v>1</v>
      </c>
      <c r="M252" s="71">
        <v>3407.302490234375</v>
      </c>
      <c r="N252" s="71">
        <v>3953.14892578125</v>
      </c>
      <c r="O252" s="72"/>
      <c r="P252" s="73"/>
      <c r="Q252" s="73"/>
      <c r="R252" s="92"/>
      <c r="S252" s="45">
        <v>0</v>
      </c>
      <c r="T252" s="45">
        <v>1</v>
      </c>
      <c r="U252" s="46">
        <v>0</v>
      </c>
      <c r="V252" s="46">
        <v>0.037889</v>
      </c>
      <c r="W252" s="46">
        <v>0.000986</v>
      </c>
      <c r="X252" s="46">
        <v>0.00255</v>
      </c>
      <c r="Y252" s="46">
        <v>0</v>
      </c>
      <c r="Z252" s="46">
        <v>0</v>
      </c>
      <c r="AA252" s="68">
        <v>252</v>
      </c>
      <c r="AB252" s="68"/>
      <c r="AC252" s="69"/>
      <c r="AD252" s="85" t="s">
        <v>677</v>
      </c>
      <c r="AE252" s="85" t="s">
        <v>765</v>
      </c>
      <c r="AF252" s="85" t="s">
        <v>817</v>
      </c>
      <c r="AG252" s="85" t="s">
        <v>823</v>
      </c>
      <c r="AH252" s="89" t="s">
        <v>1128</v>
      </c>
      <c r="AI252" s="85"/>
      <c r="AJ252" s="85"/>
      <c r="AK252" s="85"/>
      <c r="AL252" s="85"/>
      <c r="AM252" s="85"/>
      <c r="AN252" s="85"/>
      <c r="AO252" s="85" t="str">
        <f>REPLACE(INDEX(GroupVertices[Group],MATCH("~"&amp;Vertices[[#This Row],[Vertex]],GroupVertices[Vertex],0)),1,1,"")</f>
        <v>5</v>
      </c>
      <c r="AP252" s="45"/>
      <c r="AQ252" s="46"/>
      <c r="AR252" s="45"/>
      <c r="AS252" s="46"/>
      <c r="AT252" s="45"/>
      <c r="AU252" s="46"/>
      <c r="AV252" s="45"/>
      <c r="AW252" s="46"/>
      <c r="AX252" s="45"/>
      <c r="AY252" s="45" t="s">
        <v>765</v>
      </c>
      <c r="AZ252" s="45" t="s">
        <v>765</v>
      </c>
      <c r="BA252" s="45" t="s">
        <v>817</v>
      </c>
      <c r="BB252" s="45" t="s">
        <v>817</v>
      </c>
      <c r="BC252" s="45" t="s">
        <v>823</v>
      </c>
      <c r="BD252" s="45" t="s">
        <v>823</v>
      </c>
      <c r="BE252" s="45" t="s">
        <v>965</v>
      </c>
      <c r="BF252" s="45" t="s">
        <v>965</v>
      </c>
      <c r="BG252" s="45" t="s">
        <v>969</v>
      </c>
      <c r="BH252" s="45" t="s">
        <v>969</v>
      </c>
      <c r="BI252" s="45"/>
      <c r="BJ252" s="45"/>
      <c r="BK252" s="109" t="s">
        <v>4201</v>
      </c>
      <c r="BL252" s="109" t="s">
        <v>4201</v>
      </c>
      <c r="BM252" s="109" t="s">
        <v>4308</v>
      </c>
      <c r="BN252" s="109" t="s">
        <v>4308</v>
      </c>
      <c r="BO252" s="2"/>
    </row>
    <row r="253" spans="1:67" ht="15">
      <c r="A253" s="61" t="s">
        <v>466</v>
      </c>
      <c r="B253" s="62"/>
      <c r="C253" s="62" t="s">
        <v>56</v>
      </c>
      <c r="D253" s="63">
        <v>50</v>
      </c>
      <c r="E253" s="65"/>
      <c r="F253" s="62"/>
      <c r="G253" s="62"/>
      <c r="H253" s="66" t="s">
        <v>466</v>
      </c>
      <c r="I253" s="67"/>
      <c r="J253" s="67"/>
      <c r="K253" s="66" t="s">
        <v>466</v>
      </c>
      <c r="L253" s="70">
        <v>1</v>
      </c>
      <c r="M253" s="71">
        <v>3138.4775390625</v>
      </c>
      <c r="N253" s="71">
        <v>4396.619140625</v>
      </c>
      <c r="O253" s="72"/>
      <c r="P253" s="73"/>
      <c r="Q253" s="73"/>
      <c r="R253" s="92"/>
      <c r="S253" s="45">
        <v>0</v>
      </c>
      <c r="T253" s="45">
        <v>1</v>
      </c>
      <c r="U253" s="46">
        <v>0</v>
      </c>
      <c r="V253" s="46">
        <v>0.037889</v>
      </c>
      <c r="W253" s="46">
        <v>0.000986</v>
      </c>
      <c r="X253" s="46">
        <v>0.00255</v>
      </c>
      <c r="Y253" s="46">
        <v>0</v>
      </c>
      <c r="Z253" s="46">
        <v>0</v>
      </c>
      <c r="AA253" s="68">
        <v>253</v>
      </c>
      <c r="AB253" s="68"/>
      <c r="AC253" s="69"/>
      <c r="AD253" s="85" t="s">
        <v>678</v>
      </c>
      <c r="AE253" s="85" t="s">
        <v>696</v>
      </c>
      <c r="AF253" s="85" t="s">
        <v>817</v>
      </c>
      <c r="AG253" s="85" t="s">
        <v>830</v>
      </c>
      <c r="AH253" s="89" t="s">
        <v>1129</v>
      </c>
      <c r="AI253" s="85"/>
      <c r="AJ253" s="85"/>
      <c r="AK253" s="85"/>
      <c r="AL253" s="85"/>
      <c r="AM253" s="85"/>
      <c r="AN253" s="85"/>
      <c r="AO253" s="85" t="str">
        <f>REPLACE(INDEX(GroupVertices[Group],MATCH("~"&amp;Vertices[[#This Row],[Vertex]],GroupVertices[Vertex],0)),1,1,"")</f>
        <v>5</v>
      </c>
      <c r="AP253" s="45"/>
      <c r="AQ253" s="46"/>
      <c r="AR253" s="45"/>
      <c r="AS253" s="46"/>
      <c r="AT253" s="45"/>
      <c r="AU253" s="46"/>
      <c r="AV253" s="45"/>
      <c r="AW253" s="46"/>
      <c r="AX253" s="45"/>
      <c r="AY253" s="45" t="s">
        <v>696</v>
      </c>
      <c r="AZ253" s="45" t="s">
        <v>696</v>
      </c>
      <c r="BA253" s="45" t="s">
        <v>817</v>
      </c>
      <c r="BB253" s="45" t="s">
        <v>817</v>
      </c>
      <c r="BC253" s="45" t="s">
        <v>830</v>
      </c>
      <c r="BD253" s="45" t="s">
        <v>830</v>
      </c>
      <c r="BE253" s="45" t="s">
        <v>965</v>
      </c>
      <c r="BF253" s="45" t="s">
        <v>965</v>
      </c>
      <c r="BG253" s="45" t="s">
        <v>969</v>
      </c>
      <c r="BH253" s="45" t="s">
        <v>969</v>
      </c>
      <c r="BI253" s="45"/>
      <c r="BJ253" s="45"/>
      <c r="BK253" s="109" t="s">
        <v>4201</v>
      </c>
      <c r="BL253" s="109" t="s">
        <v>4201</v>
      </c>
      <c r="BM253" s="109" t="s">
        <v>4308</v>
      </c>
      <c r="BN253" s="109" t="s">
        <v>4308</v>
      </c>
      <c r="BO253" s="2"/>
    </row>
    <row r="254" spans="1:67" ht="15">
      <c r="A254" s="61" t="s">
        <v>467</v>
      </c>
      <c r="B254" s="62"/>
      <c r="C254" s="62" t="s">
        <v>56</v>
      </c>
      <c r="D254" s="63">
        <v>50</v>
      </c>
      <c r="E254" s="65"/>
      <c r="F254" s="62"/>
      <c r="G254" s="62"/>
      <c r="H254" s="66" t="s">
        <v>467</v>
      </c>
      <c r="I254" s="67"/>
      <c r="J254" s="67"/>
      <c r="K254" s="66" t="s">
        <v>467</v>
      </c>
      <c r="L254" s="70">
        <v>1</v>
      </c>
      <c r="M254" s="71">
        <v>8619.095703125</v>
      </c>
      <c r="N254" s="71">
        <v>2543.86328125</v>
      </c>
      <c r="O254" s="72"/>
      <c r="P254" s="73"/>
      <c r="Q254" s="73"/>
      <c r="R254" s="92"/>
      <c r="S254" s="45">
        <v>0</v>
      </c>
      <c r="T254" s="45">
        <v>1</v>
      </c>
      <c r="U254" s="46">
        <v>0</v>
      </c>
      <c r="V254" s="46">
        <v>0.002817</v>
      </c>
      <c r="W254" s="46">
        <v>0</v>
      </c>
      <c r="X254" s="46">
        <v>0.002809</v>
      </c>
      <c r="Y254" s="46">
        <v>0</v>
      </c>
      <c r="Z254" s="46">
        <v>0</v>
      </c>
      <c r="AA254" s="68">
        <v>254</v>
      </c>
      <c r="AB254" s="68"/>
      <c r="AC254" s="69"/>
      <c r="AD254" s="85" t="s">
        <v>678</v>
      </c>
      <c r="AE254" s="85" t="s">
        <v>766</v>
      </c>
      <c r="AF254" s="85" t="s">
        <v>817</v>
      </c>
      <c r="AG254" s="85" t="s">
        <v>830</v>
      </c>
      <c r="AH254" s="89" t="s">
        <v>1132</v>
      </c>
      <c r="AI254" s="85"/>
      <c r="AJ254" s="85"/>
      <c r="AK254" s="85"/>
      <c r="AL254" s="85"/>
      <c r="AM254" s="85"/>
      <c r="AN254" s="85"/>
      <c r="AO254" s="85" t="str">
        <f>REPLACE(INDEX(GroupVertices[Group],MATCH("~"&amp;Vertices[[#This Row],[Vertex]],GroupVertices[Vertex],0)),1,1,"")</f>
        <v>55</v>
      </c>
      <c r="AP254" s="45"/>
      <c r="AQ254" s="46"/>
      <c r="AR254" s="45"/>
      <c r="AS254" s="46"/>
      <c r="AT254" s="45"/>
      <c r="AU254" s="46"/>
      <c r="AV254" s="45"/>
      <c r="AW254" s="46"/>
      <c r="AX254" s="45"/>
      <c r="AY254" s="45" t="s">
        <v>766</v>
      </c>
      <c r="AZ254" s="45" t="s">
        <v>766</v>
      </c>
      <c r="BA254" s="45" t="s">
        <v>817</v>
      </c>
      <c r="BB254" s="45" t="s">
        <v>817</v>
      </c>
      <c r="BC254" s="45" t="s">
        <v>830</v>
      </c>
      <c r="BD254" s="45" t="s">
        <v>830</v>
      </c>
      <c r="BE254" s="45" t="s">
        <v>965</v>
      </c>
      <c r="BF254" s="45" t="s">
        <v>965</v>
      </c>
      <c r="BG254" s="45" t="s">
        <v>972</v>
      </c>
      <c r="BH254" s="45" t="s">
        <v>972</v>
      </c>
      <c r="BI254" s="45"/>
      <c r="BJ254" s="45"/>
      <c r="BK254" s="109" t="s">
        <v>3793</v>
      </c>
      <c r="BL254" s="109" t="s">
        <v>3793</v>
      </c>
      <c r="BM254" s="109" t="s">
        <v>4309</v>
      </c>
      <c r="BN254" s="109" t="s">
        <v>4309</v>
      </c>
      <c r="BO254" s="2"/>
    </row>
    <row r="255" spans="1:67" ht="15">
      <c r="A255" s="61" t="s">
        <v>619</v>
      </c>
      <c r="B255" s="62"/>
      <c r="C255" s="62" t="s">
        <v>59</v>
      </c>
      <c r="D255" s="63">
        <v>50</v>
      </c>
      <c r="E255" s="65"/>
      <c r="F255" s="62"/>
      <c r="G255" s="62"/>
      <c r="H255" s="66" t="s">
        <v>619</v>
      </c>
      <c r="I255" s="67"/>
      <c r="J255" s="67"/>
      <c r="K255" s="66" t="s">
        <v>619</v>
      </c>
      <c r="L255" s="70">
        <v>1</v>
      </c>
      <c r="M255" s="71">
        <v>9181.671875</v>
      </c>
      <c r="N255" s="71">
        <v>3161.448486328125</v>
      </c>
      <c r="O255" s="72"/>
      <c r="P255" s="73"/>
      <c r="Q255" s="73"/>
      <c r="R255" s="92"/>
      <c r="S255" s="45">
        <v>1</v>
      </c>
      <c r="T255" s="45">
        <v>0</v>
      </c>
      <c r="U255" s="46">
        <v>0</v>
      </c>
      <c r="V255" s="46">
        <v>0.002817</v>
      </c>
      <c r="W255" s="46">
        <v>0</v>
      </c>
      <c r="X255" s="46">
        <v>0.002809</v>
      </c>
      <c r="Y255" s="46">
        <v>0</v>
      </c>
      <c r="Z255" s="46">
        <v>0</v>
      </c>
      <c r="AA255" s="68">
        <v>255</v>
      </c>
      <c r="AB255" s="68"/>
      <c r="AC255" s="69"/>
      <c r="AD255" s="85"/>
      <c r="AE255" s="85"/>
      <c r="AF255" s="85"/>
      <c r="AG255" s="85"/>
      <c r="AH255" s="89" t="s">
        <v>1131</v>
      </c>
      <c r="AI255" s="85" t="s">
        <v>909</v>
      </c>
      <c r="AJ255" s="85" t="s">
        <v>965</v>
      </c>
      <c r="AK255" s="85">
        <v>2017</v>
      </c>
      <c r="AL255" s="85">
        <v>97</v>
      </c>
      <c r="AM255" s="85" t="s">
        <v>972</v>
      </c>
      <c r="AN255" s="85"/>
      <c r="AO255" s="85" t="str">
        <f>REPLACE(INDEX(GroupVertices[Group],MATCH("~"&amp;Vertices[[#This Row],[Vertex]],GroupVertices[Vertex],0)),1,1,"")</f>
        <v>55</v>
      </c>
      <c r="AP255" s="45">
        <v>2</v>
      </c>
      <c r="AQ255" s="46">
        <v>0.7490636704119851</v>
      </c>
      <c r="AR255" s="45">
        <v>2</v>
      </c>
      <c r="AS255" s="46">
        <v>0.7490636704119851</v>
      </c>
      <c r="AT255" s="45">
        <v>0</v>
      </c>
      <c r="AU255" s="46">
        <v>0</v>
      </c>
      <c r="AV255" s="45">
        <v>134</v>
      </c>
      <c r="AW255" s="46">
        <v>50.18726591760299</v>
      </c>
      <c r="AX255" s="45">
        <v>267</v>
      </c>
      <c r="AY255" s="45"/>
      <c r="AZ255" s="45"/>
      <c r="BA255" s="45"/>
      <c r="BB255" s="45"/>
      <c r="BC255" s="45"/>
      <c r="BD255" s="45"/>
      <c r="BE255" s="45"/>
      <c r="BF255" s="45"/>
      <c r="BG255" s="45"/>
      <c r="BH255" s="45"/>
      <c r="BI255" s="45"/>
      <c r="BJ255" s="45"/>
      <c r="BK255" s="45"/>
      <c r="BL255" s="45"/>
      <c r="BM255" s="45"/>
      <c r="BN255" s="45"/>
      <c r="BO255" s="2"/>
    </row>
    <row r="256" spans="1:67" ht="15">
      <c r="A256" s="61" t="s">
        <v>468</v>
      </c>
      <c r="B256" s="62"/>
      <c r="C256" s="62" t="s">
        <v>56</v>
      </c>
      <c r="D256" s="63">
        <v>50</v>
      </c>
      <c r="E256" s="65"/>
      <c r="F256" s="62"/>
      <c r="G256" s="62"/>
      <c r="H256" s="66" t="s">
        <v>468</v>
      </c>
      <c r="I256" s="67"/>
      <c r="J256" s="67"/>
      <c r="K256" s="66" t="s">
        <v>468</v>
      </c>
      <c r="L256" s="70">
        <v>1</v>
      </c>
      <c r="M256" s="71">
        <v>4553.6845703125</v>
      </c>
      <c r="N256" s="71">
        <v>5705.3115234375</v>
      </c>
      <c r="O256" s="72"/>
      <c r="P256" s="73"/>
      <c r="Q256" s="73"/>
      <c r="R256" s="92"/>
      <c r="S256" s="45">
        <v>0</v>
      </c>
      <c r="T256" s="45">
        <v>1</v>
      </c>
      <c r="U256" s="46">
        <v>0</v>
      </c>
      <c r="V256" s="46">
        <v>0.003756</v>
      </c>
      <c r="W256" s="46">
        <v>0</v>
      </c>
      <c r="X256" s="46">
        <v>0.002626</v>
      </c>
      <c r="Y256" s="46">
        <v>0</v>
      </c>
      <c r="Z256" s="46">
        <v>0</v>
      </c>
      <c r="AA256" s="68">
        <v>256</v>
      </c>
      <c r="AB256" s="68"/>
      <c r="AC256" s="69"/>
      <c r="AD256" s="85" t="s">
        <v>676</v>
      </c>
      <c r="AE256" s="85" t="s">
        <v>766</v>
      </c>
      <c r="AF256" s="85" t="s">
        <v>817</v>
      </c>
      <c r="AG256" s="85" t="s">
        <v>830</v>
      </c>
      <c r="AH256" s="89" t="s">
        <v>1133</v>
      </c>
      <c r="AI256" s="85"/>
      <c r="AJ256" s="85"/>
      <c r="AK256" s="85"/>
      <c r="AL256" s="85"/>
      <c r="AM256" s="85"/>
      <c r="AN256" s="85"/>
      <c r="AO256" s="85" t="str">
        <f>REPLACE(INDEX(GroupVertices[Group],MATCH("~"&amp;Vertices[[#This Row],[Vertex]],GroupVertices[Vertex],0)),1,1,"")</f>
        <v>31</v>
      </c>
      <c r="AP256" s="45"/>
      <c r="AQ256" s="46"/>
      <c r="AR256" s="45"/>
      <c r="AS256" s="46"/>
      <c r="AT256" s="45"/>
      <c r="AU256" s="46"/>
      <c r="AV256" s="45"/>
      <c r="AW256" s="46"/>
      <c r="AX256" s="45"/>
      <c r="AY256" s="45" t="s">
        <v>766</v>
      </c>
      <c r="AZ256" s="45" t="s">
        <v>766</v>
      </c>
      <c r="BA256" s="45" t="s">
        <v>817</v>
      </c>
      <c r="BB256" s="45" t="s">
        <v>817</v>
      </c>
      <c r="BC256" s="45" t="s">
        <v>830</v>
      </c>
      <c r="BD256" s="45" t="s">
        <v>830</v>
      </c>
      <c r="BE256" s="45" t="s">
        <v>965</v>
      </c>
      <c r="BF256" s="45" t="s">
        <v>965</v>
      </c>
      <c r="BG256" s="45" t="s">
        <v>969</v>
      </c>
      <c r="BH256" s="45" t="s">
        <v>969</v>
      </c>
      <c r="BI256" s="45"/>
      <c r="BJ256" s="45"/>
      <c r="BK256" s="109" t="s">
        <v>3769</v>
      </c>
      <c r="BL256" s="109" t="s">
        <v>3769</v>
      </c>
      <c r="BM256" s="109" t="s">
        <v>4310</v>
      </c>
      <c r="BN256" s="109" t="s">
        <v>4310</v>
      </c>
      <c r="BO256" s="2"/>
    </row>
    <row r="257" spans="1:67" ht="15">
      <c r="A257" s="61" t="s">
        <v>469</v>
      </c>
      <c r="B257" s="62"/>
      <c r="C257" s="62" t="s">
        <v>56</v>
      </c>
      <c r="D257" s="63">
        <v>50</v>
      </c>
      <c r="E257" s="65"/>
      <c r="F257" s="62"/>
      <c r="G257" s="62"/>
      <c r="H257" s="66" t="s">
        <v>469</v>
      </c>
      <c r="I257" s="67"/>
      <c r="J257" s="67"/>
      <c r="K257" s="66" t="s">
        <v>469</v>
      </c>
      <c r="L257" s="70">
        <v>1</v>
      </c>
      <c r="M257" s="71">
        <v>5137.490234375</v>
      </c>
      <c r="N257" s="71">
        <v>4749.52490234375</v>
      </c>
      <c r="O257" s="72"/>
      <c r="P257" s="73"/>
      <c r="Q257" s="73"/>
      <c r="R257" s="92"/>
      <c r="S257" s="45">
        <v>0</v>
      </c>
      <c r="T257" s="45">
        <v>1</v>
      </c>
      <c r="U257" s="46">
        <v>0</v>
      </c>
      <c r="V257" s="46">
        <v>0.003756</v>
      </c>
      <c r="W257" s="46">
        <v>0</v>
      </c>
      <c r="X257" s="46">
        <v>0.002626</v>
      </c>
      <c r="Y257" s="46">
        <v>0</v>
      </c>
      <c r="Z257" s="46">
        <v>0</v>
      </c>
      <c r="AA257" s="68">
        <v>257</v>
      </c>
      <c r="AB257" s="68"/>
      <c r="AC257" s="69"/>
      <c r="AD257" s="85" t="s">
        <v>677</v>
      </c>
      <c r="AE257" s="85" t="s">
        <v>766</v>
      </c>
      <c r="AF257" s="85" t="s">
        <v>817</v>
      </c>
      <c r="AG257" s="85" t="s">
        <v>830</v>
      </c>
      <c r="AH257" s="89" t="s">
        <v>1134</v>
      </c>
      <c r="AI257" s="85"/>
      <c r="AJ257" s="85"/>
      <c r="AK257" s="85"/>
      <c r="AL257" s="85"/>
      <c r="AM257" s="85"/>
      <c r="AN257" s="85"/>
      <c r="AO257" s="85" t="str">
        <f>REPLACE(INDEX(GroupVertices[Group],MATCH("~"&amp;Vertices[[#This Row],[Vertex]],GroupVertices[Vertex],0)),1,1,"")</f>
        <v>31</v>
      </c>
      <c r="AP257" s="45"/>
      <c r="AQ257" s="46"/>
      <c r="AR257" s="45"/>
      <c r="AS257" s="46"/>
      <c r="AT257" s="45"/>
      <c r="AU257" s="46"/>
      <c r="AV257" s="45"/>
      <c r="AW257" s="46"/>
      <c r="AX257" s="45"/>
      <c r="AY257" s="45" t="s">
        <v>766</v>
      </c>
      <c r="AZ257" s="45" t="s">
        <v>766</v>
      </c>
      <c r="BA257" s="45" t="s">
        <v>817</v>
      </c>
      <c r="BB257" s="45" t="s">
        <v>817</v>
      </c>
      <c r="BC257" s="45" t="s">
        <v>830</v>
      </c>
      <c r="BD257" s="45" t="s">
        <v>830</v>
      </c>
      <c r="BE257" s="45" t="s">
        <v>965</v>
      </c>
      <c r="BF257" s="45" t="s">
        <v>965</v>
      </c>
      <c r="BG257" s="45" t="s">
        <v>969</v>
      </c>
      <c r="BH257" s="45" t="s">
        <v>969</v>
      </c>
      <c r="BI257" s="45"/>
      <c r="BJ257" s="45"/>
      <c r="BK257" s="109" t="s">
        <v>3769</v>
      </c>
      <c r="BL257" s="109" t="s">
        <v>3769</v>
      </c>
      <c r="BM257" s="109" t="s">
        <v>4310</v>
      </c>
      <c r="BN257" s="109" t="s">
        <v>4310</v>
      </c>
      <c r="BO257" s="2"/>
    </row>
    <row r="258" spans="1:67" ht="15">
      <c r="A258" s="61" t="s">
        <v>470</v>
      </c>
      <c r="B258" s="62"/>
      <c r="C258" s="62" t="s">
        <v>56</v>
      </c>
      <c r="D258" s="63">
        <v>50</v>
      </c>
      <c r="E258" s="65"/>
      <c r="F258" s="62"/>
      <c r="G258" s="62"/>
      <c r="H258" s="66" t="s">
        <v>470</v>
      </c>
      <c r="I258" s="67"/>
      <c r="J258" s="67"/>
      <c r="K258" s="66" t="s">
        <v>470</v>
      </c>
      <c r="L258" s="70">
        <v>1</v>
      </c>
      <c r="M258" s="71">
        <v>1176.5196533203125</v>
      </c>
      <c r="N258" s="71">
        <v>3549.118408203125</v>
      </c>
      <c r="O258" s="72"/>
      <c r="P258" s="73"/>
      <c r="Q258" s="73"/>
      <c r="R258" s="92"/>
      <c r="S258" s="45">
        <v>0</v>
      </c>
      <c r="T258" s="45">
        <v>1</v>
      </c>
      <c r="U258" s="46">
        <v>0</v>
      </c>
      <c r="V258" s="46">
        <v>0.055284</v>
      </c>
      <c r="W258" s="46">
        <v>0.035884</v>
      </c>
      <c r="X258" s="46">
        <v>0.002531</v>
      </c>
      <c r="Y258" s="46">
        <v>0</v>
      </c>
      <c r="Z258" s="46">
        <v>0</v>
      </c>
      <c r="AA258" s="68">
        <v>258</v>
      </c>
      <c r="AB258" s="68"/>
      <c r="AC258" s="69"/>
      <c r="AD258" s="85" t="s">
        <v>678</v>
      </c>
      <c r="AE258" s="85" t="s">
        <v>752</v>
      </c>
      <c r="AF258" s="85" t="s">
        <v>817</v>
      </c>
      <c r="AG258" s="85" t="s">
        <v>826</v>
      </c>
      <c r="AH258" s="89" t="s">
        <v>1137</v>
      </c>
      <c r="AI258" s="85"/>
      <c r="AJ258" s="85"/>
      <c r="AK258" s="85"/>
      <c r="AL258" s="85"/>
      <c r="AM258" s="85"/>
      <c r="AN258" s="85"/>
      <c r="AO258" s="85" t="str">
        <f>REPLACE(INDEX(GroupVertices[Group],MATCH("~"&amp;Vertices[[#This Row],[Vertex]],GroupVertices[Vertex],0)),1,1,"")</f>
        <v>1</v>
      </c>
      <c r="AP258" s="45"/>
      <c r="AQ258" s="46"/>
      <c r="AR258" s="45"/>
      <c r="AS258" s="46"/>
      <c r="AT258" s="45"/>
      <c r="AU258" s="46"/>
      <c r="AV258" s="45"/>
      <c r="AW258" s="46"/>
      <c r="AX258" s="45"/>
      <c r="AY258" s="45" t="s">
        <v>752</v>
      </c>
      <c r="AZ258" s="45" t="s">
        <v>4045</v>
      </c>
      <c r="BA258" s="45" t="s">
        <v>817</v>
      </c>
      <c r="BB258" s="45" t="s">
        <v>817</v>
      </c>
      <c r="BC258" s="45" t="s">
        <v>826</v>
      </c>
      <c r="BD258" s="45" t="s">
        <v>826</v>
      </c>
      <c r="BE258" s="45" t="s">
        <v>967</v>
      </c>
      <c r="BF258" s="45" t="s">
        <v>967</v>
      </c>
      <c r="BG258" s="45" t="s">
        <v>981</v>
      </c>
      <c r="BH258" s="45" t="s">
        <v>4145</v>
      </c>
      <c r="BI258" s="45"/>
      <c r="BJ258" s="45"/>
      <c r="BK258" s="109" t="s">
        <v>4202</v>
      </c>
      <c r="BL258" s="109" t="s">
        <v>4202</v>
      </c>
      <c r="BM258" s="109" t="s">
        <v>4311</v>
      </c>
      <c r="BN258" s="109" t="s">
        <v>4311</v>
      </c>
      <c r="BO258" s="2"/>
    </row>
    <row r="259" spans="1:67" ht="15">
      <c r="A259" s="61" t="s">
        <v>471</v>
      </c>
      <c r="B259" s="62"/>
      <c r="C259" s="62" t="s">
        <v>56</v>
      </c>
      <c r="D259" s="63">
        <v>50</v>
      </c>
      <c r="E259" s="65"/>
      <c r="F259" s="62"/>
      <c r="G259" s="62"/>
      <c r="H259" s="66" t="s">
        <v>471</v>
      </c>
      <c r="I259" s="67"/>
      <c r="J259" s="67"/>
      <c r="K259" s="66" t="s">
        <v>471</v>
      </c>
      <c r="L259" s="70">
        <v>1</v>
      </c>
      <c r="M259" s="71">
        <v>9309.0478515625</v>
      </c>
      <c r="N259" s="71">
        <v>3161.448486328125</v>
      </c>
      <c r="O259" s="72"/>
      <c r="P259" s="73"/>
      <c r="Q259" s="73"/>
      <c r="R259" s="92"/>
      <c r="S259" s="45">
        <v>0</v>
      </c>
      <c r="T259" s="45">
        <v>1</v>
      </c>
      <c r="U259" s="46">
        <v>0</v>
      </c>
      <c r="V259" s="46">
        <v>0.002817</v>
      </c>
      <c r="W259" s="46">
        <v>0</v>
      </c>
      <c r="X259" s="46">
        <v>0.002809</v>
      </c>
      <c r="Y259" s="46">
        <v>0</v>
      </c>
      <c r="Z259" s="46">
        <v>0</v>
      </c>
      <c r="AA259" s="68">
        <v>259</v>
      </c>
      <c r="AB259" s="68"/>
      <c r="AC259" s="69"/>
      <c r="AD259" s="85" t="s">
        <v>677</v>
      </c>
      <c r="AE259" s="85" t="s">
        <v>752</v>
      </c>
      <c r="AF259" s="85" t="s">
        <v>817</v>
      </c>
      <c r="AG259" s="85" t="s">
        <v>826</v>
      </c>
      <c r="AH259" s="89" t="s">
        <v>1139</v>
      </c>
      <c r="AI259" s="85"/>
      <c r="AJ259" s="85"/>
      <c r="AK259" s="85"/>
      <c r="AL259" s="85"/>
      <c r="AM259" s="85"/>
      <c r="AN259" s="85"/>
      <c r="AO259" s="85" t="str">
        <f>REPLACE(INDEX(GroupVertices[Group],MATCH("~"&amp;Vertices[[#This Row],[Vertex]],GroupVertices[Vertex],0)),1,1,"")</f>
        <v>54</v>
      </c>
      <c r="AP259" s="45"/>
      <c r="AQ259" s="46"/>
      <c r="AR259" s="45"/>
      <c r="AS259" s="46"/>
      <c r="AT259" s="45"/>
      <c r="AU259" s="46"/>
      <c r="AV259" s="45"/>
      <c r="AW259" s="46"/>
      <c r="AX259" s="45"/>
      <c r="AY259" s="45" t="s">
        <v>752</v>
      </c>
      <c r="AZ259" s="45" t="s">
        <v>4045</v>
      </c>
      <c r="BA259" s="45" t="s">
        <v>817</v>
      </c>
      <c r="BB259" s="45" t="s">
        <v>817</v>
      </c>
      <c r="BC259" s="45" t="s">
        <v>826</v>
      </c>
      <c r="BD259" s="45" t="s">
        <v>826</v>
      </c>
      <c r="BE259" s="45" t="s">
        <v>965</v>
      </c>
      <c r="BF259" s="45" t="s">
        <v>965</v>
      </c>
      <c r="BG259" s="45" t="s">
        <v>975</v>
      </c>
      <c r="BH259" s="45" t="s">
        <v>975</v>
      </c>
      <c r="BI259" s="45"/>
      <c r="BJ259" s="45"/>
      <c r="BK259" s="109" t="s">
        <v>3792</v>
      </c>
      <c r="BL259" s="109" t="s">
        <v>3792</v>
      </c>
      <c r="BM259" s="109" t="s">
        <v>3938</v>
      </c>
      <c r="BN259" s="109" t="s">
        <v>3938</v>
      </c>
      <c r="BO259" s="2"/>
    </row>
    <row r="260" spans="1:67" ht="15">
      <c r="A260" s="61" t="s">
        <v>622</v>
      </c>
      <c r="B260" s="62"/>
      <c r="C260" s="62" t="s">
        <v>59</v>
      </c>
      <c r="D260" s="63">
        <v>50</v>
      </c>
      <c r="E260" s="65"/>
      <c r="F260" s="62"/>
      <c r="G260" s="62"/>
      <c r="H260" s="66" t="s">
        <v>622</v>
      </c>
      <c r="I260" s="67"/>
      <c r="J260" s="67"/>
      <c r="K260" s="66" t="s">
        <v>622</v>
      </c>
      <c r="L260" s="70">
        <v>1</v>
      </c>
      <c r="M260" s="71">
        <v>9871.6240234375</v>
      </c>
      <c r="N260" s="71">
        <v>2543.86328125</v>
      </c>
      <c r="O260" s="72"/>
      <c r="P260" s="73"/>
      <c r="Q260" s="73"/>
      <c r="R260" s="92"/>
      <c r="S260" s="45">
        <v>1</v>
      </c>
      <c r="T260" s="45">
        <v>0</v>
      </c>
      <c r="U260" s="46">
        <v>0</v>
      </c>
      <c r="V260" s="46">
        <v>0.002817</v>
      </c>
      <c r="W260" s="46">
        <v>0</v>
      </c>
      <c r="X260" s="46">
        <v>0.002809</v>
      </c>
      <c r="Y260" s="46">
        <v>0</v>
      </c>
      <c r="Z260" s="46">
        <v>0</v>
      </c>
      <c r="AA260" s="68">
        <v>260</v>
      </c>
      <c r="AB260" s="68"/>
      <c r="AC260" s="69"/>
      <c r="AD260" s="85"/>
      <c r="AE260" s="85"/>
      <c r="AF260" s="85"/>
      <c r="AG260" s="85"/>
      <c r="AH260" s="89" t="s">
        <v>1138</v>
      </c>
      <c r="AI260" s="85" t="s">
        <v>912</v>
      </c>
      <c r="AJ260" s="85" t="s">
        <v>965</v>
      </c>
      <c r="AK260" s="85">
        <v>2000</v>
      </c>
      <c r="AL260" s="85">
        <v>101</v>
      </c>
      <c r="AM260" s="85" t="s">
        <v>975</v>
      </c>
      <c r="AN260" s="85"/>
      <c r="AO260" s="85" t="str">
        <f>REPLACE(INDEX(GroupVertices[Group],MATCH("~"&amp;Vertices[[#This Row],[Vertex]],GroupVertices[Vertex],0)),1,1,"")</f>
        <v>54</v>
      </c>
      <c r="AP260" s="45">
        <v>17</v>
      </c>
      <c r="AQ260" s="46">
        <v>3.183520599250936</v>
      </c>
      <c r="AR260" s="45">
        <v>0</v>
      </c>
      <c r="AS260" s="46">
        <v>0</v>
      </c>
      <c r="AT260" s="45">
        <v>0</v>
      </c>
      <c r="AU260" s="46">
        <v>0</v>
      </c>
      <c r="AV260" s="45">
        <v>280</v>
      </c>
      <c r="AW260" s="46">
        <v>52.43445692883895</v>
      </c>
      <c r="AX260" s="45">
        <v>534</v>
      </c>
      <c r="AY260" s="45"/>
      <c r="AZ260" s="45"/>
      <c r="BA260" s="45"/>
      <c r="BB260" s="45"/>
      <c r="BC260" s="45"/>
      <c r="BD260" s="45"/>
      <c r="BE260" s="45"/>
      <c r="BF260" s="45"/>
      <c r="BG260" s="45"/>
      <c r="BH260" s="45"/>
      <c r="BI260" s="45"/>
      <c r="BJ260" s="45"/>
      <c r="BK260" s="45"/>
      <c r="BL260" s="45"/>
      <c r="BM260" s="45"/>
      <c r="BN260" s="45"/>
      <c r="BO260" s="2"/>
    </row>
    <row r="261" spans="1:67" ht="15">
      <c r="A261" s="61" t="s">
        <v>472</v>
      </c>
      <c r="B261" s="62"/>
      <c r="C261" s="62" t="s">
        <v>56</v>
      </c>
      <c r="D261" s="63">
        <v>50</v>
      </c>
      <c r="E261" s="65"/>
      <c r="F261" s="62"/>
      <c r="G261" s="62"/>
      <c r="H261" s="66" t="s">
        <v>472</v>
      </c>
      <c r="I261" s="67"/>
      <c r="J261" s="67"/>
      <c r="K261" s="66" t="s">
        <v>472</v>
      </c>
      <c r="L261" s="70">
        <v>1</v>
      </c>
      <c r="M261" s="71">
        <v>9181.671875</v>
      </c>
      <c r="N261" s="71">
        <v>176.45294189453125</v>
      </c>
      <c r="O261" s="72"/>
      <c r="P261" s="73"/>
      <c r="Q261" s="73"/>
      <c r="R261" s="92"/>
      <c r="S261" s="45">
        <v>0</v>
      </c>
      <c r="T261" s="45">
        <v>1</v>
      </c>
      <c r="U261" s="46">
        <v>0</v>
      </c>
      <c r="V261" s="46">
        <v>0.002817</v>
      </c>
      <c r="W261" s="46">
        <v>0</v>
      </c>
      <c r="X261" s="46">
        <v>0.002809</v>
      </c>
      <c r="Y261" s="46">
        <v>0</v>
      </c>
      <c r="Z261" s="46">
        <v>0</v>
      </c>
      <c r="AA261" s="68">
        <v>261</v>
      </c>
      <c r="AB261" s="68"/>
      <c r="AC261" s="69"/>
      <c r="AD261" s="85" t="s">
        <v>677</v>
      </c>
      <c r="AE261" s="85" t="s">
        <v>694</v>
      </c>
      <c r="AF261" s="85" t="s">
        <v>817</v>
      </c>
      <c r="AG261" s="85" t="s">
        <v>831</v>
      </c>
      <c r="AH261" s="89" t="s">
        <v>1140</v>
      </c>
      <c r="AI261" s="85"/>
      <c r="AJ261" s="85"/>
      <c r="AK261" s="85"/>
      <c r="AL261" s="85"/>
      <c r="AM261" s="85"/>
      <c r="AN261" s="85"/>
      <c r="AO261" s="85" t="str">
        <f>REPLACE(INDEX(GroupVertices[Group],MATCH("~"&amp;Vertices[[#This Row],[Vertex]],GroupVertices[Vertex],0)),1,1,"")</f>
        <v>53</v>
      </c>
      <c r="AP261" s="45"/>
      <c r="AQ261" s="46"/>
      <c r="AR261" s="45"/>
      <c r="AS261" s="46"/>
      <c r="AT261" s="45"/>
      <c r="AU261" s="46"/>
      <c r="AV261" s="45"/>
      <c r="AW261" s="46"/>
      <c r="AX261" s="45"/>
      <c r="AY261" s="45" t="s">
        <v>694</v>
      </c>
      <c r="AZ261" s="45" t="s">
        <v>3994</v>
      </c>
      <c r="BA261" s="45" t="s">
        <v>817</v>
      </c>
      <c r="BB261" s="45" t="s">
        <v>817</v>
      </c>
      <c r="BC261" s="45" t="s">
        <v>831</v>
      </c>
      <c r="BD261" s="45" t="s">
        <v>831</v>
      </c>
      <c r="BE261" s="45" t="s">
        <v>966</v>
      </c>
      <c r="BF261" s="45" t="s">
        <v>966</v>
      </c>
      <c r="BG261" s="45" t="s">
        <v>982</v>
      </c>
      <c r="BH261" s="45" t="s">
        <v>982</v>
      </c>
      <c r="BI261" s="45"/>
      <c r="BJ261" s="45"/>
      <c r="BK261" s="109" t="s">
        <v>4203</v>
      </c>
      <c r="BL261" s="109" t="s">
        <v>4203</v>
      </c>
      <c r="BM261" s="109" t="s">
        <v>4312</v>
      </c>
      <c r="BN261" s="109" t="s">
        <v>4312</v>
      </c>
      <c r="BO261" s="2"/>
    </row>
    <row r="262" spans="1:67" ht="15">
      <c r="A262" s="61" t="s">
        <v>623</v>
      </c>
      <c r="B262" s="62"/>
      <c r="C262" s="62" t="s">
        <v>59</v>
      </c>
      <c r="D262" s="63">
        <v>50</v>
      </c>
      <c r="E262" s="65"/>
      <c r="F262" s="62"/>
      <c r="G262" s="62"/>
      <c r="H262" s="66" t="s">
        <v>623</v>
      </c>
      <c r="I262" s="67"/>
      <c r="J262" s="67"/>
      <c r="K262" s="66" t="s">
        <v>623</v>
      </c>
      <c r="L262" s="70">
        <v>1</v>
      </c>
      <c r="M262" s="71">
        <v>8619.095703125</v>
      </c>
      <c r="N262" s="71">
        <v>794.0382080078125</v>
      </c>
      <c r="O262" s="72"/>
      <c r="P262" s="73"/>
      <c r="Q262" s="73"/>
      <c r="R262" s="92"/>
      <c r="S262" s="45">
        <v>1</v>
      </c>
      <c r="T262" s="45">
        <v>0</v>
      </c>
      <c r="U262" s="46">
        <v>0</v>
      </c>
      <c r="V262" s="46">
        <v>0.002817</v>
      </c>
      <c r="W262" s="46">
        <v>0</v>
      </c>
      <c r="X262" s="46">
        <v>0.002809</v>
      </c>
      <c r="Y262" s="46">
        <v>0</v>
      </c>
      <c r="Z262" s="46">
        <v>0</v>
      </c>
      <c r="AA262" s="68">
        <v>262</v>
      </c>
      <c r="AB262" s="68"/>
      <c r="AC262" s="69"/>
      <c r="AD262" s="85"/>
      <c r="AE262" s="85"/>
      <c r="AF262" s="85"/>
      <c r="AG262" s="85"/>
      <c r="AH262" s="89" t="s">
        <v>1149</v>
      </c>
      <c r="AI262" s="85" t="s">
        <v>913</v>
      </c>
      <c r="AJ262" s="85" t="s">
        <v>966</v>
      </c>
      <c r="AK262" s="85">
        <v>2013</v>
      </c>
      <c r="AL262" s="85">
        <v>101</v>
      </c>
      <c r="AM262" s="85" t="s">
        <v>982</v>
      </c>
      <c r="AN262" s="85"/>
      <c r="AO262" s="85" t="str">
        <f>REPLACE(INDEX(GroupVertices[Group],MATCH("~"&amp;Vertices[[#This Row],[Vertex]],GroupVertices[Vertex],0)),1,1,"")</f>
        <v>53</v>
      </c>
      <c r="AP262" s="45">
        <v>2</v>
      </c>
      <c r="AQ262" s="46">
        <v>2.150537634408602</v>
      </c>
      <c r="AR262" s="45">
        <v>3</v>
      </c>
      <c r="AS262" s="46">
        <v>3.225806451612903</v>
      </c>
      <c r="AT262" s="45">
        <v>0</v>
      </c>
      <c r="AU262" s="46">
        <v>0</v>
      </c>
      <c r="AV262" s="45">
        <v>58</v>
      </c>
      <c r="AW262" s="46">
        <v>62.365591397849464</v>
      </c>
      <c r="AX262" s="45">
        <v>93</v>
      </c>
      <c r="AY262" s="45"/>
      <c r="AZ262" s="45"/>
      <c r="BA262" s="45"/>
      <c r="BB262" s="45"/>
      <c r="BC262" s="45"/>
      <c r="BD262" s="45"/>
      <c r="BE262" s="45"/>
      <c r="BF262" s="45"/>
      <c r="BG262" s="45"/>
      <c r="BH262" s="45"/>
      <c r="BI262" s="45"/>
      <c r="BJ262" s="45"/>
      <c r="BK262" s="45"/>
      <c r="BL262" s="45"/>
      <c r="BM262" s="45"/>
      <c r="BN262" s="45"/>
      <c r="BO262" s="2"/>
    </row>
    <row r="263" spans="1:67" ht="15">
      <c r="A263" s="61" t="s">
        <v>473</v>
      </c>
      <c r="B263" s="62"/>
      <c r="C263" s="62" t="s">
        <v>56</v>
      </c>
      <c r="D263" s="63">
        <v>50</v>
      </c>
      <c r="E263" s="65"/>
      <c r="F263" s="62"/>
      <c r="G263" s="62"/>
      <c r="H263" s="66" t="s">
        <v>473</v>
      </c>
      <c r="I263" s="67"/>
      <c r="J263" s="67"/>
      <c r="K263" s="66" t="s">
        <v>473</v>
      </c>
      <c r="L263" s="70">
        <v>1</v>
      </c>
      <c r="M263" s="71">
        <v>9871.6240234375</v>
      </c>
      <c r="N263" s="71">
        <v>1573.3720703125</v>
      </c>
      <c r="O263" s="72"/>
      <c r="P263" s="73"/>
      <c r="Q263" s="73"/>
      <c r="R263" s="92"/>
      <c r="S263" s="45">
        <v>0</v>
      </c>
      <c r="T263" s="45">
        <v>1</v>
      </c>
      <c r="U263" s="46">
        <v>0</v>
      </c>
      <c r="V263" s="46">
        <v>0.002817</v>
      </c>
      <c r="W263" s="46">
        <v>0</v>
      </c>
      <c r="X263" s="46">
        <v>0.002809</v>
      </c>
      <c r="Y263" s="46">
        <v>0</v>
      </c>
      <c r="Z263" s="46">
        <v>0</v>
      </c>
      <c r="AA263" s="68">
        <v>263</v>
      </c>
      <c r="AB263" s="68"/>
      <c r="AC263" s="69"/>
      <c r="AD263" s="85" t="s">
        <v>678</v>
      </c>
      <c r="AE263" s="85" t="s">
        <v>767</v>
      </c>
      <c r="AF263" s="85" t="s">
        <v>817</v>
      </c>
      <c r="AG263" s="85" t="s">
        <v>830</v>
      </c>
      <c r="AH263" s="89" t="s">
        <v>1142</v>
      </c>
      <c r="AI263" s="85"/>
      <c r="AJ263" s="85"/>
      <c r="AK263" s="85"/>
      <c r="AL263" s="85"/>
      <c r="AM263" s="85"/>
      <c r="AN263" s="85"/>
      <c r="AO263" s="85" t="str">
        <f>REPLACE(INDEX(GroupVertices[Group],MATCH("~"&amp;Vertices[[#This Row],[Vertex]],GroupVertices[Vertex],0)),1,1,"")</f>
        <v>52</v>
      </c>
      <c r="AP263" s="45"/>
      <c r="AQ263" s="46"/>
      <c r="AR263" s="45"/>
      <c r="AS263" s="46"/>
      <c r="AT263" s="45"/>
      <c r="AU263" s="46"/>
      <c r="AV263" s="45"/>
      <c r="AW263" s="46"/>
      <c r="AX263" s="45"/>
      <c r="AY263" s="45" t="s">
        <v>767</v>
      </c>
      <c r="AZ263" s="45" t="s">
        <v>4054</v>
      </c>
      <c r="BA263" s="45" t="s">
        <v>817</v>
      </c>
      <c r="BB263" s="45" t="s">
        <v>817</v>
      </c>
      <c r="BC263" s="45" t="s">
        <v>830</v>
      </c>
      <c r="BD263" s="45" t="s">
        <v>830</v>
      </c>
      <c r="BE263" s="45" t="s">
        <v>965</v>
      </c>
      <c r="BF263" s="45" t="s">
        <v>965</v>
      </c>
      <c r="BG263" s="45" t="s">
        <v>969</v>
      </c>
      <c r="BH263" s="45" t="s">
        <v>969</v>
      </c>
      <c r="BI263" s="45"/>
      <c r="BJ263" s="45"/>
      <c r="BK263" s="109" t="s">
        <v>4204</v>
      </c>
      <c r="BL263" s="109" t="s">
        <v>4204</v>
      </c>
      <c r="BM263" s="109" t="s">
        <v>4313</v>
      </c>
      <c r="BN263" s="109" t="s">
        <v>4313</v>
      </c>
      <c r="BO263" s="2"/>
    </row>
    <row r="264" spans="1:67" ht="15">
      <c r="A264" s="61" t="s">
        <v>624</v>
      </c>
      <c r="B264" s="62"/>
      <c r="C264" s="62" t="s">
        <v>59</v>
      </c>
      <c r="D264" s="63">
        <v>50</v>
      </c>
      <c r="E264" s="65"/>
      <c r="F264" s="62"/>
      <c r="G264" s="62"/>
      <c r="H264" s="66" t="s">
        <v>624</v>
      </c>
      <c r="I264" s="67"/>
      <c r="J264" s="67"/>
      <c r="K264" s="66" t="s">
        <v>624</v>
      </c>
      <c r="L264" s="70">
        <v>1</v>
      </c>
      <c r="M264" s="71">
        <v>9309.0478515625</v>
      </c>
      <c r="N264" s="71">
        <v>970.4911499023438</v>
      </c>
      <c r="O264" s="72"/>
      <c r="P264" s="73"/>
      <c r="Q264" s="73"/>
      <c r="R264" s="92"/>
      <c r="S264" s="45">
        <v>1</v>
      </c>
      <c r="T264" s="45">
        <v>0</v>
      </c>
      <c r="U264" s="46">
        <v>0</v>
      </c>
      <c r="V264" s="46">
        <v>0.002817</v>
      </c>
      <c r="W264" s="46">
        <v>0</v>
      </c>
      <c r="X264" s="46">
        <v>0.002809</v>
      </c>
      <c r="Y264" s="46">
        <v>0</v>
      </c>
      <c r="Z264" s="46">
        <v>0</v>
      </c>
      <c r="AA264" s="68">
        <v>264</v>
      </c>
      <c r="AB264" s="68"/>
      <c r="AC264" s="69"/>
      <c r="AD264" s="85"/>
      <c r="AE264" s="85"/>
      <c r="AF264" s="85"/>
      <c r="AG264" s="85"/>
      <c r="AH264" s="89" t="s">
        <v>1141</v>
      </c>
      <c r="AI264" s="85" t="s">
        <v>914</v>
      </c>
      <c r="AJ264" s="85" t="s">
        <v>965</v>
      </c>
      <c r="AK264" s="85">
        <v>1996</v>
      </c>
      <c r="AL264" s="85">
        <v>106</v>
      </c>
      <c r="AM264" s="85" t="s">
        <v>969</v>
      </c>
      <c r="AN264" s="85"/>
      <c r="AO264" s="85" t="str">
        <f>REPLACE(INDEX(GroupVertices[Group],MATCH("~"&amp;Vertices[[#This Row],[Vertex]],GroupVertices[Vertex],0)),1,1,"")</f>
        <v>52</v>
      </c>
      <c r="AP264" s="45">
        <v>2</v>
      </c>
      <c r="AQ264" s="46">
        <v>2.5641025641025643</v>
      </c>
      <c r="AR264" s="45">
        <v>0</v>
      </c>
      <c r="AS264" s="46">
        <v>0</v>
      </c>
      <c r="AT264" s="45">
        <v>0</v>
      </c>
      <c r="AU264" s="46">
        <v>0</v>
      </c>
      <c r="AV264" s="45">
        <v>46</v>
      </c>
      <c r="AW264" s="46">
        <v>58.97435897435897</v>
      </c>
      <c r="AX264" s="45">
        <v>78</v>
      </c>
      <c r="AY264" s="45"/>
      <c r="AZ264" s="45"/>
      <c r="BA264" s="45"/>
      <c r="BB264" s="45"/>
      <c r="BC264" s="45"/>
      <c r="BD264" s="45"/>
      <c r="BE264" s="45"/>
      <c r="BF264" s="45"/>
      <c r="BG264" s="45"/>
      <c r="BH264" s="45"/>
      <c r="BI264" s="45"/>
      <c r="BJ264" s="45"/>
      <c r="BK264" s="45"/>
      <c r="BL264" s="45"/>
      <c r="BM264" s="45"/>
      <c r="BN264" s="45"/>
      <c r="BO264" s="2"/>
    </row>
    <row r="265" spans="1:67" ht="15">
      <c r="A265" s="61" t="s">
        <v>474</v>
      </c>
      <c r="B265" s="62"/>
      <c r="C265" s="62" t="s">
        <v>56</v>
      </c>
      <c r="D265" s="63">
        <v>50</v>
      </c>
      <c r="E265" s="65"/>
      <c r="F265" s="62"/>
      <c r="G265" s="62"/>
      <c r="H265" s="66" t="s">
        <v>474</v>
      </c>
      <c r="I265" s="67"/>
      <c r="J265" s="67"/>
      <c r="K265" s="66" t="s">
        <v>474</v>
      </c>
      <c r="L265" s="70">
        <v>1</v>
      </c>
      <c r="M265" s="71">
        <v>3534.67822265625</v>
      </c>
      <c r="N265" s="71">
        <v>2690.907470703125</v>
      </c>
      <c r="O265" s="72"/>
      <c r="P265" s="73"/>
      <c r="Q265" s="73"/>
      <c r="R265" s="92"/>
      <c r="S265" s="45">
        <v>0</v>
      </c>
      <c r="T265" s="45">
        <v>1</v>
      </c>
      <c r="U265" s="46">
        <v>0</v>
      </c>
      <c r="V265" s="46">
        <v>0.004507</v>
      </c>
      <c r="W265" s="46">
        <v>0</v>
      </c>
      <c r="X265" s="46">
        <v>0.002612</v>
      </c>
      <c r="Y265" s="46">
        <v>0</v>
      </c>
      <c r="Z265" s="46">
        <v>0</v>
      </c>
      <c r="AA265" s="68">
        <v>265</v>
      </c>
      <c r="AB265" s="68"/>
      <c r="AC265" s="69"/>
      <c r="AD265" s="85" t="s">
        <v>676</v>
      </c>
      <c r="AE265" s="85" t="s">
        <v>694</v>
      </c>
      <c r="AF265" s="85" t="s">
        <v>817</v>
      </c>
      <c r="AG265" s="85" t="s">
        <v>831</v>
      </c>
      <c r="AH265" s="89" t="s">
        <v>1143</v>
      </c>
      <c r="AI265" s="85"/>
      <c r="AJ265" s="85"/>
      <c r="AK265" s="85"/>
      <c r="AL265" s="85"/>
      <c r="AM265" s="85"/>
      <c r="AN265" s="85"/>
      <c r="AO265" s="85" t="str">
        <f>REPLACE(INDEX(GroupVertices[Group],MATCH("~"&amp;Vertices[[#This Row],[Vertex]],GroupVertices[Vertex],0)),1,1,"")</f>
        <v>16</v>
      </c>
      <c r="AP265" s="45"/>
      <c r="AQ265" s="46"/>
      <c r="AR265" s="45"/>
      <c r="AS265" s="46"/>
      <c r="AT265" s="45"/>
      <c r="AU265" s="46"/>
      <c r="AV265" s="45"/>
      <c r="AW265" s="46"/>
      <c r="AX265" s="45"/>
      <c r="AY265" s="45" t="s">
        <v>694</v>
      </c>
      <c r="AZ265" s="45" t="s">
        <v>3994</v>
      </c>
      <c r="BA265" s="45" t="s">
        <v>817</v>
      </c>
      <c r="BB265" s="45" t="s">
        <v>817</v>
      </c>
      <c r="BC265" s="45" t="s">
        <v>831</v>
      </c>
      <c r="BD265" s="45" t="s">
        <v>831</v>
      </c>
      <c r="BE265" s="45" t="s">
        <v>965</v>
      </c>
      <c r="BF265" s="45" t="s">
        <v>965</v>
      </c>
      <c r="BG265" s="45" t="s">
        <v>975</v>
      </c>
      <c r="BH265" s="45" t="s">
        <v>975</v>
      </c>
      <c r="BI265" s="45"/>
      <c r="BJ265" s="45"/>
      <c r="BK265" s="109" t="s">
        <v>4205</v>
      </c>
      <c r="BL265" s="109" t="s">
        <v>4205</v>
      </c>
      <c r="BM265" s="109" t="s">
        <v>4295</v>
      </c>
      <c r="BN265" s="109" t="s">
        <v>4295</v>
      </c>
      <c r="BO265" s="2"/>
    </row>
    <row r="266" spans="1:67" ht="15">
      <c r="A266" s="61" t="s">
        <v>475</v>
      </c>
      <c r="B266" s="62"/>
      <c r="C266" s="62" t="s">
        <v>56</v>
      </c>
      <c r="D266" s="63">
        <v>50</v>
      </c>
      <c r="E266" s="65"/>
      <c r="F266" s="62"/>
      <c r="G266" s="62"/>
      <c r="H266" s="66" t="s">
        <v>475</v>
      </c>
      <c r="I266" s="67"/>
      <c r="J266" s="67"/>
      <c r="K266" s="66" t="s">
        <v>475</v>
      </c>
      <c r="L266" s="70">
        <v>1</v>
      </c>
      <c r="M266" s="71">
        <v>2982.787841796875</v>
      </c>
      <c r="N266" s="71">
        <v>2205.661865234375</v>
      </c>
      <c r="O266" s="72"/>
      <c r="P266" s="73"/>
      <c r="Q266" s="73"/>
      <c r="R266" s="92"/>
      <c r="S266" s="45">
        <v>0</v>
      </c>
      <c r="T266" s="45">
        <v>1</v>
      </c>
      <c r="U266" s="46">
        <v>0</v>
      </c>
      <c r="V266" s="46">
        <v>0.037889</v>
      </c>
      <c r="W266" s="46">
        <v>0.000986</v>
      </c>
      <c r="X266" s="46">
        <v>0.00255</v>
      </c>
      <c r="Y266" s="46">
        <v>0</v>
      </c>
      <c r="Z266" s="46">
        <v>0</v>
      </c>
      <c r="AA266" s="68">
        <v>266</v>
      </c>
      <c r="AB266" s="68"/>
      <c r="AC266" s="69"/>
      <c r="AD266" s="85" t="s">
        <v>678</v>
      </c>
      <c r="AE266" s="85" t="s">
        <v>768</v>
      </c>
      <c r="AF266" s="85" t="s">
        <v>819</v>
      </c>
      <c r="AG266" s="85" t="s">
        <v>823</v>
      </c>
      <c r="AH266" s="89" t="s">
        <v>1146</v>
      </c>
      <c r="AI266" s="85"/>
      <c r="AJ266" s="85"/>
      <c r="AK266" s="85"/>
      <c r="AL266" s="85"/>
      <c r="AM266" s="85"/>
      <c r="AN266" s="85"/>
      <c r="AO266" s="85" t="str">
        <f>REPLACE(INDEX(GroupVertices[Group],MATCH("~"&amp;Vertices[[#This Row],[Vertex]],GroupVertices[Vertex],0)),1,1,"")</f>
        <v>5</v>
      </c>
      <c r="AP266" s="45"/>
      <c r="AQ266" s="46"/>
      <c r="AR266" s="45"/>
      <c r="AS266" s="46"/>
      <c r="AT266" s="45"/>
      <c r="AU266" s="46"/>
      <c r="AV266" s="45"/>
      <c r="AW266" s="46"/>
      <c r="AX266" s="45"/>
      <c r="AY266" s="45" t="s">
        <v>768</v>
      </c>
      <c r="AZ266" s="45" t="s">
        <v>4055</v>
      </c>
      <c r="BA266" s="45" t="s">
        <v>819</v>
      </c>
      <c r="BB266" s="45" t="s">
        <v>819</v>
      </c>
      <c r="BC266" s="45" t="s">
        <v>823</v>
      </c>
      <c r="BD266" s="45" t="s">
        <v>823</v>
      </c>
      <c r="BE266" s="45" t="s">
        <v>965</v>
      </c>
      <c r="BF266" s="45" t="s">
        <v>965</v>
      </c>
      <c r="BG266" s="45" t="s">
        <v>975</v>
      </c>
      <c r="BH266" s="45" t="s">
        <v>975</v>
      </c>
      <c r="BI266" s="45"/>
      <c r="BJ266" s="45"/>
      <c r="BK266" s="109" t="s">
        <v>4206</v>
      </c>
      <c r="BL266" s="109" t="s">
        <v>4206</v>
      </c>
      <c r="BM266" s="109" t="s">
        <v>4314</v>
      </c>
      <c r="BN266" s="109" t="s">
        <v>4314</v>
      </c>
      <c r="BO266" s="2"/>
    </row>
    <row r="267" spans="1:67" ht="15">
      <c r="A267" s="61" t="s">
        <v>476</v>
      </c>
      <c r="B267" s="62"/>
      <c r="C267" s="62" t="s">
        <v>56</v>
      </c>
      <c r="D267" s="63">
        <v>50</v>
      </c>
      <c r="E267" s="65"/>
      <c r="F267" s="62"/>
      <c r="G267" s="62"/>
      <c r="H267" s="66" t="s">
        <v>476</v>
      </c>
      <c r="I267" s="67"/>
      <c r="J267" s="67"/>
      <c r="K267" s="66" t="s">
        <v>476</v>
      </c>
      <c r="L267" s="70">
        <v>1</v>
      </c>
      <c r="M267" s="71">
        <v>3314.76123046875</v>
      </c>
      <c r="N267" s="71">
        <v>2568.982421875</v>
      </c>
      <c r="O267" s="72"/>
      <c r="P267" s="73"/>
      <c r="Q267" s="73"/>
      <c r="R267" s="92"/>
      <c r="S267" s="45">
        <v>0</v>
      </c>
      <c r="T267" s="45">
        <v>1</v>
      </c>
      <c r="U267" s="46">
        <v>0</v>
      </c>
      <c r="V267" s="46">
        <v>0.037889</v>
      </c>
      <c r="W267" s="46">
        <v>0.000986</v>
      </c>
      <c r="X267" s="46">
        <v>0.00255</v>
      </c>
      <c r="Y267" s="46">
        <v>0</v>
      </c>
      <c r="Z267" s="46">
        <v>0</v>
      </c>
      <c r="AA267" s="68">
        <v>267</v>
      </c>
      <c r="AB267" s="68"/>
      <c r="AC267" s="69"/>
      <c r="AD267" s="85" t="s">
        <v>677</v>
      </c>
      <c r="AE267" s="85" t="s">
        <v>769</v>
      </c>
      <c r="AF267" s="85" t="s">
        <v>817</v>
      </c>
      <c r="AG267" s="85" t="s">
        <v>828</v>
      </c>
      <c r="AH267" s="89" t="s">
        <v>1148</v>
      </c>
      <c r="AI267" s="85"/>
      <c r="AJ267" s="85"/>
      <c r="AK267" s="85"/>
      <c r="AL267" s="85"/>
      <c r="AM267" s="85"/>
      <c r="AN267" s="85"/>
      <c r="AO267" s="85" t="str">
        <f>REPLACE(INDEX(GroupVertices[Group],MATCH("~"&amp;Vertices[[#This Row],[Vertex]],GroupVertices[Vertex],0)),1,1,"")</f>
        <v>5</v>
      </c>
      <c r="AP267" s="45"/>
      <c r="AQ267" s="46"/>
      <c r="AR267" s="45"/>
      <c r="AS267" s="46"/>
      <c r="AT267" s="45"/>
      <c r="AU267" s="46"/>
      <c r="AV267" s="45"/>
      <c r="AW267" s="46"/>
      <c r="AX267" s="45"/>
      <c r="AY267" s="45" t="s">
        <v>769</v>
      </c>
      <c r="AZ267" s="45" t="s">
        <v>4056</v>
      </c>
      <c r="BA267" s="45" t="s">
        <v>817</v>
      </c>
      <c r="BB267" s="45" t="s">
        <v>817</v>
      </c>
      <c r="BC267" s="45" t="s">
        <v>828</v>
      </c>
      <c r="BD267" s="45" t="s">
        <v>828</v>
      </c>
      <c r="BE267" s="45" t="s">
        <v>965</v>
      </c>
      <c r="BF267" s="45" t="s">
        <v>965</v>
      </c>
      <c r="BG267" s="45" t="s">
        <v>975</v>
      </c>
      <c r="BH267" s="45" t="s">
        <v>975</v>
      </c>
      <c r="BI267" s="45"/>
      <c r="BJ267" s="45"/>
      <c r="BK267" s="109" t="s">
        <v>4206</v>
      </c>
      <c r="BL267" s="109" t="s">
        <v>4206</v>
      </c>
      <c r="BM267" s="109" t="s">
        <v>4314</v>
      </c>
      <c r="BN267" s="109" t="s">
        <v>4314</v>
      </c>
      <c r="BO267" s="2"/>
    </row>
    <row r="268" spans="1:67" ht="15">
      <c r="A268" s="61" t="s">
        <v>628</v>
      </c>
      <c r="B268" s="62"/>
      <c r="C268" s="62" t="s">
        <v>59</v>
      </c>
      <c r="D268" s="63">
        <v>50</v>
      </c>
      <c r="E268" s="65"/>
      <c r="F268" s="62"/>
      <c r="G268" s="62"/>
      <c r="H268" s="66" t="s">
        <v>628</v>
      </c>
      <c r="I268" s="67"/>
      <c r="J268" s="67"/>
      <c r="K268" s="66" t="s">
        <v>628</v>
      </c>
      <c r="L268" s="70">
        <v>1</v>
      </c>
      <c r="M268" s="71">
        <v>5105.646484375</v>
      </c>
      <c r="N268" s="71">
        <v>9822.546875</v>
      </c>
      <c r="O268" s="72"/>
      <c r="P268" s="73"/>
      <c r="Q268" s="73"/>
      <c r="R268" s="92"/>
      <c r="S268" s="45">
        <v>1</v>
      </c>
      <c r="T268" s="45">
        <v>0</v>
      </c>
      <c r="U268" s="46">
        <v>0</v>
      </c>
      <c r="V268" s="46">
        <v>0.05081</v>
      </c>
      <c r="W268" s="46">
        <v>0.023137</v>
      </c>
      <c r="X268" s="46">
        <v>0.002534</v>
      </c>
      <c r="Y268" s="46">
        <v>0</v>
      </c>
      <c r="Z268" s="46">
        <v>0</v>
      </c>
      <c r="AA268" s="68">
        <v>268</v>
      </c>
      <c r="AB268" s="68"/>
      <c r="AC268" s="69"/>
      <c r="AD268" s="85"/>
      <c r="AE268" s="85"/>
      <c r="AF268" s="85"/>
      <c r="AG268" s="85"/>
      <c r="AH268" s="89" t="s">
        <v>1151</v>
      </c>
      <c r="AI268" s="85" t="s">
        <v>918</v>
      </c>
      <c r="AJ268" s="85" t="s">
        <v>965</v>
      </c>
      <c r="AK268" s="85">
        <v>2010</v>
      </c>
      <c r="AL268" s="85">
        <v>109</v>
      </c>
      <c r="AM268" s="85" t="s">
        <v>972</v>
      </c>
      <c r="AN268" s="85"/>
      <c r="AO268" s="85" t="str">
        <f>REPLACE(INDEX(GroupVertices[Group],MATCH("~"&amp;Vertices[[#This Row],[Vertex]],GroupVertices[Vertex],0)),1,1,"")</f>
        <v>7</v>
      </c>
      <c r="AP268" s="45">
        <v>4</v>
      </c>
      <c r="AQ268" s="46">
        <v>0.5830903790087464</v>
      </c>
      <c r="AR268" s="45">
        <v>7</v>
      </c>
      <c r="AS268" s="46">
        <v>1.0204081632653061</v>
      </c>
      <c r="AT268" s="45">
        <v>0</v>
      </c>
      <c r="AU268" s="46">
        <v>0</v>
      </c>
      <c r="AV268" s="45">
        <v>382</v>
      </c>
      <c r="AW268" s="46">
        <v>55.68513119533527</v>
      </c>
      <c r="AX268" s="45">
        <v>686</v>
      </c>
      <c r="AY268" s="45"/>
      <c r="AZ268" s="45"/>
      <c r="BA268" s="45"/>
      <c r="BB268" s="45"/>
      <c r="BC268" s="45"/>
      <c r="BD268" s="45"/>
      <c r="BE268" s="45"/>
      <c r="BF268" s="45"/>
      <c r="BG268" s="45"/>
      <c r="BH268" s="45"/>
      <c r="BI268" s="45"/>
      <c r="BJ268" s="45"/>
      <c r="BK268" s="45"/>
      <c r="BL268" s="45"/>
      <c r="BM268" s="45"/>
      <c r="BN268" s="45"/>
      <c r="BO268" s="2"/>
    </row>
    <row r="269" spans="1:67" ht="15">
      <c r="A269" s="61" t="s">
        <v>477</v>
      </c>
      <c r="B269" s="62"/>
      <c r="C269" s="62" t="s">
        <v>56</v>
      </c>
      <c r="D269" s="63">
        <v>50</v>
      </c>
      <c r="E269" s="65"/>
      <c r="F269" s="62"/>
      <c r="G269" s="62"/>
      <c r="H269" s="66" t="s">
        <v>477</v>
      </c>
      <c r="I269" s="67"/>
      <c r="J269" s="67"/>
      <c r="K269" s="66" t="s">
        <v>477</v>
      </c>
      <c r="L269" s="70">
        <v>1</v>
      </c>
      <c r="M269" s="71">
        <v>3534.67822265625</v>
      </c>
      <c r="N269" s="71">
        <v>176.45294189453125</v>
      </c>
      <c r="O269" s="72"/>
      <c r="P269" s="73"/>
      <c r="Q269" s="73"/>
      <c r="R269" s="92"/>
      <c r="S269" s="45">
        <v>0</v>
      </c>
      <c r="T269" s="45">
        <v>1</v>
      </c>
      <c r="U269" s="46">
        <v>0</v>
      </c>
      <c r="V269" s="46">
        <v>0.005634</v>
      </c>
      <c r="W269" s="46">
        <v>0</v>
      </c>
      <c r="X269" s="46">
        <v>0.002556</v>
      </c>
      <c r="Y269" s="46">
        <v>0</v>
      </c>
      <c r="Z269" s="46">
        <v>0</v>
      </c>
      <c r="AA269" s="68">
        <v>269</v>
      </c>
      <c r="AB269" s="68"/>
      <c r="AC269" s="69"/>
      <c r="AD269" s="85" t="s">
        <v>678</v>
      </c>
      <c r="AE269" s="85" t="s">
        <v>770</v>
      </c>
      <c r="AF269" s="85" t="s">
        <v>817</v>
      </c>
      <c r="AG269" s="85" t="s">
        <v>830</v>
      </c>
      <c r="AH269" s="89" t="s">
        <v>1152</v>
      </c>
      <c r="AI269" s="85"/>
      <c r="AJ269" s="85"/>
      <c r="AK269" s="85"/>
      <c r="AL269" s="85"/>
      <c r="AM269" s="85"/>
      <c r="AN269" s="85"/>
      <c r="AO269" s="85" t="str">
        <f>REPLACE(INDEX(GroupVertices[Group],MATCH("~"&amp;Vertices[[#This Row],[Vertex]],GroupVertices[Vertex],0)),1,1,"")</f>
        <v>15</v>
      </c>
      <c r="AP269" s="45"/>
      <c r="AQ269" s="46"/>
      <c r="AR269" s="45"/>
      <c r="AS269" s="46"/>
      <c r="AT269" s="45"/>
      <c r="AU269" s="46"/>
      <c r="AV269" s="45"/>
      <c r="AW269" s="46"/>
      <c r="AX269" s="45"/>
      <c r="AY269" s="45" t="s">
        <v>770</v>
      </c>
      <c r="AZ269" s="45" t="s">
        <v>4057</v>
      </c>
      <c r="BA269" s="45" t="s">
        <v>817</v>
      </c>
      <c r="BB269" s="45" t="s">
        <v>817</v>
      </c>
      <c r="BC269" s="45" t="s">
        <v>830</v>
      </c>
      <c r="BD269" s="45" t="s">
        <v>830</v>
      </c>
      <c r="BE269" s="45" t="s">
        <v>965</v>
      </c>
      <c r="BF269" s="45" t="s">
        <v>965</v>
      </c>
      <c r="BG269" s="45" t="s">
        <v>983</v>
      </c>
      <c r="BH269" s="45" t="s">
        <v>4146</v>
      </c>
      <c r="BI269" s="45"/>
      <c r="BJ269" s="45"/>
      <c r="BK269" s="109" t="s">
        <v>4207</v>
      </c>
      <c r="BL269" s="109" t="s">
        <v>4207</v>
      </c>
      <c r="BM269" s="109" t="s">
        <v>4315</v>
      </c>
      <c r="BN269" s="109" t="s">
        <v>4315</v>
      </c>
      <c r="BO269" s="2"/>
    </row>
    <row r="270" spans="1:67" ht="15">
      <c r="A270" s="61" t="s">
        <v>479</v>
      </c>
      <c r="B270" s="62"/>
      <c r="C270" s="62" t="s">
        <v>56</v>
      </c>
      <c r="D270" s="63">
        <v>50</v>
      </c>
      <c r="E270" s="65"/>
      <c r="F270" s="62"/>
      <c r="G270" s="62"/>
      <c r="H270" s="66" t="s">
        <v>479</v>
      </c>
      <c r="I270" s="67"/>
      <c r="J270" s="67"/>
      <c r="K270" s="66" t="s">
        <v>479</v>
      </c>
      <c r="L270" s="70">
        <v>1</v>
      </c>
      <c r="M270" s="71">
        <v>3559.0322265625</v>
      </c>
      <c r="N270" s="71">
        <v>1338.1014404296875</v>
      </c>
      <c r="O270" s="72"/>
      <c r="P270" s="73"/>
      <c r="Q270" s="73"/>
      <c r="R270" s="92"/>
      <c r="S270" s="45">
        <v>0</v>
      </c>
      <c r="T270" s="45">
        <v>1</v>
      </c>
      <c r="U270" s="46">
        <v>0</v>
      </c>
      <c r="V270" s="46">
        <v>0.005634</v>
      </c>
      <c r="W270" s="46">
        <v>0</v>
      </c>
      <c r="X270" s="46">
        <v>0.002556</v>
      </c>
      <c r="Y270" s="46">
        <v>0</v>
      </c>
      <c r="Z270" s="46">
        <v>0</v>
      </c>
      <c r="AA270" s="68">
        <v>270</v>
      </c>
      <c r="AB270" s="68"/>
      <c r="AC270" s="69"/>
      <c r="AD270" s="85" t="s">
        <v>678</v>
      </c>
      <c r="AE270" s="85" t="s">
        <v>771</v>
      </c>
      <c r="AF270" s="85" t="s">
        <v>817</v>
      </c>
      <c r="AG270" s="85" t="s">
        <v>838</v>
      </c>
      <c r="AH270" s="89" t="s">
        <v>1154</v>
      </c>
      <c r="AI270" s="85"/>
      <c r="AJ270" s="85"/>
      <c r="AK270" s="85"/>
      <c r="AL270" s="85"/>
      <c r="AM270" s="85"/>
      <c r="AN270" s="85"/>
      <c r="AO270" s="85" t="str">
        <f>REPLACE(INDEX(GroupVertices[Group],MATCH("~"&amp;Vertices[[#This Row],[Vertex]],GroupVertices[Vertex],0)),1,1,"")</f>
        <v>15</v>
      </c>
      <c r="AP270" s="45"/>
      <c r="AQ270" s="46"/>
      <c r="AR270" s="45"/>
      <c r="AS270" s="46"/>
      <c r="AT270" s="45"/>
      <c r="AU270" s="46"/>
      <c r="AV270" s="45"/>
      <c r="AW270" s="46"/>
      <c r="AX270" s="45"/>
      <c r="AY270" s="45" t="s">
        <v>771</v>
      </c>
      <c r="AZ270" s="45" t="s">
        <v>771</v>
      </c>
      <c r="BA270" s="45" t="s">
        <v>817</v>
      </c>
      <c r="BB270" s="45" t="s">
        <v>817</v>
      </c>
      <c r="BC270" s="45" t="s">
        <v>838</v>
      </c>
      <c r="BD270" s="45" t="s">
        <v>838</v>
      </c>
      <c r="BE270" s="45" t="s">
        <v>965</v>
      </c>
      <c r="BF270" s="45" t="s">
        <v>965</v>
      </c>
      <c r="BG270" s="45" t="s">
        <v>983</v>
      </c>
      <c r="BH270" s="45" t="s">
        <v>4146</v>
      </c>
      <c r="BI270" s="45"/>
      <c r="BJ270" s="45"/>
      <c r="BK270" s="109" t="s">
        <v>4207</v>
      </c>
      <c r="BL270" s="109" t="s">
        <v>4207</v>
      </c>
      <c r="BM270" s="109" t="s">
        <v>4315</v>
      </c>
      <c r="BN270" s="109" t="s">
        <v>4315</v>
      </c>
      <c r="BO270" s="2"/>
    </row>
    <row r="271" spans="1:67" ht="15">
      <c r="A271" s="61" t="s">
        <v>480</v>
      </c>
      <c r="B271" s="62"/>
      <c r="C271" s="62" t="s">
        <v>56</v>
      </c>
      <c r="D271" s="63">
        <v>50</v>
      </c>
      <c r="E271" s="65"/>
      <c r="F271" s="62"/>
      <c r="G271" s="62"/>
      <c r="H271" s="66" t="s">
        <v>480</v>
      </c>
      <c r="I271" s="67"/>
      <c r="J271" s="67"/>
      <c r="K271" s="66" t="s">
        <v>480</v>
      </c>
      <c r="L271" s="70">
        <v>1</v>
      </c>
      <c r="M271" s="71">
        <v>9871.6240234375</v>
      </c>
      <c r="N271" s="71">
        <v>176.45294189453125</v>
      </c>
      <c r="O271" s="72"/>
      <c r="P271" s="73"/>
      <c r="Q271" s="73"/>
      <c r="R271" s="92"/>
      <c r="S271" s="45">
        <v>0</v>
      </c>
      <c r="T271" s="45">
        <v>1</v>
      </c>
      <c r="U271" s="46">
        <v>0</v>
      </c>
      <c r="V271" s="46">
        <v>0.002817</v>
      </c>
      <c r="W271" s="46">
        <v>0</v>
      </c>
      <c r="X271" s="46">
        <v>0.002809</v>
      </c>
      <c r="Y271" s="46">
        <v>0</v>
      </c>
      <c r="Z271" s="46">
        <v>0</v>
      </c>
      <c r="AA271" s="68">
        <v>271</v>
      </c>
      <c r="AB271" s="68"/>
      <c r="AC271" s="69"/>
      <c r="AD271" s="85" t="s">
        <v>677</v>
      </c>
      <c r="AE271" s="85" t="s">
        <v>771</v>
      </c>
      <c r="AF271" s="85" t="s">
        <v>817</v>
      </c>
      <c r="AG271" s="85" t="s">
        <v>838</v>
      </c>
      <c r="AH271" s="89" t="s">
        <v>1156</v>
      </c>
      <c r="AI271" s="85"/>
      <c r="AJ271" s="85"/>
      <c r="AK271" s="85"/>
      <c r="AL271" s="85"/>
      <c r="AM271" s="85"/>
      <c r="AN271" s="85"/>
      <c r="AO271" s="85" t="str">
        <f>REPLACE(INDEX(GroupVertices[Group],MATCH("~"&amp;Vertices[[#This Row],[Vertex]],GroupVertices[Vertex],0)),1,1,"")</f>
        <v>51</v>
      </c>
      <c r="AP271" s="45"/>
      <c r="AQ271" s="46"/>
      <c r="AR271" s="45"/>
      <c r="AS271" s="46"/>
      <c r="AT271" s="45"/>
      <c r="AU271" s="46"/>
      <c r="AV271" s="45"/>
      <c r="AW271" s="46"/>
      <c r="AX271" s="45"/>
      <c r="AY271" s="45" t="s">
        <v>771</v>
      </c>
      <c r="AZ271" s="45" t="s">
        <v>771</v>
      </c>
      <c r="BA271" s="45" t="s">
        <v>817</v>
      </c>
      <c r="BB271" s="45" t="s">
        <v>817</v>
      </c>
      <c r="BC271" s="45" t="s">
        <v>838</v>
      </c>
      <c r="BD271" s="45" t="s">
        <v>838</v>
      </c>
      <c r="BE271" s="45" t="s">
        <v>965</v>
      </c>
      <c r="BF271" s="45" t="s">
        <v>965</v>
      </c>
      <c r="BG271" s="45" t="s">
        <v>984</v>
      </c>
      <c r="BH271" s="45" t="s">
        <v>984</v>
      </c>
      <c r="BI271" s="45"/>
      <c r="BJ271" s="45"/>
      <c r="BK271" s="109" t="s">
        <v>3789</v>
      </c>
      <c r="BL271" s="109" t="s">
        <v>3789</v>
      </c>
      <c r="BM271" s="109" t="s">
        <v>3936</v>
      </c>
      <c r="BN271" s="109" t="s">
        <v>3936</v>
      </c>
      <c r="BO271" s="2"/>
    </row>
    <row r="272" spans="1:67" ht="15">
      <c r="A272" s="61" t="s">
        <v>630</v>
      </c>
      <c r="B272" s="62"/>
      <c r="C272" s="62" t="s">
        <v>59</v>
      </c>
      <c r="D272" s="63">
        <v>50</v>
      </c>
      <c r="E272" s="65"/>
      <c r="F272" s="62"/>
      <c r="G272" s="62"/>
      <c r="H272" s="66" t="s">
        <v>630</v>
      </c>
      <c r="I272" s="67"/>
      <c r="J272" s="67"/>
      <c r="K272" s="66" t="s">
        <v>630</v>
      </c>
      <c r="L272" s="70">
        <v>1</v>
      </c>
      <c r="M272" s="71">
        <v>9309.0478515625</v>
      </c>
      <c r="N272" s="71">
        <v>794.0382080078125</v>
      </c>
      <c r="O272" s="72"/>
      <c r="P272" s="73"/>
      <c r="Q272" s="73"/>
      <c r="R272" s="92"/>
      <c r="S272" s="45">
        <v>1</v>
      </c>
      <c r="T272" s="45">
        <v>0</v>
      </c>
      <c r="U272" s="46">
        <v>0</v>
      </c>
      <c r="V272" s="46">
        <v>0.002817</v>
      </c>
      <c r="W272" s="46">
        <v>0</v>
      </c>
      <c r="X272" s="46">
        <v>0.002809</v>
      </c>
      <c r="Y272" s="46">
        <v>0</v>
      </c>
      <c r="Z272" s="46">
        <v>0</v>
      </c>
      <c r="AA272" s="68">
        <v>272</v>
      </c>
      <c r="AB272" s="68"/>
      <c r="AC272" s="69"/>
      <c r="AD272" s="85"/>
      <c r="AE272" s="85"/>
      <c r="AF272" s="85"/>
      <c r="AG272" s="85"/>
      <c r="AH272" s="89" t="s">
        <v>1155</v>
      </c>
      <c r="AI272" s="85" t="s">
        <v>920</v>
      </c>
      <c r="AJ272" s="85" t="s">
        <v>965</v>
      </c>
      <c r="AK272" s="85">
        <v>2014</v>
      </c>
      <c r="AL272" s="85">
        <v>113</v>
      </c>
      <c r="AM272" s="85" t="s">
        <v>984</v>
      </c>
      <c r="AN272" s="85"/>
      <c r="AO272" s="85" t="str">
        <f>REPLACE(INDEX(GroupVertices[Group],MATCH("~"&amp;Vertices[[#This Row],[Vertex]],GroupVertices[Vertex],0)),1,1,"")</f>
        <v>51</v>
      </c>
      <c r="AP272" s="45">
        <v>1</v>
      </c>
      <c r="AQ272" s="46">
        <v>0.4672897196261682</v>
      </c>
      <c r="AR272" s="45">
        <v>2</v>
      </c>
      <c r="AS272" s="46">
        <v>0.9345794392523364</v>
      </c>
      <c r="AT272" s="45">
        <v>0</v>
      </c>
      <c r="AU272" s="46">
        <v>0</v>
      </c>
      <c r="AV272" s="45">
        <v>134</v>
      </c>
      <c r="AW272" s="46">
        <v>62.61682242990654</v>
      </c>
      <c r="AX272" s="45">
        <v>214</v>
      </c>
      <c r="AY272" s="45"/>
      <c r="AZ272" s="45"/>
      <c r="BA272" s="45"/>
      <c r="BB272" s="45"/>
      <c r="BC272" s="45"/>
      <c r="BD272" s="45"/>
      <c r="BE272" s="45"/>
      <c r="BF272" s="45"/>
      <c r="BG272" s="45"/>
      <c r="BH272" s="45"/>
      <c r="BI272" s="45"/>
      <c r="BJ272" s="45"/>
      <c r="BK272" s="45"/>
      <c r="BL272" s="45"/>
      <c r="BM272" s="45"/>
      <c r="BN272" s="45"/>
      <c r="BO272" s="2"/>
    </row>
    <row r="273" spans="1:67" ht="15">
      <c r="A273" s="61" t="s">
        <v>481</v>
      </c>
      <c r="B273" s="62"/>
      <c r="C273" s="62" t="s">
        <v>56</v>
      </c>
      <c r="D273" s="63">
        <v>50</v>
      </c>
      <c r="E273" s="65"/>
      <c r="F273" s="62"/>
      <c r="G273" s="62"/>
      <c r="H273" s="66" t="s">
        <v>481</v>
      </c>
      <c r="I273" s="67"/>
      <c r="J273" s="67"/>
      <c r="K273" s="66" t="s">
        <v>481</v>
      </c>
      <c r="L273" s="70">
        <v>1</v>
      </c>
      <c r="M273" s="71">
        <v>8619.095703125</v>
      </c>
      <c r="N273" s="71">
        <v>1749.824951171875</v>
      </c>
      <c r="O273" s="72"/>
      <c r="P273" s="73"/>
      <c r="Q273" s="73"/>
      <c r="R273" s="92"/>
      <c r="S273" s="45">
        <v>0</v>
      </c>
      <c r="T273" s="45">
        <v>1</v>
      </c>
      <c r="U273" s="46">
        <v>0</v>
      </c>
      <c r="V273" s="46">
        <v>0.002817</v>
      </c>
      <c r="W273" s="46">
        <v>0</v>
      </c>
      <c r="X273" s="46">
        <v>0.002809</v>
      </c>
      <c r="Y273" s="46">
        <v>0</v>
      </c>
      <c r="Z273" s="46">
        <v>0</v>
      </c>
      <c r="AA273" s="68">
        <v>273</v>
      </c>
      <c r="AB273" s="68"/>
      <c r="AC273" s="69"/>
      <c r="AD273" s="85" t="s">
        <v>678</v>
      </c>
      <c r="AE273" s="85" t="s">
        <v>772</v>
      </c>
      <c r="AF273" s="85" t="s">
        <v>817</v>
      </c>
      <c r="AG273" s="85" t="s">
        <v>830</v>
      </c>
      <c r="AH273" s="89" t="s">
        <v>1158</v>
      </c>
      <c r="AI273" s="85"/>
      <c r="AJ273" s="85"/>
      <c r="AK273" s="85"/>
      <c r="AL273" s="85"/>
      <c r="AM273" s="85"/>
      <c r="AN273" s="85"/>
      <c r="AO273" s="85" t="str">
        <f>REPLACE(INDEX(GroupVertices[Group],MATCH("~"&amp;Vertices[[#This Row],[Vertex]],GroupVertices[Vertex],0)),1,1,"")</f>
        <v>50</v>
      </c>
      <c r="AP273" s="45"/>
      <c r="AQ273" s="46"/>
      <c r="AR273" s="45"/>
      <c r="AS273" s="46"/>
      <c r="AT273" s="45"/>
      <c r="AU273" s="46"/>
      <c r="AV273" s="45"/>
      <c r="AW273" s="46"/>
      <c r="AX273" s="45"/>
      <c r="AY273" s="45" t="s">
        <v>772</v>
      </c>
      <c r="AZ273" s="45" t="s">
        <v>4058</v>
      </c>
      <c r="BA273" s="45" t="s">
        <v>817</v>
      </c>
      <c r="BB273" s="45" t="s">
        <v>817</v>
      </c>
      <c r="BC273" s="45" t="s">
        <v>830</v>
      </c>
      <c r="BD273" s="45" t="s">
        <v>830</v>
      </c>
      <c r="BE273" s="45" t="s">
        <v>965</v>
      </c>
      <c r="BF273" s="45" t="s">
        <v>965</v>
      </c>
      <c r="BG273" s="45" t="s">
        <v>971</v>
      </c>
      <c r="BH273" s="45" t="s">
        <v>4129</v>
      </c>
      <c r="BI273" s="45"/>
      <c r="BJ273" s="45"/>
      <c r="BK273" s="109" t="s">
        <v>3788</v>
      </c>
      <c r="BL273" s="109" t="s">
        <v>3788</v>
      </c>
      <c r="BM273" s="109" t="s">
        <v>3935</v>
      </c>
      <c r="BN273" s="109" t="s">
        <v>3935</v>
      </c>
      <c r="BO273" s="2"/>
    </row>
    <row r="274" spans="1:67" ht="15">
      <c r="A274" s="61" t="s">
        <v>631</v>
      </c>
      <c r="B274" s="62"/>
      <c r="C274" s="62" t="s">
        <v>59</v>
      </c>
      <c r="D274" s="63">
        <v>50</v>
      </c>
      <c r="E274" s="65"/>
      <c r="F274" s="62"/>
      <c r="G274" s="62"/>
      <c r="H274" s="66" t="s">
        <v>631</v>
      </c>
      <c r="I274" s="67"/>
      <c r="J274" s="67"/>
      <c r="K274" s="66" t="s">
        <v>631</v>
      </c>
      <c r="L274" s="70">
        <v>1</v>
      </c>
      <c r="M274" s="71">
        <v>9181.671875</v>
      </c>
      <c r="N274" s="71">
        <v>2367.410400390625</v>
      </c>
      <c r="O274" s="72"/>
      <c r="P274" s="73"/>
      <c r="Q274" s="73"/>
      <c r="R274" s="92"/>
      <c r="S274" s="45">
        <v>1</v>
      </c>
      <c r="T274" s="45">
        <v>0</v>
      </c>
      <c r="U274" s="46">
        <v>0</v>
      </c>
      <c r="V274" s="46">
        <v>0.002817</v>
      </c>
      <c r="W274" s="46">
        <v>0</v>
      </c>
      <c r="X274" s="46">
        <v>0.002809</v>
      </c>
      <c r="Y274" s="46">
        <v>0</v>
      </c>
      <c r="Z274" s="46">
        <v>0</v>
      </c>
      <c r="AA274" s="68">
        <v>274</v>
      </c>
      <c r="AB274" s="68"/>
      <c r="AC274" s="69"/>
      <c r="AD274" s="85"/>
      <c r="AE274" s="85"/>
      <c r="AF274" s="85"/>
      <c r="AG274" s="85"/>
      <c r="AH274" s="89" t="s">
        <v>1157</v>
      </c>
      <c r="AI274" s="85" t="s">
        <v>921</v>
      </c>
      <c r="AJ274" s="85" t="s">
        <v>965</v>
      </c>
      <c r="AK274" s="85">
        <v>2008</v>
      </c>
      <c r="AL274" s="85">
        <v>119</v>
      </c>
      <c r="AM274" s="85" t="s">
        <v>971</v>
      </c>
      <c r="AN274" s="85"/>
      <c r="AO274" s="85" t="str">
        <f>REPLACE(INDEX(GroupVertices[Group],MATCH("~"&amp;Vertices[[#This Row],[Vertex]],GroupVertices[Vertex],0)),1,1,"")</f>
        <v>50</v>
      </c>
      <c r="AP274" s="45">
        <v>2</v>
      </c>
      <c r="AQ274" s="46">
        <v>1.9047619047619047</v>
      </c>
      <c r="AR274" s="45">
        <v>1</v>
      </c>
      <c r="AS274" s="46">
        <v>0.9523809523809523</v>
      </c>
      <c r="AT274" s="45">
        <v>0</v>
      </c>
      <c r="AU274" s="46">
        <v>0</v>
      </c>
      <c r="AV274" s="45">
        <v>77</v>
      </c>
      <c r="AW274" s="46">
        <v>73.33333333333333</v>
      </c>
      <c r="AX274" s="45">
        <v>105</v>
      </c>
      <c r="AY274" s="45"/>
      <c r="AZ274" s="45"/>
      <c r="BA274" s="45"/>
      <c r="BB274" s="45"/>
      <c r="BC274" s="45"/>
      <c r="BD274" s="45"/>
      <c r="BE274" s="45"/>
      <c r="BF274" s="45"/>
      <c r="BG274" s="45"/>
      <c r="BH274" s="45"/>
      <c r="BI274" s="45"/>
      <c r="BJ274" s="45"/>
      <c r="BK274" s="45"/>
      <c r="BL274" s="45"/>
      <c r="BM274" s="45"/>
      <c r="BN274" s="45"/>
      <c r="BO274" s="2"/>
    </row>
    <row r="275" spans="1:67" ht="15">
      <c r="A275" s="61" t="s">
        <v>482</v>
      </c>
      <c r="B275" s="62"/>
      <c r="C275" s="62" t="s">
        <v>56</v>
      </c>
      <c r="D275" s="63">
        <v>50</v>
      </c>
      <c r="E275" s="65"/>
      <c r="F275" s="62"/>
      <c r="G275" s="62"/>
      <c r="H275" s="66" t="s">
        <v>482</v>
      </c>
      <c r="I275" s="67"/>
      <c r="J275" s="67"/>
      <c r="K275" s="66" t="s">
        <v>482</v>
      </c>
      <c r="L275" s="70">
        <v>1</v>
      </c>
      <c r="M275" s="71">
        <v>9309.0478515625</v>
      </c>
      <c r="N275" s="71">
        <v>1749.824951171875</v>
      </c>
      <c r="O275" s="72"/>
      <c r="P275" s="73"/>
      <c r="Q275" s="73"/>
      <c r="R275" s="92"/>
      <c r="S275" s="45">
        <v>0</v>
      </c>
      <c r="T275" s="45">
        <v>1</v>
      </c>
      <c r="U275" s="46">
        <v>0</v>
      </c>
      <c r="V275" s="46">
        <v>0.002817</v>
      </c>
      <c r="W275" s="46">
        <v>0</v>
      </c>
      <c r="X275" s="46">
        <v>0.002809</v>
      </c>
      <c r="Y275" s="46">
        <v>0</v>
      </c>
      <c r="Z275" s="46">
        <v>0</v>
      </c>
      <c r="AA275" s="68">
        <v>275</v>
      </c>
      <c r="AB275" s="68"/>
      <c r="AC275" s="69"/>
      <c r="AD275" s="85" t="s">
        <v>677</v>
      </c>
      <c r="AE275" s="85" t="s">
        <v>772</v>
      </c>
      <c r="AF275" s="85" t="s">
        <v>817</v>
      </c>
      <c r="AG275" s="85" t="s">
        <v>830</v>
      </c>
      <c r="AH275" s="89" t="s">
        <v>1160</v>
      </c>
      <c r="AI275" s="85"/>
      <c r="AJ275" s="85"/>
      <c r="AK275" s="85"/>
      <c r="AL275" s="85"/>
      <c r="AM275" s="85"/>
      <c r="AN275" s="85"/>
      <c r="AO275" s="85" t="str">
        <f>REPLACE(INDEX(GroupVertices[Group],MATCH("~"&amp;Vertices[[#This Row],[Vertex]],GroupVertices[Vertex],0)),1,1,"")</f>
        <v>49</v>
      </c>
      <c r="AP275" s="45"/>
      <c r="AQ275" s="46"/>
      <c r="AR275" s="45"/>
      <c r="AS275" s="46"/>
      <c r="AT275" s="45"/>
      <c r="AU275" s="46"/>
      <c r="AV275" s="45"/>
      <c r="AW275" s="46"/>
      <c r="AX275" s="45"/>
      <c r="AY275" s="45" t="s">
        <v>772</v>
      </c>
      <c r="AZ275" s="45" t="s">
        <v>4058</v>
      </c>
      <c r="BA275" s="45" t="s">
        <v>817</v>
      </c>
      <c r="BB275" s="45" t="s">
        <v>817</v>
      </c>
      <c r="BC275" s="45" t="s">
        <v>830</v>
      </c>
      <c r="BD275" s="45" t="s">
        <v>830</v>
      </c>
      <c r="BE275" s="45" t="s">
        <v>965</v>
      </c>
      <c r="BF275" s="45" t="s">
        <v>965</v>
      </c>
      <c r="BG275" s="45" t="s">
        <v>968</v>
      </c>
      <c r="BH275" s="45" t="s">
        <v>968</v>
      </c>
      <c r="BI275" s="45"/>
      <c r="BJ275" s="45"/>
      <c r="BK275" s="109" t="s">
        <v>3787</v>
      </c>
      <c r="BL275" s="109" t="s">
        <v>3787</v>
      </c>
      <c r="BM275" s="109" t="s">
        <v>4317</v>
      </c>
      <c r="BN275" s="109" t="s">
        <v>4317</v>
      </c>
      <c r="BO275" s="2"/>
    </row>
    <row r="276" spans="1:67" ht="15">
      <c r="A276" s="61" t="s">
        <v>632</v>
      </c>
      <c r="B276" s="62"/>
      <c r="C276" s="62" t="s">
        <v>59</v>
      </c>
      <c r="D276" s="63">
        <v>50</v>
      </c>
      <c r="E276" s="65"/>
      <c r="F276" s="62"/>
      <c r="G276" s="62"/>
      <c r="H276" s="66" t="s">
        <v>632</v>
      </c>
      <c r="I276" s="67"/>
      <c r="J276" s="67"/>
      <c r="K276" s="66" t="s">
        <v>632</v>
      </c>
      <c r="L276" s="70">
        <v>1</v>
      </c>
      <c r="M276" s="71">
        <v>9871.6240234375</v>
      </c>
      <c r="N276" s="71">
        <v>2367.410400390625</v>
      </c>
      <c r="O276" s="72"/>
      <c r="P276" s="73"/>
      <c r="Q276" s="73"/>
      <c r="R276" s="92"/>
      <c r="S276" s="45">
        <v>1</v>
      </c>
      <c r="T276" s="45">
        <v>0</v>
      </c>
      <c r="U276" s="46">
        <v>0</v>
      </c>
      <c r="V276" s="46">
        <v>0.002817</v>
      </c>
      <c r="W276" s="46">
        <v>0</v>
      </c>
      <c r="X276" s="46">
        <v>0.002809</v>
      </c>
      <c r="Y276" s="46">
        <v>0</v>
      </c>
      <c r="Z276" s="46">
        <v>0</v>
      </c>
      <c r="AA276" s="68">
        <v>276</v>
      </c>
      <c r="AB276" s="68"/>
      <c r="AC276" s="69"/>
      <c r="AD276" s="85"/>
      <c r="AE276" s="85"/>
      <c r="AF276" s="85"/>
      <c r="AG276" s="85"/>
      <c r="AH276" s="89" t="s">
        <v>1159</v>
      </c>
      <c r="AI276" s="85" t="s">
        <v>922</v>
      </c>
      <c r="AJ276" s="85" t="s">
        <v>965</v>
      </c>
      <c r="AK276" s="85">
        <v>2010</v>
      </c>
      <c r="AL276" s="85">
        <v>120</v>
      </c>
      <c r="AM276" s="85" t="s">
        <v>968</v>
      </c>
      <c r="AN276" s="85"/>
      <c r="AO276" s="85" t="str">
        <f>REPLACE(INDEX(GroupVertices[Group],MATCH("~"&amp;Vertices[[#This Row],[Vertex]],GroupVertices[Vertex],0)),1,1,"")</f>
        <v>49</v>
      </c>
      <c r="AP276" s="45">
        <v>6</v>
      </c>
      <c r="AQ276" s="46">
        <v>2.04778156996587</v>
      </c>
      <c r="AR276" s="45">
        <v>2</v>
      </c>
      <c r="AS276" s="46">
        <v>0.6825938566552902</v>
      </c>
      <c r="AT276" s="45">
        <v>0</v>
      </c>
      <c r="AU276" s="46">
        <v>0</v>
      </c>
      <c r="AV276" s="45">
        <v>139</v>
      </c>
      <c r="AW276" s="46">
        <v>47.44027303754266</v>
      </c>
      <c r="AX276" s="45">
        <v>293</v>
      </c>
      <c r="AY276" s="45"/>
      <c r="AZ276" s="45"/>
      <c r="BA276" s="45"/>
      <c r="BB276" s="45"/>
      <c r="BC276" s="45"/>
      <c r="BD276" s="45"/>
      <c r="BE276" s="45"/>
      <c r="BF276" s="45"/>
      <c r="BG276" s="45"/>
      <c r="BH276" s="45"/>
      <c r="BI276" s="45"/>
      <c r="BJ276" s="45"/>
      <c r="BK276" s="45"/>
      <c r="BL276" s="45"/>
      <c r="BM276" s="45"/>
      <c r="BN276" s="45"/>
      <c r="BO276" s="2"/>
    </row>
    <row r="277" spans="1:67" ht="15">
      <c r="A277" s="61" t="s">
        <v>483</v>
      </c>
      <c r="B277" s="62"/>
      <c r="C277" s="62" t="s">
        <v>56</v>
      </c>
      <c r="D277" s="63">
        <v>50</v>
      </c>
      <c r="E277" s="65"/>
      <c r="F277" s="62"/>
      <c r="G277" s="62"/>
      <c r="H277" s="66" t="s">
        <v>483</v>
      </c>
      <c r="I277" s="67"/>
      <c r="J277" s="67"/>
      <c r="K277" s="66" t="s">
        <v>483</v>
      </c>
      <c r="L277" s="70">
        <v>1</v>
      </c>
      <c r="M277" s="71">
        <v>4553.6845703125</v>
      </c>
      <c r="N277" s="71">
        <v>4573.072265625</v>
      </c>
      <c r="O277" s="72"/>
      <c r="P277" s="73"/>
      <c r="Q277" s="73"/>
      <c r="R277" s="92"/>
      <c r="S277" s="45">
        <v>0</v>
      </c>
      <c r="T277" s="45">
        <v>1</v>
      </c>
      <c r="U277" s="46">
        <v>0</v>
      </c>
      <c r="V277" s="46">
        <v>0.003756</v>
      </c>
      <c r="W277" s="46">
        <v>0</v>
      </c>
      <c r="X277" s="46">
        <v>0.002626</v>
      </c>
      <c r="Y277" s="46">
        <v>0</v>
      </c>
      <c r="Z277" s="46">
        <v>0</v>
      </c>
      <c r="AA277" s="68">
        <v>277</v>
      </c>
      <c r="AB277" s="68"/>
      <c r="AC277" s="69"/>
      <c r="AD277" s="85" t="s">
        <v>677</v>
      </c>
      <c r="AE277" s="85" t="s">
        <v>773</v>
      </c>
      <c r="AF277" s="85" t="s">
        <v>817</v>
      </c>
      <c r="AG277" s="85" t="s">
        <v>823</v>
      </c>
      <c r="AH277" s="89" t="s">
        <v>1161</v>
      </c>
      <c r="AI277" s="85"/>
      <c r="AJ277" s="85"/>
      <c r="AK277" s="85"/>
      <c r="AL277" s="85"/>
      <c r="AM277" s="85"/>
      <c r="AN277" s="85"/>
      <c r="AO277" s="85" t="str">
        <f>REPLACE(INDEX(GroupVertices[Group],MATCH("~"&amp;Vertices[[#This Row],[Vertex]],GroupVertices[Vertex],0)),1,1,"")</f>
        <v>30</v>
      </c>
      <c r="AP277" s="45"/>
      <c r="AQ277" s="46"/>
      <c r="AR277" s="45"/>
      <c r="AS277" s="46"/>
      <c r="AT277" s="45"/>
      <c r="AU277" s="46"/>
      <c r="AV277" s="45"/>
      <c r="AW277" s="46"/>
      <c r="AX277" s="45"/>
      <c r="AY277" s="45" t="s">
        <v>773</v>
      </c>
      <c r="AZ277" s="45" t="s">
        <v>4059</v>
      </c>
      <c r="BA277" s="45" t="s">
        <v>817</v>
      </c>
      <c r="BB277" s="45" t="s">
        <v>817</v>
      </c>
      <c r="BC277" s="45" t="s">
        <v>823</v>
      </c>
      <c r="BD277" s="45" t="s">
        <v>823</v>
      </c>
      <c r="BE277" s="45" t="s">
        <v>965</v>
      </c>
      <c r="BF277" s="45" t="s">
        <v>965</v>
      </c>
      <c r="BG277" s="45" t="s">
        <v>969</v>
      </c>
      <c r="BH277" s="45" t="s">
        <v>969</v>
      </c>
      <c r="BI277" s="45"/>
      <c r="BJ277" s="45"/>
      <c r="BK277" s="109" t="s">
        <v>3768</v>
      </c>
      <c r="BL277" s="109" t="s">
        <v>3768</v>
      </c>
      <c r="BM277" s="109" t="s">
        <v>4318</v>
      </c>
      <c r="BN277" s="109" t="s">
        <v>4318</v>
      </c>
      <c r="BO277" s="2"/>
    </row>
    <row r="278" spans="1:67" ht="15">
      <c r="A278" s="61" t="s">
        <v>484</v>
      </c>
      <c r="B278" s="62"/>
      <c r="C278" s="62" t="s">
        <v>56</v>
      </c>
      <c r="D278" s="63">
        <v>50</v>
      </c>
      <c r="E278" s="65"/>
      <c r="F278" s="62"/>
      <c r="G278" s="62"/>
      <c r="H278" s="66" t="s">
        <v>484</v>
      </c>
      <c r="I278" s="67"/>
      <c r="J278" s="67"/>
      <c r="K278" s="66" t="s">
        <v>484</v>
      </c>
      <c r="L278" s="70">
        <v>1</v>
      </c>
      <c r="M278" s="71">
        <v>4942.888671875</v>
      </c>
      <c r="N278" s="71">
        <v>3926.077880859375</v>
      </c>
      <c r="O278" s="72"/>
      <c r="P278" s="73"/>
      <c r="Q278" s="73"/>
      <c r="R278" s="92"/>
      <c r="S278" s="45">
        <v>0</v>
      </c>
      <c r="T278" s="45">
        <v>1</v>
      </c>
      <c r="U278" s="46">
        <v>0</v>
      </c>
      <c r="V278" s="46">
        <v>0.003756</v>
      </c>
      <c r="W278" s="46">
        <v>0</v>
      </c>
      <c r="X278" s="46">
        <v>0.002626</v>
      </c>
      <c r="Y278" s="46">
        <v>0</v>
      </c>
      <c r="Z278" s="46">
        <v>0</v>
      </c>
      <c r="AA278" s="68">
        <v>278</v>
      </c>
      <c r="AB278" s="68"/>
      <c r="AC278" s="69"/>
      <c r="AD278" s="85" t="s">
        <v>678</v>
      </c>
      <c r="AE278" s="85" t="s">
        <v>774</v>
      </c>
      <c r="AF278" s="85" t="s">
        <v>817</v>
      </c>
      <c r="AG278" s="85" t="s">
        <v>832</v>
      </c>
      <c r="AH278" s="89" t="s">
        <v>1163</v>
      </c>
      <c r="AI278" s="85"/>
      <c r="AJ278" s="85"/>
      <c r="AK278" s="85"/>
      <c r="AL278" s="85"/>
      <c r="AM278" s="85"/>
      <c r="AN278" s="85"/>
      <c r="AO278" s="85" t="str">
        <f>REPLACE(INDEX(GroupVertices[Group],MATCH("~"&amp;Vertices[[#This Row],[Vertex]],GroupVertices[Vertex],0)),1,1,"")</f>
        <v>30</v>
      </c>
      <c r="AP278" s="45"/>
      <c r="AQ278" s="46"/>
      <c r="AR278" s="45"/>
      <c r="AS278" s="46"/>
      <c r="AT278" s="45"/>
      <c r="AU278" s="46"/>
      <c r="AV278" s="45"/>
      <c r="AW278" s="46"/>
      <c r="AX278" s="45"/>
      <c r="AY278" s="45" t="s">
        <v>774</v>
      </c>
      <c r="AZ278" s="45" t="s">
        <v>4060</v>
      </c>
      <c r="BA278" s="45" t="s">
        <v>817</v>
      </c>
      <c r="BB278" s="45" t="s">
        <v>817</v>
      </c>
      <c r="BC278" s="45" t="s">
        <v>832</v>
      </c>
      <c r="BD278" s="45" t="s">
        <v>832</v>
      </c>
      <c r="BE278" s="45" t="s">
        <v>965</v>
      </c>
      <c r="BF278" s="45" t="s">
        <v>965</v>
      </c>
      <c r="BG278" s="45" t="s">
        <v>969</v>
      </c>
      <c r="BH278" s="45" t="s">
        <v>969</v>
      </c>
      <c r="BI278" s="45"/>
      <c r="BJ278" s="45"/>
      <c r="BK278" s="109" t="s">
        <v>3768</v>
      </c>
      <c r="BL278" s="109" t="s">
        <v>3768</v>
      </c>
      <c r="BM278" s="109" t="s">
        <v>4318</v>
      </c>
      <c r="BN278" s="109" t="s">
        <v>4318</v>
      </c>
      <c r="BO278" s="2"/>
    </row>
    <row r="279" spans="1:67" ht="15">
      <c r="A279" s="61" t="s">
        <v>485</v>
      </c>
      <c r="B279" s="62"/>
      <c r="C279" s="62" t="s">
        <v>56</v>
      </c>
      <c r="D279" s="63">
        <v>50</v>
      </c>
      <c r="E279" s="65"/>
      <c r="F279" s="62"/>
      <c r="G279" s="62"/>
      <c r="H279" s="66" t="s">
        <v>485</v>
      </c>
      <c r="I279" s="67"/>
      <c r="J279" s="67"/>
      <c r="K279" s="66" t="s">
        <v>485</v>
      </c>
      <c r="L279" s="70">
        <v>1</v>
      </c>
      <c r="M279" s="71">
        <v>9181.671875</v>
      </c>
      <c r="N279" s="71">
        <v>1573.3720703125</v>
      </c>
      <c r="O279" s="72"/>
      <c r="P279" s="73"/>
      <c r="Q279" s="73"/>
      <c r="R279" s="92"/>
      <c r="S279" s="45">
        <v>0</v>
      </c>
      <c r="T279" s="45">
        <v>1</v>
      </c>
      <c r="U279" s="46">
        <v>0</v>
      </c>
      <c r="V279" s="46">
        <v>0.002817</v>
      </c>
      <c r="W279" s="46">
        <v>0</v>
      </c>
      <c r="X279" s="46">
        <v>0.002809</v>
      </c>
      <c r="Y279" s="46">
        <v>0</v>
      </c>
      <c r="Z279" s="46">
        <v>0</v>
      </c>
      <c r="AA279" s="68">
        <v>279</v>
      </c>
      <c r="AB279" s="68"/>
      <c r="AC279" s="69"/>
      <c r="AD279" s="85" t="s">
        <v>677</v>
      </c>
      <c r="AE279" s="85" t="s">
        <v>774</v>
      </c>
      <c r="AF279" s="85" t="s">
        <v>817</v>
      </c>
      <c r="AG279" s="85" t="s">
        <v>832</v>
      </c>
      <c r="AH279" s="89" t="s">
        <v>1165</v>
      </c>
      <c r="AI279" s="85"/>
      <c r="AJ279" s="85"/>
      <c r="AK279" s="85"/>
      <c r="AL279" s="85"/>
      <c r="AM279" s="85"/>
      <c r="AN279" s="85"/>
      <c r="AO279" s="85" t="str">
        <f>REPLACE(INDEX(GroupVertices[Group],MATCH("~"&amp;Vertices[[#This Row],[Vertex]],GroupVertices[Vertex],0)),1,1,"")</f>
        <v>48</v>
      </c>
      <c r="AP279" s="45"/>
      <c r="AQ279" s="46"/>
      <c r="AR279" s="45"/>
      <c r="AS279" s="46"/>
      <c r="AT279" s="45"/>
      <c r="AU279" s="46"/>
      <c r="AV279" s="45"/>
      <c r="AW279" s="46"/>
      <c r="AX279" s="45"/>
      <c r="AY279" s="45" t="s">
        <v>774</v>
      </c>
      <c r="AZ279" s="45" t="s">
        <v>4060</v>
      </c>
      <c r="BA279" s="45" t="s">
        <v>817</v>
      </c>
      <c r="BB279" s="45" t="s">
        <v>817</v>
      </c>
      <c r="BC279" s="45" t="s">
        <v>832</v>
      </c>
      <c r="BD279" s="45" t="s">
        <v>832</v>
      </c>
      <c r="BE279" s="45" t="s">
        <v>965</v>
      </c>
      <c r="BF279" s="45" t="s">
        <v>965</v>
      </c>
      <c r="BG279" s="45" t="s">
        <v>975</v>
      </c>
      <c r="BH279" s="45" t="s">
        <v>975</v>
      </c>
      <c r="BI279" s="45"/>
      <c r="BJ279" s="45"/>
      <c r="BK279" s="109" t="s">
        <v>3786</v>
      </c>
      <c r="BL279" s="109" t="s">
        <v>3786</v>
      </c>
      <c r="BM279" s="109" t="s">
        <v>4319</v>
      </c>
      <c r="BN279" s="109" t="s">
        <v>4319</v>
      </c>
      <c r="BO279" s="2"/>
    </row>
    <row r="280" spans="1:67" ht="15">
      <c r="A280" s="61" t="s">
        <v>634</v>
      </c>
      <c r="B280" s="62"/>
      <c r="C280" s="62" t="s">
        <v>59</v>
      </c>
      <c r="D280" s="63">
        <v>50</v>
      </c>
      <c r="E280" s="65"/>
      <c r="F280" s="62"/>
      <c r="G280" s="62"/>
      <c r="H280" s="66" t="s">
        <v>634</v>
      </c>
      <c r="I280" s="67"/>
      <c r="J280" s="67"/>
      <c r="K280" s="66" t="s">
        <v>634</v>
      </c>
      <c r="L280" s="70">
        <v>1</v>
      </c>
      <c r="M280" s="71">
        <v>8619.095703125</v>
      </c>
      <c r="N280" s="71">
        <v>970.4911499023438</v>
      </c>
      <c r="O280" s="72"/>
      <c r="P280" s="73"/>
      <c r="Q280" s="73"/>
      <c r="R280" s="92"/>
      <c r="S280" s="45">
        <v>1</v>
      </c>
      <c r="T280" s="45">
        <v>0</v>
      </c>
      <c r="U280" s="46">
        <v>0</v>
      </c>
      <c r="V280" s="46">
        <v>0.002817</v>
      </c>
      <c r="W280" s="46">
        <v>0</v>
      </c>
      <c r="X280" s="46">
        <v>0.002809</v>
      </c>
      <c r="Y280" s="46">
        <v>0</v>
      </c>
      <c r="Z280" s="46">
        <v>0</v>
      </c>
      <c r="AA280" s="68">
        <v>280</v>
      </c>
      <c r="AB280" s="68"/>
      <c r="AC280" s="69"/>
      <c r="AD280" s="85"/>
      <c r="AE280" s="85"/>
      <c r="AF280" s="85"/>
      <c r="AG280" s="85"/>
      <c r="AH280" s="89" t="s">
        <v>1164</v>
      </c>
      <c r="AI280" s="85" t="s">
        <v>924</v>
      </c>
      <c r="AJ280" s="85" t="s">
        <v>965</v>
      </c>
      <c r="AK280" s="85">
        <v>2005</v>
      </c>
      <c r="AL280" s="85">
        <v>128</v>
      </c>
      <c r="AM280" s="85" t="s">
        <v>975</v>
      </c>
      <c r="AN280" s="85"/>
      <c r="AO280" s="85" t="str">
        <f>REPLACE(INDEX(GroupVertices[Group],MATCH("~"&amp;Vertices[[#This Row],[Vertex]],GroupVertices[Vertex],0)),1,1,"")</f>
        <v>48</v>
      </c>
      <c r="AP280" s="45">
        <v>4</v>
      </c>
      <c r="AQ280" s="46">
        <v>2.5477707006369426</v>
      </c>
      <c r="AR280" s="45">
        <v>0</v>
      </c>
      <c r="AS280" s="46">
        <v>0</v>
      </c>
      <c r="AT280" s="45">
        <v>0</v>
      </c>
      <c r="AU280" s="46">
        <v>0</v>
      </c>
      <c r="AV280" s="45">
        <v>87</v>
      </c>
      <c r="AW280" s="46">
        <v>55.4140127388535</v>
      </c>
      <c r="AX280" s="45">
        <v>157</v>
      </c>
      <c r="AY280" s="45"/>
      <c r="AZ280" s="45"/>
      <c r="BA280" s="45"/>
      <c r="BB280" s="45"/>
      <c r="BC280" s="45"/>
      <c r="BD280" s="45"/>
      <c r="BE280" s="45"/>
      <c r="BF280" s="45"/>
      <c r="BG280" s="45"/>
      <c r="BH280" s="45"/>
      <c r="BI280" s="45"/>
      <c r="BJ280" s="45"/>
      <c r="BK280" s="45"/>
      <c r="BL280" s="45"/>
      <c r="BM280" s="45"/>
      <c r="BN280" s="45"/>
      <c r="BO280" s="2"/>
    </row>
    <row r="281" spans="1:67" ht="15">
      <c r="A281" s="61" t="s">
        <v>486</v>
      </c>
      <c r="B281" s="62"/>
      <c r="C281" s="62" t="s">
        <v>56</v>
      </c>
      <c r="D281" s="63">
        <v>50</v>
      </c>
      <c r="E281" s="65"/>
      <c r="F281" s="62"/>
      <c r="G281" s="62"/>
      <c r="H281" s="66" t="s">
        <v>486</v>
      </c>
      <c r="I281" s="67"/>
      <c r="J281" s="67"/>
      <c r="K281" s="66" t="s">
        <v>486</v>
      </c>
      <c r="L281" s="70">
        <v>1</v>
      </c>
      <c r="M281" s="71">
        <v>5264.8662109375</v>
      </c>
      <c r="N281" s="71">
        <v>5984.69580078125</v>
      </c>
      <c r="O281" s="72"/>
      <c r="P281" s="73"/>
      <c r="Q281" s="73"/>
      <c r="R281" s="92"/>
      <c r="S281" s="45">
        <v>0</v>
      </c>
      <c r="T281" s="45">
        <v>1</v>
      </c>
      <c r="U281" s="46">
        <v>0</v>
      </c>
      <c r="V281" s="46">
        <v>0.003756</v>
      </c>
      <c r="W281" s="46">
        <v>0</v>
      </c>
      <c r="X281" s="46">
        <v>0.002626</v>
      </c>
      <c r="Y281" s="46">
        <v>0</v>
      </c>
      <c r="Z281" s="46">
        <v>0</v>
      </c>
      <c r="AA281" s="68">
        <v>281</v>
      </c>
      <c r="AB281" s="68"/>
      <c r="AC281" s="69"/>
      <c r="AD281" s="85" t="s">
        <v>678</v>
      </c>
      <c r="AE281" s="85" t="s">
        <v>775</v>
      </c>
      <c r="AF281" s="85" t="s">
        <v>817</v>
      </c>
      <c r="AG281" s="85" t="s">
        <v>828</v>
      </c>
      <c r="AH281" s="89" t="s">
        <v>1166</v>
      </c>
      <c r="AI281" s="85"/>
      <c r="AJ281" s="85"/>
      <c r="AK281" s="85"/>
      <c r="AL281" s="85"/>
      <c r="AM281" s="85"/>
      <c r="AN281" s="85"/>
      <c r="AO281" s="85" t="str">
        <f>REPLACE(INDEX(GroupVertices[Group],MATCH("~"&amp;Vertices[[#This Row],[Vertex]],GroupVertices[Vertex],0)),1,1,"")</f>
        <v>29</v>
      </c>
      <c r="AP281" s="45"/>
      <c r="AQ281" s="46"/>
      <c r="AR281" s="45"/>
      <c r="AS281" s="46"/>
      <c r="AT281" s="45"/>
      <c r="AU281" s="46"/>
      <c r="AV281" s="45"/>
      <c r="AW281" s="46"/>
      <c r="AX281" s="45"/>
      <c r="AY281" s="45" t="s">
        <v>775</v>
      </c>
      <c r="AZ281" s="45" t="s">
        <v>4061</v>
      </c>
      <c r="BA281" s="45" t="s">
        <v>817</v>
      </c>
      <c r="BB281" s="45" t="s">
        <v>817</v>
      </c>
      <c r="BC281" s="45" t="s">
        <v>828</v>
      </c>
      <c r="BD281" s="45" t="s">
        <v>828</v>
      </c>
      <c r="BE281" s="45" t="s">
        <v>965</v>
      </c>
      <c r="BF281" s="45" t="s">
        <v>965</v>
      </c>
      <c r="BG281" s="45" t="s">
        <v>968</v>
      </c>
      <c r="BH281" s="45" t="s">
        <v>968</v>
      </c>
      <c r="BI281" s="45"/>
      <c r="BJ281" s="45"/>
      <c r="BK281" s="109" t="s">
        <v>3767</v>
      </c>
      <c r="BL281" s="109" t="s">
        <v>3767</v>
      </c>
      <c r="BM281" s="109" t="s">
        <v>4320</v>
      </c>
      <c r="BN281" s="109" t="s">
        <v>4320</v>
      </c>
      <c r="BO281" s="2"/>
    </row>
    <row r="282" spans="1:67" ht="15">
      <c r="A282" s="61" t="s">
        <v>487</v>
      </c>
      <c r="B282" s="62"/>
      <c r="C282" s="62" t="s">
        <v>56</v>
      </c>
      <c r="D282" s="63">
        <v>50</v>
      </c>
      <c r="E282" s="65"/>
      <c r="F282" s="62"/>
      <c r="G282" s="62"/>
      <c r="H282" s="66" t="s">
        <v>487</v>
      </c>
      <c r="I282" s="67"/>
      <c r="J282" s="67"/>
      <c r="K282" s="66" t="s">
        <v>487</v>
      </c>
      <c r="L282" s="70">
        <v>1</v>
      </c>
      <c r="M282" s="71">
        <v>5933.58935546875</v>
      </c>
      <c r="N282" s="71">
        <v>6852.255859375</v>
      </c>
      <c r="O282" s="72"/>
      <c r="P282" s="73"/>
      <c r="Q282" s="73"/>
      <c r="R282" s="92"/>
      <c r="S282" s="45">
        <v>0</v>
      </c>
      <c r="T282" s="45">
        <v>1</v>
      </c>
      <c r="U282" s="46">
        <v>0</v>
      </c>
      <c r="V282" s="46">
        <v>0.003756</v>
      </c>
      <c r="W282" s="46">
        <v>0</v>
      </c>
      <c r="X282" s="46">
        <v>0.002626</v>
      </c>
      <c r="Y282" s="46">
        <v>0</v>
      </c>
      <c r="Z282" s="46">
        <v>0</v>
      </c>
      <c r="AA282" s="68">
        <v>282</v>
      </c>
      <c r="AB282" s="68"/>
      <c r="AC282" s="69"/>
      <c r="AD282" s="85" t="s">
        <v>677</v>
      </c>
      <c r="AE282" s="85" t="s">
        <v>776</v>
      </c>
      <c r="AF282" s="85" t="s">
        <v>817</v>
      </c>
      <c r="AG282" s="85" t="s">
        <v>828</v>
      </c>
      <c r="AH282" s="89" t="s">
        <v>1168</v>
      </c>
      <c r="AI282" s="85"/>
      <c r="AJ282" s="85"/>
      <c r="AK282" s="85"/>
      <c r="AL282" s="85"/>
      <c r="AM282" s="85"/>
      <c r="AN282" s="85"/>
      <c r="AO282" s="85" t="str">
        <f>REPLACE(INDEX(GroupVertices[Group],MATCH("~"&amp;Vertices[[#This Row],[Vertex]],GroupVertices[Vertex],0)),1,1,"")</f>
        <v>29</v>
      </c>
      <c r="AP282" s="45"/>
      <c r="AQ282" s="46"/>
      <c r="AR282" s="45"/>
      <c r="AS282" s="46"/>
      <c r="AT282" s="45"/>
      <c r="AU282" s="46"/>
      <c r="AV282" s="45"/>
      <c r="AW282" s="46"/>
      <c r="AX282" s="45"/>
      <c r="AY282" s="45" t="s">
        <v>776</v>
      </c>
      <c r="AZ282" s="45" t="s">
        <v>4062</v>
      </c>
      <c r="BA282" s="45" t="s">
        <v>817</v>
      </c>
      <c r="BB282" s="45" t="s">
        <v>817</v>
      </c>
      <c r="BC282" s="45" t="s">
        <v>828</v>
      </c>
      <c r="BD282" s="45" t="s">
        <v>828</v>
      </c>
      <c r="BE282" s="45" t="s">
        <v>965</v>
      </c>
      <c r="BF282" s="45" t="s">
        <v>965</v>
      </c>
      <c r="BG282" s="45" t="s">
        <v>968</v>
      </c>
      <c r="BH282" s="45" t="s">
        <v>968</v>
      </c>
      <c r="BI282" s="45"/>
      <c r="BJ282" s="45"/>
      <c r="BK282" s="109" t="s">
        <v>3767</v>
      </c>
      <c r="BL282" s="109" t="s">
        <v>3767</v>
      </c>
      <c r="BM282" s="109" t="s">
        <v>4320</v>
      </c>
      <c r="BN282" s="109" t="s">
        <v>4320</v>
      </c>
      <c r="BO282" s="2"/>
    </row>
    <row r="283" spans="1:67" ht="15">
      <c r="A283" s="61" t="s">
        <v>488</v>
      </c>
      <c r="B283" s="62"/>
      <c r="C283" s="62" t="s">
        <v>56</v>
      </c>
      <c r="D283" s="63">
        <v>50</v>
      </c>
      <c r="E283" s="65"/>
      <c r="F283" s="62"/>
      <c r="G283" s="62"/>
      <c r="H283" s="66" t="s">
        <v>488</v>
      </c>
      <c r="I283" s="67"/>
      <c r="J283" s="67"/>
      <c r="K283" s="66" t="s">
        <v>488</v>
      </c>
      <c r="L283" s="70">
        <v>1</v>
      </c>
      <c r="M283" s="71">
        <v>8417.4169921875</v>
      </c>
      <c r="N283" s="71">
        <v>6852.255859375</v>
      </c>
      <c r="O283" s="72"/>
      <c r="P283" s="73"/>
      <c r="Q283" s="73"/>
      <c r="R283" s="92"/>
      <c r="S283" s="45">
        <v>0</v>
      </c>
      <c r="T283" s="45">
        <v>1</v>
      </c>
      <c r="U283" s="46">
        <v>0</v>
      </c>
      <c r="V283" s="46">
        <v>0.003756</v>
      </c>
      <c r="W283" s="46">
        <v>0</v>
      </c>
      <c r="X283" s="46">
        <v>0.002626</v>
      </c>
      <c r="Y283" s="46">
        <v>0</v>
      </c>
      <c r="Z283" s="46">
        <v>0</v>
      </c>
      <c r="AA283" s="68">
        <v>283</v>
      </c>
      <c r="AB283" s="68"/>
      <c r="AC283" s="69"/>
      <c r="AD283" s="85" t="s">
        <v>677</v>
      </c>
      <c r="AE283" s="85" t="s">
        <v>777</v>
      </c>
      <c r="AF283" s="85" t="s">
        <v>817</v>
      </c>
      <c r="AG283" s="85" t="s">
        <v>830</v>
      </c>
      <c r="AH283" s="89" t="s">
        <v>1169</v>
      </c>
      <c r="AI283" s="85"/>
      <c r="AJ283" s="85"/>
      <c r="AK283" s="85"/>
      <c r="AL283" s="85"/>
      <c r="AM283" s="85"/>
      <c r="AN283" s="85"/>
      <c r="AO283" s="85" t="str">
        <f>REPLACE(INDEX(GroupVertices[Group],MATCH("~"&amp;Vertices[[#This Row],[Vertex]],GroupVertices[Vertex],0)),1,1,"")</f>
        <v>28</v>
      </c>
      <c r="AP283" s="45"/>
      <c r="AQ283" s="46"/>
      <c r="AR283" s="45"/>
      <c r="AS283" s="46"/>
      <c r="AT283" s="45"/>
      <c r="AU283" s="46"/>
      <c r="AV283" s="45"/>
      <c r="AW283" s="46"/>
      <c r="AX283" s="45"/>
      <c r="AY283" s="45" t="s">
        <v>777</v>
      </c>
      <c r="AZ283" s="45" t="s">
        <v>4063</v>
      </c>
      <c r="BA283" s="45" t="s">
        <v>817</v>
      </c>
      <c r="BB283" s="45" t="s">
        <v>817</v>
      </c>
      <c r="BC283" s="45" t="s">
        <v>830</v>
      </c>
      <c r="BD283" s="45" t="s">
        <v>830</v>
      </c>
      <c r="BE283" s="45" t="s">
        <v>965</v>
      </c>
      <c r="BF283" s="45" t="s">
        <v>965</v>
      </c>
      <c r="BG283" s="45" t="s">
        <v>969</v>
      </c>
      <c r="BH283" s="45" t="s">
        <v>969</v>
      </c>
      <c r="BI283" s="45"/>
      <c r="BJ283" s="45"/>
      <c r="BK283" s="109" t="s">
        <v>4209</v>
      </c>
      <c r="BL283" s="109" t="s">
        <v>4209</v>
      </c>
      <c r="BM283" s="109" t="s">
        <v>4321</v>
      </c>
      <c r="BN283" s="109" t="s">
        <v>4321</v>
      </c>
      <c r="BO283" s="2"/>
    </row>
    <row r="284" spans="1:67" ht="15">
      <c r="A284" s="61" t="s">
        <v>489</v>
      </c>
      <c r="B284" s="62"/>
      <c r="C284" s="62" t="s">
        <v>56</v>
      </c>
      <c r="D284" s="63">
        <v>50</v>
      </c>
      <c r="E284" s="65"/>
      <c r="F284" s="62"/>
      <c r="G284" s="62"/>
      <c r="H284" s="66" t="s">
        <v>489</v>
      </c>
      <c r="I284" s="67"/>
      <c r="J284" s="67"/>
      <c r="K284" s="66" t="s">
        <v>489</v>
      </c>
      <c r="L284" s="70">
        <v>1</v>
      </c>
      <c r="M284" s="71">
        <v>9086.1396484375</v>
      </c>
      <c r="N284" s="71">
        <v>5984.69580078125</v>
      </c>
      <c r="O284" s="72"/>
      <c r="P284" s="73"/>
      <c r="Q284" s="73"/>
      <c r="R284" s="92"/>
      <c r="S284" s="45">
        <v>0</v>
      </c>
      <c r="T284" s="45">
        <v>1</v>
      </c>
      <c r="U284" s="46">
        <v>0</v>
      </c>
      <c r="V284" s="46">
        <v>0.003756</v>
      </c>
      <c r="W284" s="46">
        <v>0</v>
      </c>
      <c r="X284" s="46">
        <v>0.002626</v>
      </c>
      <c r="Y284" s="46">
        <v>0</v>
      </c>
      <c r="Z284" s="46">
        <v>0</v>
      </c>
      <c r="AA284" s="68">
        <v>284</v>
      </c>
      <c r="AB284" s="68"/>
      <c r="AC284" s="69"/>
      <c r="AD284" s="85" t="s">
        <v>678</v>
      </c>
      <c r="AE284" s="85" t="s">
        <v>778</v>
      </c>
      <c r="AF284" s="85" t="s">
        <v>822</v>
      </c>
      <c r="AG284" s="85" t="s">
        <v>839</v>
      </c>
      <c r="AH284" s="89" t="s">
        <v>1171</v>
      </c>
      <c r="AI284" s="85"/>
      <c r="AJ284" s="85"/>
      <c r="AK284" s="85"/>
      <c r="AL284" s="85"/>
      <c r="AM284" s="85"/>
      <c r="AN284" s="85"/>
      <c r="AO284" s="85" t="str">
        <f>REPLACE(INDEX(GroupVertices[Group],MATCH("~"&amp;Vertices[[#This Row],[Vertex]],GroupVertices[Vertex],0)),1,1,"")</f>
        <v>28</v>
      </c>
      <c r="AP284" s="45"/>
      <c r="AQ284" s="46"/>
      <c r="AR284" s="45"/>
      <c r="AS284" s="46"/>
      <c r="AT284" s="45"/>
      <c r="AU284" s="46"/>
      <c r="AV284" s="45"/>
      <c r="AW284" s="46"/>
      <c r="AX284" s="45"/>
      <c r="AY284" s="45" t="s">
        <v>778</v>
      </c>
      <c r="AZ284" s="45" t="s">
        <v>4064</v>
      </c>
      <c r="BA284" s="45" t="s">
        <v>822</v>
      </c>
      <c r="BB284" s="45" t="s">
        <v>822</v>
      </c>
      <c r="BC284" s="45" t="s">
        <v>839</v>
      </c>
      <c r="BD284" s="45" t="s">
        <v>839</v>
      </c>
      <c r="BE284" s="45" t="s">
        <v>965</v>
      </c>
      <c r="BF284" s="45" t="s">
        <v>965</v>
      </c>
      <c r="BG284" s="45" t="s">
        <v>969</v>
      </c>
      <c r="BH284" s="45" t="s">
        <v>969</v>
      </c>
      <c r="BI284" s="45"/>
      <c r="BJ284" s="45"/>
      <c r="BK284" s="109" t="s">
        <v>4209</v>
      </c>
      <c r="BL284" s="109" t="s">
        <v>4209</v>
      </c>
      <c r="BM284" s="109" t="s">
        <v>4321</v>
      </c>
      <c r="BN284" s="109" t="s">
        <v>4321</v>
      </c>
      <c r="BO284" s="2"/>
    </row>
    <row r="285" spans="1:67" ht="15">
      <c r="A285" s="61" t="s">
        <v>490</v>
      </c>
      <c r="B285" s="62"/>
      <c r="C285" s="62" t="s">
        <v>56</v>
      </c>
      <c r="D285" s="63">
        <v>50</v>
      </c>
      <c r="E285" s="65"/>
      <c r="F285" s="62"/>
      <c r="G285" s="62"/>
      <c r="H285" s="66" t="s">
        <v>490</v>
      </c>
      <c r="I285" s="67"/>
      <c r="J285" s="67"/>
      <c r="K285" s="66" t="s">
        <v>490</v>
      </c>
      <c r="L285" s="70">
        <v>1</v>
      </c>
      <c r="M285" s="71">
        <v>6549.23876953125</v>
      </c>
      <c r="N285" s="71">
        <v>794.0382080078125</v>
      </c>
      <c r="O285" s="72"/>
      <c r="P285" s="73"/>
      <c r="Q285" s="73"/>
      <c r="R285" s="92"/>
      <c r="S285" s="45">
        <v>0</v>
      </c>
      <c r="T285" s="45">
        <v>1</v>
      </c>
      <c r="U285" s="46">
        <v>0</v>
      </c>
      <c r="V285" s="46">
        <v>0.002817</v>
      </c>
      <c r="W285" s="46">
        <v>0</v>
      </c>
      <c r="X285" s="46">
        <v>0.002809</v>
      </c>
      <c r="Y285" s="46">
        <v>0</v>
      </c>
      <c r="Z285" s="46">
        <v>0</v>
      </c>
      <c r="AA285" s="68">
        <v>285</v>
      </c>
      <c r="AB285" s="68"/>
      <c r="AC285" s="69"/>
      <c r="AD285" s="85" t="s">
        <v>676</v>
      </c>
      <c r="AE285" s="85" t="s">
        <v>778</v>
      </c>
      <c r="AF285" s="85" t="s">
        <v>822</v>
      </c>
      <c r="AG285" s="85" t="s">
        <v>839</v>
      </c>
      <c r="AH285" s="89" t="s">
        <v>1173</v>
      </c>
      <c r="AI285" s="85"/>
      <c r="AJ285" s="85"/>
      <c r="AK285" s="85"/>
      <c r="AL285" s="85"/>
      <c r="AM285" s="85"/>
      <c r="AN285" s="85"/>
      <c r="AO285" s="85" t="str">
        <f>REPLACE(INDEX(GroupVertices[Group],MATCH("~"&amp;Vertices[[#This Row],[Vertex]],GroupVertices[Vertex],0)),1,1,"")</f>
        <v>47</v>
      </c>
      <c r="AP285" s="45"/>
      <c r="AQ285" s="46"/>
      <c r="AR285" s="45"/>
      <c r="AS285" s="46"/>
      <c r="AT285" s="45"/>
      <c r="AU285" s="46"/>
      <c r="AV285" s="45"/>
      <c r="AW285" s="46"/>
      <c r="AX285" s="45"/>
      <c r="AY285" s="45" t="s">
        <v>778</v>
      </c>
      <c r="AZ285" s="45" t="s">
        <v>4064</v>
      </c>
      <c r="BA285" s="45" t="s">
        <v>822</v>
      </c>
      <c r="BB285" s="45" t="s">
        <v>822</v>
      </c>
      <c r="BC285" s="45" t="s">
        <v>839</v>
      </c>
      <c r="BD285" s="45" t="s">
        <v>839</v>
      </c>
      <c r="BE285" s="45" t="s">
        <v>965</v>
      </c>
      <c r="BF285" s="45" t="s">
        <v>965</v>
      </c>
      <c r="BG285" s="45" t="s">
        <v>968</v>
      </c>
      <c r="BH285" s="45" t="s">
        <v>968</v>
      </c>
      <c r="BI285" s="45"/>
      <c r="BJ285" s="45"/>
      <c r="BK285" s="109" t="s">
        <v>3785</v>
      </c>
      <c r="BL285" s="109" t="s">
        <v>3785</v>
      </c>
      <c r="BM285" s="109" t="s">
        <v>4322</v>
      </c>
      <c r="BN285" s="109" t="s">
        <v>4322</v>
      </c>
      <c r="BO285" s="2"/>
    </row>
    <row r="286" spans="1:67" ht="15">
      <c r="A286" s="61" t="s">
        <v>637</v>
      </c>
      <c r="B286" s="62"/>
      <c r="C286" s="62" t="s">
        <v>59</v>
      </c>
      <c r="D286" s="63">
        <v>50</v>
      </c>
      <c r="E286" s="65"/>
      <c r="F286" s="62"/>
      <c r="G286" s="62"/>
      <c r="H286" s="66" t="s">
        <v>637</v>
      </c>
      <c r="I286" s="67"/>
      <c r="J286" s="67"/>
      <c r="K286" s="66" t="s">
        <v>637</v>
      </c>
      <c r="L286" s="70">
        <v>1</v>
      </c>
      <c r="M286" s="71">
        <v>7111.8154296875</v>
      </c>
      <c r="N286" s="71">
        <v>176.45294189453125</v>
      </c>
      <c r="O286" s="72"/>
      <c r="P286" s="73"/>
      <c r="Q286" s="73"/>
      <c r="R286" s="92"/>
      <c r="S286" s="45">
        <v>1</v>
      </c>
      <c r="T286" s="45">
        <v>0</v>
      </c>
      <c r="U286" s="46">
        <v>0</v>
      </c>
      <c r="V286" s="46">
        <v>0.002817</v>
      </c>
      <c r="W286" s="46">
        <v>0</v>
      </c>
      <c r="X286" s="46">
        <v>0.002809</v>
      </c>
      <c r="Y286" s="46">
        <v>0</v>
      </c>
      <c r="Z286" s="46">
        <v>0</v>
      </c>
      <c r="AA286" s="68">
        <v>286</v>
      </c>
      <c r="AB286" s="68"/>
      <c r="AC286" s="69"/>
      <c r="AD286" s="85"/>
      <c r="AE286" s="85"/>
      <c r="AF286" s="85"/>
      <c r="AG286" s="85"/>
      <c r="AH286" s="89" t="s">
        <v>1172</v>
      </c>
      <c r="AI286" s="85" t="s">
        <v>927</v>
      </c>
      <c r="AJ286" s="85" t="s">
        <v>965</v>
      </c>
      <c r="AK286" s="85">
        <v>2007</v>
      </c>
      <c r="AL286" s="85">
        <v>132</v>
      </c>
      <c r="AM286" s="85" t="s">
        <v>968</v>
      </c>
      <c r="AN286" s="85"/>
      <c r="AO286" s="85" t="str">
        <f>REPLACE(INDEX(GroupVertices[Group],MATCH("~"&amp;Vertices[[#This Row],[Vertex]],GroupVertices[Vertex],0)),1,1,"")</f>
        <v>47</v>
      </c>
      <c r="AP286" s="45">
        <v>3</v>
      </c>
      <c r="AQ286" s="46">
        <v>1.214574898785425</v>
      </c>
      <c r="AR286" s="45">
        <v>2</v>
      </c>
      <c r="AS286" s="46">
        <v>0.8097165991902834</v>
      </c>
      <c r="AT286" s="45">
        <v>0</v>
      </c>
      <c r="AU286" s="46">
        <v>0</v>
      </c>
      <c r="AV286" s="45">
        <v>123</v>
      </c>
      <c r="AW286" s="46">
        <v>49.797570850202426</v>
      </c>
      <c r="AX286" s="45">
        <v>247</v>
      </c>
      <c r="AY286" s="45"/>
      <c r="AZ286" s="45"/>
      <c r="BA286" s="45"/>
      <c r="BB286" s="45"/>
      <c r="BC286" s="45"/>
      <c r="BD286" s="45"/>
      <c r="BE286" s="45"/>
      <c r="BF286" s="45"/>
      <c r="BG286" s="45"/>
      <c r="BH286" s="45"/>
      <c r="BI286" s="45"/>
      <c r="BJ286" s="45"/>
      <c r="BK286" s="45"/>
      <c r="BL286" s="45"/>
      <c r="BM286" s="45"/>
      <c r="BN286" s="45"/>
      <c r="BO286" s="2"/>
    </row>
    <row r="287" spans="1:67" ht="15">
      <c r="A287" s="61" t="s">
        <v>491</v>
      </c>
      <c r="B287" s="62"/>
      <c r="C287" s="62" t="s">
        <v>56</v>
      </c>
      <c r="D287" s="63">
        <v>50</v>
      </c>
      <c r="E287" s="65"/>
      <c r="F287" s="62"/>
      <c r="G287" s="62"/>
      <c r="H287" s="66" t="s">
        <v>491</v>
      </c>
      <c r="I287" s="67"/>
      <c r="J287" s="67"/>
      <c r="K287" s="66" t="s">
        <v>491</v>
      </c>
      <c r="L287" s="70">
        <v>1</v>
      </c>
      <c r="M287" s="71">
        <v>9871.6240234375</v>
      </c>
      <c r="N287" s="71">
        <v>7028.708984375</v>
      </c>
      <c r="O287" s="72"/>
      <c r="P287" s="73"/>
      <c r="Q287" s="73"/>
      <c r="R287" s="92"/>
      <c r="S287" s="45">
        <v>0</v>
      </c>
      <c r="T287" s="45">
        <v>1</v>
      </c>
      <c r="U287" s="46">
        <v>0</v>
      </c>
      <c r="V287" s="46">
        <v>0.00507</v>
      </c>
      <c r="W287" s="46">
        <v>0</v>
      </c>
      <c r="X287" s="46">
        <v>0.002565</v>
      </c>
      <c r="Y287" s="46">
        <v>0</v>
      </c>
      <c r="Z287" s="46">
        <v>0</v>
      </c>
      <c r="AA287" s="68">
        <v>287</v>
      </c>
      <c r="AB287" s="68"/>
      <c r="AC287" s="69"/>
      <c r="AD287" s="85" t="s">
        <v>677</v>
      </c>
      <c r="AE287" s="85" t="s">
        <v>778</v>
      </c>
      <c r="AF287" s="85" t="s">
        <v>822</v>
      </c>
      <c r="AG287" s="85" t="s">
        <v>839</v>
      </c>
      <c r="AH287" s="89" t="s">
        <v>1174</v>
      </c>
      <c r="AI287" s="85"/>
      <c r="AJ287" s="85"/>
      <c r="AK287" s="85"/>
      <c r="AL287" s="85"/>
      <c r="AM287" s="85"/>
      <c r="AN287" s="85"/>
      <c r="AO287" s="85" t="str">
        <f>REPLACE(INDEX(GroupVertices[Group],MATCH("~"&amp;Vertices[[#This Row],[Vertex]],GroupVertices[Vertex],0)),1,1,"")</f>
        <v>19</v>
      </c>
      <c r="AP287" s="45"/>
      <c r="AQ287" s="46"/>
      <c r="AR287" s="45"/>
      <c r="AS287" s="46"/>
      <c r="AT287" s="45"/>
      <c r="AU287" s="46"/>
      <c r="AV287" s="45"/>
      <c r="AW287" s="46"/>
      <c r="AX287" s="45"/>
      <c r="AY287" s="45" t="s">
        <v>778</v>
      </c>
      <c r="AZ287" s="45" t="s">
        <v>4064</v>
      </c>
      <c r="BA287" s="45" t="s">
        <v>822</v>
      </c>
      <c r="BB287" s="45" t="s">
        <v>822</v>
      </c>
      <c r="BC287" s="45" t="s">
        <v>839</v>
      </c>
      <c r="BD287" s="45" t="s">
        <v>839</v>
      </c>
      <c r="BE287" s="45" t="s">
        <v>965</v>
      </c>
      <c r="BF287" s="45" t="s">
        <v>965</v>
      </c>
      <c r="BG287" s="45" t="s">
        <v>969</v>
      </c>
      <c r="BH287" s="45" t="s">
        <v>969</v>
      </c>
      <c r="BI287" s="45"/>
      <c r="BJ287" s="45"/>
      <c r="BK287" s="109" t="s">
        <v>3757</v>
      </c>
      <c r="BL287" s="109" t="s">
        <v>3757</v>
      </c>
      <c r="BM287" s="109" t="s">
        <v>4323</v>
      </c>
      <c r="BN287" s="109" t="s">
        <v>4323</v>
      </c>
      <c r="BO287" s="2"/>
    </row>
    <row r="288" spans="1:67" ht="15">
      <c r="A288" s="61" t="s">
        <v>492</v>
      </c>
      <c r="B288" s="62"/>
      <c r="C288" s="62" t="s">
        <v>56</v>
      </c>
      <c r="D288" s="63">
        <v>50</v>
      </c>
      <c r="E288" s="65"/>
      <c r="F288" s="62"/>
      <c r="G288" s="62"/>
      <c r="H288" s="66" t="s">
        <v>492</v>
      </c>
      <c r="I288" s="67"/>
      <c r="J288" s="67"/>
      <c r="K288" s="66" t="s">
        <v>492</v>
      </c>
      <c r="L288" s="70">
        <v>1</v>
      </c>
      <c r="M288" s="71">
        <v>9086.1396484375</v>
      </c>
      <c r="N288" s="71">
        <v>8058.017578125</v>
      </c>
      <c r="O288" s="72"/>
      <c r="P288" s="73"/>
      <c r="Q288" s="73"/>
      <c r="R288" s="92"/>
      <c r="S288" s="45">
        <v>0</v>
      </c>
      <c r="T288" s="45">
        <v>1</v>
      </c>
      <c r="U288" s="46">
        <v>0</v>
      </c>
      <c r="V288" s="46">
        <v>0.00507</v>
      </c>
      <c r="W288" s="46">
        <v>0</v>
      </c>
      <c r="X288" s="46">
        <v>0.002565</v>
      </c>
      <c r="Y288" s="46">
        <v>0</v>
      </c>
      <c r="Z288" s="46">
        <v>0</v>
      </c>
      <c r="AA288" s="68">
        <v>288</v>
      </c>
      <c r="AB288" s="68"/>
      <c r="AC288" s="69"/>
      <c r="AD288" s="85" t="s">
        <v>677</v>
      </c>
      <c r="AE288" s="85" t="s">
        <v>779</v>
      </c>
      <c r="AF288" s="85" t="s">
        <v>817</v>
      </c>
      <c r="AG288" s="85" t="s">
        <v>828</v>
      </c>
      <c r="AH288" s="89" t="s">
        <v>1175</v>
      </c>
      <c r="AI288" s="85"/>
      <c r="AJ288" s="85"/>
      <c r="AK288" s="85"/>
      <c r="AL288" s="85"/>
      <c r="AM288" s="85"/>
      <c r="AN288" s="85"/>
      <c r="AO288" s="85" t="str">
        <f>REPLACE(INDEX(GroupVertices[Group],MATCH("~"&amp;Vertices[[#This Row],[Vertex]],GroupVertices[Vertex],0)),1,1,"")</f>
        <v>19</v>
      </c>
      <c r="AP288" s="45"/>
      <c r="AQ288" s="46"/>
      <c r="AR288" s="45"/>
      <c r="AS288" s="46"/>
      <c r="AT288" s="45"/>
      <c r="AU288" s="46"/>
      <c r="AV288" s="45"/>
      <c r="AW288" s="46"/>
      <c r="AX288" s="45"/>
      <c r="AY288" s="45" t="s">
        <v>779</v>
      </c>
      <c r="AZ288" s="45" t="s">
        <v>4065</v>
      </c>
      <c r="BA288" s="45" t="s">
        <v>817</v>
      </c>
      <c r="BB288" s="45" t="s">
        <v>817</v>
      </c>
      <c r="BC288" s="45" t="s">
        <v>828</v>
      </c>
      <c r="BD288" s="45" t="s">
        <v>828</v>
      </c>
      <c r="BE288" s="45" t="s">
        <v>965</v>
      </c>
      <c r="BF288" s="45" t="s">
        <v>965</v>
      </c>
      <c r="BG288" s="45" t="s">
        <v>969</v>
      </c>
      <c r="BH288" s="45" t="s">
        <v>969</v>
      </c>
      <c r="BI288" s="45"/>
      <c r="BJ288" s="45"/>
      <c r="BK288" s="109" t="s">
        <v>3757</v>
      </c>
      <c r="BL288" s="109" t="s">
        <v>3757</v>
      </c>
      <c r="BM288" s="109" t="s">
        <v>4323</v>
      </c>
      <c r="BN288" s="109" t="s">
        <v>4323</v>
      </c>
      <c r="BO288" s="2"/>
    </row>
    <row r="289" spans="1:67" ht="15">
      <c r="A289" s="61" t="s">
        <v>493</v>
      </c>
      <c r="B289" s="62"/>
      <c r="C289" s="62" t="s">
        <v>56</v>
      </c>
      <c r="D289" s="63">
        <v>50</v>
      </c>
      <c r="E289" s="65"/>
      <c r="F289" s="62"/>
      <c r="G289" s="62"/>
      <c r="H289" s="66" t="s">
        <v>493</v>
      </c>
      <c r="I289" s="67"/>
      <c r="J289" s="67"/>
      <c r="K289" s="66" t="s">
        <v>493</v>
      </c>
      <c r="L289" s="70">
        <v>1</v>
      </c>
      <c r="M289" s="71">
        <v>9441.18359375</v>
      </c>
      <c r="N289" s="71">
        <v>7762.9375</v>
      </c>
      <c r="O289" s="72"/>
      <c r="P289" s="73"/>
      <c r="Q289" s="73"/>
      <c r="R289" s="92"/>
      <c r="S289" s="45">
        <v>0</v>
      </c>
      <c r="T289" s="45">
        <v>1</v>
      </c>
      <c r="U289" s="46">
        <v>0</v>
      </c>
      <c r="V289" s="46">
        <v>0.00507</v>
      </c>
      <c r="W289" s="46">
        <v>0</v>
      </c>
      <c r="X289" s="46">
        <v>0.002565</v>
      </c>
      <c r="Y289" s="46">
        <v>0</v>
      </c>
      <c r="Z289" s="46">
        <v>0</v>
      </c>
      <c r="AA289" s="68">
        <v>289</v>
      </c>
      <c r="AB289" s="68"/>
      <c r="AC289" s="69"/>
      <c r="AD289" s="85" t="s">
        <v>677</v>
      </c>
      <c r="AE289" s="85" t="s">
        <v>780</v>
      </c>
      <c r="AF289" s="85" t="s">
        <v>817</v>
      </c>
      <c r="AG289" s="85" t="s">
        <v>828</v>
      </c>
      <c r="AH289" s="89" t="s">
        <v>1177</v>
      </c>
      <c r="AI289" s="85"/>
      <c r="AJ289" s="85"/>
      <c r="AK289" s="85"/>
      <c r="AL289" s="85"/>
      <c r="AM289" s="85"/>
      <c r="AN289" s="85"/>
      <c r="AO289" s="85" t="str">
        <f>REPLACE(INDEX(GroupVertices[Group],MATCH("~"&amp;Vertices[[#This Row],[Vertex]],GroupVertices[Vertex],0)),1,1,"")</f>
        <v>19</v>
      </c>
      <c r="AP289" s="45"/>
      <c r="AQ289" s="46"/>
      <c r="AR289" s="45"/>
      <c r="AS289" s="46"/>
      <c r="AT289" s="45"/>
      <c r="AU289" s="46"/>
      <c r="AV289" s="45"/>
      <c r="AW289" s="46"/>
      <c r="AX289" s="45"/>
      <c r="AY289" s="45" t="s">
        <v>780</v>
      </c>
      <c r="AZ289" s="45" t="s">
        <v>780</v>
      </c>
      <c r="BA289" s="45" t="s">
        <v>817</v>
      </c>
      <c r="BB289" s="45" t="s">
        <v>817</v>
      </c>
      <c r="BC289" s="45" t="s">
        <v>828</v>
      </c>
      <c r="BD289" s="45" t="s">
        <v>828</v>
      </c>
      <c r="BE289" s="45" t="s">
        <v>965</v>
      </c>
      <c r="BF289" s="45" t="s">
        <v>965</v>
      </c>
      <c r="BG289" s="45" t="s">
        <v>969</v>
      </c>
      <c r="BH289" s="45" t="s">
        <v>969</v>
      </c>
      <c r="BI289" s="45"/>
      <c r="BJ289" s="45"/>
      <c r="BK289" s="109" t="s">
        <v>3757</v>
      </c>
      <c r="BL289" s="109" t="s">
        <v>3757</v>
      </c>
      <c r="BM289" s="109" t="s">
        <v>4323</v>
      </c>
      <c r="BN289" s="109" t="s">
        <v>4323</v>
      </c>
      <c r="BO289" s="2"/>
    </row>
    <row r="290" spans="1:67" ht="15">
      <c r="A290" s="61" t="s">
        <v>639</v>
      </c>
      <c r="B290" s="62"/>
      <c r="C290" s="62" t="s">
        <v>59</v>
      </c>
      <c r="D290" s="63">
        <v>50</v>
      </c>
      <c r="E290" s="65"/>
      <c r="F290" s="62"/>
      <c r="G290" s="62"/>
      <c r="H290" s="66" t="s">
        <v>639</v>
      </c>
      <c r="I290" s="67"/>
      <c r="J290" s="67"/>
      <c r="K290" s="66" t="s">
        <v>639</v>
      </c>
      <c r="L290" s="70">
        <v>1</v>
      </c>
      <c r="M290" s="71">
        <v>154.09877014160156</v>
      </c>
      <c r="N290" s="71">
        <v>6827.72509765625</v>
      </c>
      <c r="O290" s="72"/>
      <c r="P290" s="73"/>
      <c r="Q290" s="73"/>
      <c r="R290" s="92"/>
      <c r="S290" s="45">
        <v>1</v>
      </c>
      <c r="T290" s="45">
        <v>0</v>
      </c>
      <c r="U290" s="46">
        <v>0</v>
      </c>
      <c r="V290" s="46">
        <v>0.049662</v>
      </c>
      <c r="W290" s="46">
        <v>0.032787</v>
      </c>
      <c r="X290" s="46">
        <v>0.002492</v>
      </c>
      <c r="Y290" s="46">
        <v>0</v>
      </c>
      <c r="Z290" s="46">
        <v>0</v>
      </c>
      <c r="AA290" s="68">
        <v>290</v>
      </c>
      <c r="AB290" s="68"/>
      <c r="AC290" s="69"/>
      <c r="AD290" s="85"/>
      <c r="AE290" s="85"/>
      <c r="AF290" s="85"/>
      <c r="AG290" s="85"/>
      <c r="AH290" s="89" t="s">
        <v>1178</v>
      </c>
      <c r="AI290" s="85" t="s">
        <v>929</v>
      </c>
      <c r="AJ290" s="85" t="s">
        <v>965</v>
      </c>
      <c r="AK290" s="85">
        <v>2008</v>
      </c>
      <c r="AL290" s="85">
        <v>133</v>
      </c>
      <c r="AM290" s="85" t="s">
        <v>968</v>
      </c>
      <c r="AN290" s="85"/>
      <c r="AO290" s="85" t="str">
        <f>REPLACE(INDEX(GroupVertices[Group],MATCH("~"&amp;Vertices[[#This Row],[Vertex]],GroupVertices[Vertex],0)),1,1,"")</f>
        <v>1</v>
      </c>
      <c r="AP290" s="45">
        <v>3</v>
      </c>
      <c r="AQ290" s="46">
        <v>2.097902097902098</v>
      </c>
      <c r="AR290" s="45">
        <v>3</v>
      </c>
      <c r="AS290" s="46">
        <v>2.097902097902098</v>
      </c>
      <c r="AT290" s="45">
        <v>0</v>
      </c>
      <c r="AU290" s="46">
        <v>0</v>
      </c>
      <c r="AV290" s="45">
        <v>65</v>
      </c>
      <c r="AW290" s="46">
        <v>45.45454545454545</v>
      </c>
      <c r="AX290" s="45">
        <v>143</v>
      </c>
      <c r="AY290" s="45"/>
      <c r="AZ290" s="45"/>
      <c r="BA290" s="45"/>
      <c r="BB290" s="45"/>
      <c r="BC290" s="45"/>
      <c r="BD290" s="45"/>
      <c r="BE290" s="45"/>
      <c r="BF290" s="45"/>
      <c r="BG290" s="45"/>
      <c r="BH290" s="45"/>
      <c r="BI290" s="45"/>
      <c r="BJ290" s="45"/>
      <c r="BK290" s="45"/>
      <c r="BL290" s="45"/>
      <c r="BM290" s="45"/>
      <c r="BN290" s="45"/>
      <c r="BO290" s="2"/>
    </row>
    <row r="291" spans="1:67" ht="15">
      <c r="A291" s="61" t="s">
        <v>640</v>
      </c>
      <c r="B291" s="62"/>
      <c r="C291" s="62" t="s">
        <v>59</v>
      </c>
      <c r="D291" s="63">
        <v>50</v>
      </c>
      <c r="E291" s="65"/>
      <c r="F291" s="62"/>
      <c r="G291" s="62"/>
      <c r="H291" s="66" t="s">
        <v>640</v>
      </c>
      <c r="I291" s="67"/>
      <c r="J291" s="67"/>
      <c r="K291" s="66" t="s">
        <v>640</v>
      </c>
      <c r="L291" s="70">
        <v>1</v>
      </c>
      <c r="M291" s="71">
        <v>1317.62939453125</v>
      </c>
      <c r="N291" s="71">
        <v>6011.36181640625</v>
      </c>
      <c r="O291" s="72"/>
      <c r="P291" s="73"/>
      <c r="Q291" s="73"/>
      <c r="R291" s="92"/>
      <c r="S291" s="45">
        <v>1</v>
      </c>
      <c r="T291" s="45">
        <v>0</v>
      </c>
      <c r="U291" s="46">
        <v>0</v>
      </c>
      <c r="V291" s="46">
        <v>0.059393</v>
      </c>
      <c r="W291" s="46">
        <v>0.093473</v>
      </c>
      <c r="X291" s="46">
        <v>0.00244</v>
      </c>
      <c r="Y291" s="46">
        <v>0</v>
      </c>
      <c r="Z291" s="46">
        <v>0</v>
      </c>
      <c r="AA291" s="68">
        <v>291</v>
      </c>
      <c r="AB291" s="68"/>
      <c r="AC291" s="69"/>
      <c r="AD291" s="85"/>
      <c r="AE291" s="85"/>
      <c r="AF291" s="85"/>
      <c r="AG291" s="85"/>
      <c r="AH291" s="89" t="s">
        <v>1179</v>
      </c>
      <c r="AI291" s="85" t="s">
        <v>930</v>
      </c>
      <c r="AJ291" s="85" t="s">
        <v>965</v>
      </c>
      <c r="AK291" s="85">
        <v>2013</v>
      </c>
      <c r="AL291" s="85">
        <v>134</v>
      </c>
      <c r="AM291" s="85" t="s">
        <v>985</v>
      </c>
      <c r="AN291" s="85"/>
      <c r="AO291" s="85" t="str">
        <f>REPLACE(INDEX(GroupVertices[Group],MATCH("~"&amp;Vertices[[#This Row],[Vertex]],GroupVertices[Vertex],0)),1,1,"")</f>
        <v>1</v>
      </c>
      <c r="AP291" s="45">
        <v>2</v>
      </c>
      <c r="AQ291" s="46">
        <v>1.3793103448275863</v>
      </c>
      <c r="AR291" s="45">
        <v>0</v>
      </c>
      <c r="AS291" s="46">
        <v>0</v>
      </c>
      <c r="AT291" s="45">
        <v>0</v>
      </c>
      <c r="AU291" s="46">
        <v>0</v>
      </c>
      <c r="AV291" s="45">
        <v>81</v>
      </c>
      <c r="AW291" s="46">
        <v>55.86206896551724</v>
      </c>
      <c r="AX291" s="45">
        <v>145</v>
      </c>
      <c r="AY291" s="45"/>
      <c r="AZ291" s="45"/>
      <c r="BA291" s="45"/>
      <c r="BB291" s="45"/>
      <c r="BC291" s="45"/>
      <c r="BD291" s="45"/>
      <c r="BE291" s="45"/>
      <c r="BF291" s="45"/>
      <c r="BG291" s="45"/>
      <c r="BH291" s="45"/>
      <c r="BI291" s="45"/>
      <c r="BJ291" s="45"/>
      <c r="BK291" s="45"/>
      <c r="BL291" s="45"/>
      <c r="BM291" s="45"/>
      <c r="BN291" s="45"/>
      <c r="BO291" s="2"/>
    </row>
    <row r="292" spans="1:67" ht="15">
      <c r="A292" s="61" t="s">
        <v>494</v>
      </c>
      <c r="B292" s="62"/>
      <c r="C292" s="62" t="s">
        <v>56</v>
      </c>
      <c r="D292" s="63">
        <v>50</v>
      </c>
      <c r="E292" s="65"/>
      <c r="F292" s="62"/>
      <c r="G292" s="62"/>
      <c r="H292" s="66" t="s">
        <v>494</v>
      </c>
      <c r="I292" s="67"/>
      <c r="J292" s="67"/>
      <c r="K292" s="66" t="s">
        <v>494</v>
      </c>
      <c r="L292" s="70">
        <v>1</v>
      </c>
      <c r="M292" s="71">
        <v>9213.515625</v>
      </c>
      <c r="N292" s="71">
        <v>6852.255859375</v>
      </c>
      <c r="O292" s="72"/>
      <c r="P292" s="73"/>
      <c r="Q292" s="73"/>
      <c r="R292" s="92"/>
      <c r="S292" s="45">
        <v>0</v>
      </c>
      <c r="T292" s="45">
        <v>1</v>
      </c>
      <c r="U292" s="46">
        <v>0</v>
      </c>
      <c r="V292" s="46">
        <v>0.003756</v>
      </c>
      <c r="W292" s="46">
        <v>0</v>
      </c>
      <c r="X292" s="46">
        <v>0.002626</v>
      </c>
      <c r="Y292" s="46">
        <v>0</v>
      </c>
      <c r="Z292" s="46">
        <v>0</v>
      </c>
      <c r="AA292" s="68">
        <v>292</v>
      </c>
      <c r="AB292" s="68"/>
      <c r="AC292" s="69"/>
      <c r="AD292" s="85" t="s">
        <v>677</v>
      </c>
      <c r="AE292" s="85" t="s">
        <v>680</v>
      </c>
      <c r="AF292" s="85" t="s">
        <v>817</v>
      </c>
      <c r="AG292" s="85" t="s">
        <v>824</v>
      </c>
      <c r="AH292" s="89" t="s">
        <v>1180</v>
      </c>
      <c r="AI292" s="85"/>
      <c r="AJ292" s="85"/>
      <c r="AK292" s="85"/>
      <c r="AL292" s="85"/>
      <c r="AM292" s="85"/>
      <c r="AN292" s="85"/>
      <c r="AO292" s="85" t="str">
        <f>REPLACE(INDEX(GroupVertices[Group],MATCH("~"&amp;Vertices[[#This Row],[Vertex]],GroupVertices[Vertex],0)),1,1,"")</f>
        <v>27</v>
      </c>
      <c r="AP292" s="45"/>
      <c r="AQ292" s="46"/>
      <c r="AR292" s="45"/>
      <c r="AS292" s="46"/>
      <c r="AT292" s="45"/>
      <c r="AU292" s="46"/>
      <c r="AV292" s="45"/>
      <c r="AW292" s="46"/>
      <c r="AX292" s="45"/>
      <c r="AY292" s="45" t="s">
        <v>680</v>
      </c>
      <c r="AZ292" s="45" t="s">
        <v>3984</v>
      </c>
      <c r="BA292" s="45" t="s">
        <v>817</v>
      </c>
      <c r="BB292" s="45" t="s">
        <v>817</v>
      </c>
      <c r="BC292" s="45" t="s">
        <v>824</v>
      </c>
      <c r="BD292" s="45" t="s">
        <v>824</v>
      </c>
      <c r="BE292" s="45" t="s">
        <v>966</v>
      </c>
      <c r="BF292" s="45" t="s">
        <v>966</v>
      </c>
      <c r="BG292" s="45" t="s">
        <v>977</v>
      </c>
      <c r="BH292" s="45" t="s">
        <v>4137</v>
      </c>
      <c r="BI292" s="45"/>
      <c r="BJ292" s="45"/>
      <c r="BK292" s="109" t="s">
        <v>4210</v>
      </c>
      <c r="BL292" s="109" t="s">
        <v>4210</v>
      </c>
      <c r="BM292" s="109" t="s">
        <v>4324</v>
      </c>
      <c r="BN292" s="109" t="s">
        <v>4324</v>
      </c>
      <c r="BO292" s="2"/>
    </row>
    <row r="293" spans="1:67" ht="15">
      <c r="A293" s="61" t="s">
        <v>495</v>
      </c>
      <c r="B293" s="62"/>
      <c r="C293" s="62" t="s">
        <v>56</v>
      </c>
      <c r="D293" s="63">
        <v>50</v>
      </c>
      <c r="E293" s="65"/>
      <c r="F293" s="62"/>
      <c r="G293" s="62"/>
      <c r="H293" s="66" t="s">
        <v>495</v>
      </c>
      <c r="I293" s="67"/>
      <c r="J293" s="67"/>
      <c r="K293" s="66" t="s">
        <v>495</v>
      </c>
      <c r="L293" s="70">
        <v>1</v>
      </c>
      <c r="M293" s="71">
        <v>9871.6240234375</v>
      </c>
      <c r="N293" s="71">
        <v>5984.69580078125</v>
      </c>
      <c r="O293" s="72"/>
      <c r="P293" s="73"/>
      <c r="Q293" s="73"/>
      <c r="R293" s="92"/>
      <c r="S293" s="45">
        <v>0</v>
      </c>
      <c r="T293" s="45">
        <v>1</v>
      </c>
      <c r="U293" s="46">
        <v>0</v>
      </c>
      <c r="V293" s="46">
        <v>0.003756</v>
      </c>
      <c r="W293" s="46">
        <v>0</v>
      </c>
      <c r="X293" s="46">
        <v>0.002626</v>
      </c>
      <c r="Y293" s="46">
        <v>0</v>
      </c>
      <c r="Z293" s="46">
        <v>0</v>
      </c>
      <c r="AA293" s="68">
        <v>293</v>
      </c>
      <c r="AB293" s="68"/>
      <c r="AC293" s="69"/>
      <c r="AD293" s="85" t="s">
        <v>677</v>
      </c>
      <c r="AE293" s="85" t="s">
        <v>781</v>
      </c>
      <c r="AF293" s="85" t="s">
        <v>817</v>
      </c>
      <c r="AG293" s="85" t="s">
        <v>830</v>
      </c>
      <c r="AH293" s="89" t="s">
        <v>1182</v>
      </c>
      <c r="AI293" s="85"/>
      <c r="AJ293" s="85"/>
      <c r="AK293" s="85"/>
      <c r="AL293" s="85"/>
      <c r="AM293" s="85"/>
      <c r="AN293" s="85"/>
      <c r="AO293" s="85" t="str">
        <f>REPLACE(INDEX(GroupVertices[Group],MATCH("~"&amp;Vertices[[#This Row],[Vertex]],GroupVertices[Vertex],0)),1,1,"")</f>
        <v>27</v>
      </c>
      <c r="AP293" s="45"/>
      <c r="AQ293" s="46"/>
      <c r="AR293" s="45"/>
      <c r="AS293" s="46"/>
      <c r="AT293" s="45"/>
      <c r="AU293" s="46"/>
      <c r="AV293" s="45"/>
      <c r="AW293" s="46"/>
      <c r="AX293" s="45"/>
      <c r="AY293" s="45" t="s">
        <v>781</v>
      </c>
      <c r="AZ293" s="45" t="s">
        <v>4066</v>
      </c>
      <c r="BA293" s="45" t="s">
        <v>817</v>
      </c>
      <c r="BB293" s="45" t="s">
        <v>817</v>
      </c>
      <c r="BC293" s="45" t="s">
        <v>830</v>
      </c>
      <c r="BD293" s="45" t="s">
        <v>830</v>
      </c>
      <c r="BE293" s="45" t="s">
        <v>966</v>
      </c>
      <c r="BF293" s="45" t="s">
        <v>966</v>
      </c>
      <c r="BG293" s="45" t="s">
        <v>977</v>
      </c>
      <c r="BH293" s="45" t="s">
        <v>4137</v>
      </c>
      <c r="BI293" s="45"/>
      <c r="BJ293" s="45"/>
      <c r="BK293" s="109" t="s">
        <v>4210</v>
      </c>
      <c r="BL293" s="109" t="s">
        <v>4210</v>
      </c>
      <c r="BM293" s="109" t="s">
        <v>4324</v>
      </c>
      <c r="BN293" s="109" t="s">
        <v>4324</v>
      </c>
      <c r="BO293" s="2"/>
    </row>
    <row r="294" spans="1:67" ht="15">
      <c r="A294" s="61" t="s">
        <v>642</v>
      </c>
      <c r="B294" s="62"/>
      <c r="C294" s="62" t="s">
        <v>59</v>
      </c>
      <c r="D294" s="63">
        <v>50</v>
      </c>
      <c r="E294" s="65"/>
      <c r="F294" s="62"/>
      <c r="G294" s="62"/>
      <c r="H294" s="66" t="s">
        <v>642</v>
      </c>
      <c r="I294" s="67"/>
      <c r="J294" s="67"/>
      <c r="K294" s="66" t="s">
        <v>642</v>
      </c>
      <c r="L294" s="70">
        <v>1</v>
      </c>
      <c r="M294" s="71">
        <v>590.5010375976562</v>
      </c>
      <c r="N294" s="71">
        <v>8432.625</v>
      </c>
      <c r="O294" s="72"/>
      <c r="P294" s="73"/>
      <c r="Q294" s="73"/>
      <c r="R294" s="92"/>
      <c r="S294" s="45">
        <v>1</v>
      </c>
      <c r="T294" s="45">
        <v>0</v>
      </c>
      <c r="U294" s="46">
        <v>0</v>
      </c>
      <c r="V294" s="46">
        <v>0.049662</v>
      </c>
      <c r="W294" s="46">
        <v>0.028425</v>
      </c>
      <c r="X294" s="46">
        <v>0.002533</v>
      </c>
      <c r="Y294" s="46">
        <v>0</v>
      </c>
      <c r="Z294" s="46">
        <v>0</v>
      </c>
      <c r="AA294" s="68">
        <v>294</v>
      </c>
      <c r="AB294" s="68"/>
      <c r="AC294" s="69"/>
      <c r="AD294" s="85"/>
      <c r="AE294" s="85"/>
      <c r="AF294" s="85"/>
      <c r="AG294" s="85"/>
      <c r="AH294" s="89" t="s">
        <v>1183</v>
      </c>
      <c r="AI294" s="85" t="s">
        <v>932</v>
      </c>
      <c r="AJ294" s="85" t="s">
        <v>965</v>
      </c>
      <c r="AK294" s="85">
        <v>2013</v>
      </c>
      <c r="AL294" s="85">
        <v>138</v>
      </c>
      <c r="AM294" s="85" t="s">
        <v>970</v>
      </c>
      <c r="AN294" s="85"/>
      <c r="AO294" s="85" t="str">
        <f>REPLACE(INDEX(GroupVertices[Group],MATCH("~"&amp;Vertices[[#This Row],[Vertex]],GroupVertices[Vertex],0)),1,1,"")</f>
        <v>1</v>
      </c>
      <c r="AP294" s="45">
        <v>3</v>
      </c>
      <c r="AQ294" s="46">
        <v>1.7543859649122806</v>
      </c>
      <c r="AR294" s="45">
        <v>0</v>
      </c>
      <c r="AS294" s="46">
        <v>0</v>
      </c>
      <c r="AT294" s="45">
        <v>0</v>
      </c>
      <c r="AU294" s="46">
        <v>0</v>
      </c>
      <c r="AV294" s="45">
        <v>86</v>
      </c>
      <c r="AW294" s="46">
        <v>50.292397660818715</v>
      </c>
      <c r="AX294" s="45">
        <v>171</v>
      </c>
      <c r="AY294" s="45"/>
      <c r="AZ294" s="45"/>
      <c r="BA294" s="45"/>
      <c r="BB294" s="45"/>
      <c r="BC294" s="45"/>
      <c r="BD294" s="45"/>
      <c r="BE294" s="45"/>
      <c r="BF294" s="45"/>
      <c r="BG294" s="45"/>
      <c r="BH294" s="45"/>
      <c r="BI294" s="45"/>
      <c r="BJ294" s="45"/>
      <c r="BK294" s="45"/>
      <c r="BL294" s="45"/>
      <c r="BM294" s="45"/>
      <c r="BN294" s="45"/>
      <c r="BO294" s="2"/>
    </row>
    <row r="295" spans="1:67" ht="15">
      <c r="A295" s="61" t="s">
        <v>496</v>
      </c>
      <c r="B295" s="62"/>
      <c r="C295" s="62" t="s">
        <v>56</v>
      </c>
      <c r="D295" s="63">
        <v>50</v>
      </c>
      <c r="E295" s="65"/>
      <c r="F295" s="62"/>
      <c r="G295" s="62"/>
      <c r="H295" s="66" t="s">
        <v>496</v>
      </c>
      <c r="I295" s="67"/>
      <c r="J295" s="67"/>
      <c r="K295" s="66" t="s">
        <v>496</v>
      </c>
      <c r="L295" s="70">
        <v>1</v>
      </c>
      <c r="M295" s="71">
        <v>1592.4171142578125</v>
      </c>
      <c r="N295" s="71">
        <v>4798.322265625</v>
      </c>
      <c r="O295" s="72"/>
      <c r="P295" s="73"/>
      <c r="Q295" s="73"/>
      <c r="R295" s="92"/>
      <c r="S295" s="45">
        <v>0</v>
      </c>
      <c r="T295" s="45">
        <v>1</v>
      </c>
      <c r="U295" s="46">
        <v>0</v>
      </c>
      <c r="V295" s="46">
        <v>0.055634</v>
      </c>
      <c r="W295" s="46">
        <v>0.037517</v>
      </c>
      <c r="X295" s="46">
        <v>0.002509</v>
      </c>
      <c r="Y295" s="46">
        <v>0</v>
      </c>
      <c r="Z295" s="46">
        <v>0</v>
      </c>
      <c r="AA295" s="68">
        <v>295</v>
      </c>
      <c r="AB295" s="68"/>
      <c r="AC295" s="69"/>
      <c r="AD295" s="85" t="s">
        <v>676</v>
      </c>
      <c r="AE295" s="85" t="s">
        <v>782</v>
      </c>
      <c r="AF295" s="85" t="s">
        <v>817</v>
      </c>
      <c r="AG295" s="85" t="s">
        <v>830</v>
      </c>
      <c r="AH295" s="89" t="s">
        <v>1184</v>
      </c>
      <c r="AI295" s="85"/>
      <c r="AJ295" s="85"/>
      <c r="AK295" s="85"/>
      <c r="AL295" s="85"/>
      <c r="AM295" s="85"/>
      <c r="AN295" s="85"/>
      <c r="AO295" s="85" t="str">
        <f>REPLACE(INDEX(GroupVertices[Group],MATCH("~"&amp;Vertices[[#This Row],[Vertex]],GroupVertices[Vertex],0)),1,1,"")</f>
        <v>1</v>
      </c>
      <c r="AP295" s="45"/>
      <c r="AQ295" s="46"/>
      <c r="AR295" s="45"/>
      <c r="AS295" s="46"/>
      <c r="AT295" s="45"/>
      <c r="AU295" s="46"/>
      <c r="AV295" s="45"/>
      <c r="AW295" s="46"/>
      <c r="AX295" s="45"/>
      <c r="AY295" s="45" t="s">
        <v>782</v>
      </c>
      <c r="AZ295" s="45" t="s">
        <v>782</v>
      </c>
      <c r="BA295" s="45" t="s">
        <v>817</v>
      </c>
      <c r="BB295" s="45" t="s">
        <v>817</v>
      </c>
      <c r="BC295" s="45" t="s">
        <v>830</v>
      </c>
      <c r="BD295" s="45" t="s">
        <v>830</v>
      </c>
      <c r="BE295" s="45" t="s">
        <v>965</v>
      </c>
      <c r="BF295" s="45" t="s">
        <v>965</v>
      </c>
      <c r="BG295" s="45" t="s">
        <v>968</v>
      </c>
      <c r="BH295" s="45" t="s">
        <v>968</v>
      </c>
      <c r="BI295" s="45"/>
      <c r="BJ295" s="45"/>
      <c r="BK295" s="109" t="s">
        <v>4211</v>
      </c>
      <c r="BL295" s="109" t="s">
        <v>4211</v>
      </c>
      <c r="BM295" s="109" t="s">
        <v>4325</v>
      </c>
      <c r="BN295" s="109" t="s">
        <v>4325</v>
      </c>
      <c r="BO295" s="2"/>
    </row>
    <row r="296" spans="1:67" ht="15">
      <c r="A296" s="61" t="s">
        <v>497</v>
      </c>
      <c r="B296" s="62"/>
      <c r="C296" s="62" t="s">
        <v>56</v>
      </c>
      <c r="D296" s="63">
        <v>50</v>
      </c>
      <c r="E296" s="65"/>
      <c r="F296" s="62"/>
      <c r="G296" s="62"/>
      <c r="H296" s="66" t="s">
        <v>497</v>
      </c>
      <c r="I296" s="67"/>
      <c r="J296" s="67"/>
      <c r="K296" s="66" t="s">
        <v>497</v>
      </c>
      <c r="L296" s="70">
        <v>1</v>
      </c>
      <c r="M296" s="71">
        <v>1529.9063720703125</v>
      </c>
      <c r="N296" s="71">
        <v>4424.953125</v>
      </c>
      <c r="O296" s="72"/>
      <c r="P296" s="73"/>
      <c r="Q296" s="73"/>
      <c r="R296" s="92"/>
      <c r="S296" s="45">
        <v>0</v>
      </c>
      <c r="T296" s="45">
        <v>1</v>
      </c>
      <c r="U296" s="46">
        <v>0</v>
      </c>
      <c r="V296" s="46">
        <v>0.055634</v>
      </c>
      <c r="W296" s="46">
        <v>0.037517</v>
      </c>
      <c r="X296" s="46">
        <v>0.002509</v>
      </c>
      <c r="Y296" s="46">
        <v>0</v>
      </c>
      <c r="Z296" s="46">
        <v>0</v>
      </c>
      <c r="AA296" s="68">
        <v>296</v>
      </c>
      <c r="AB296" s="68"/>
      <c r="AC296" s="69"/>
      <c r="AD296" s="85" t="s">
        <v>678</v>
      </c>
      <c r="AE296" s="85" t="s">
        <v>723</v>
      </c>
      <c r="AF296" s="85" t="s">
        <v>817</v>
      </c>
      <c r="AG296" s="85" t="s">
        <v>830</v>
      </c>
      <c r="AH296" s="89" t="s">
        <v>1186</v>
      </c>
      <c r="AI296" s="85"/>
      <c r="AJ296" s="85"/>
      <c r="AK296" s="85"/>
      <c r="AL296" s="85"/>
      <c r="AM296" s="85"/>
      <c r="AN296" s="85"/>
      <c r="AO296" s="85" t="str">
        <f>REPLACE(INDEX(GroupVertices[Group],MATCH("~"&amp;Vertices[[#This Row],[Vertex]],GroupVertices[Vertex],0)),1,1,"")</f>
        <v>1</v>
      </c>
      <c r="AP296" s="45"/>
      <c r="AQ296" s="46"/>
      <c r="AR296" s="45"/>
      <c r="AS296" s="46"/>
      <c r="AT296" s="45"/>
      <c r="AU296" s="46"/>
      <c r="AV296" s="45"/>
      <c r="AW296" s="46"/>
      <c r="AX296" s="45"/>
      <c r="AY296" s="45" t="s">
        <v>723</v>
      </c>
      <c r="AZ296" s="45" t="s">
        <v>4018</v>
      </c>
      <c r="BA296" s="45" t="s">
        <v>817</v>
      </c>
      <c r="BB296" s="45" t="s">
        <v>817</v>
      </c>
      <c r="BC296" s="45" t="s">
        <v>830</v>
      </c>
      <c r="BD296" s="45" t="s">
        <v>830</v>
      </c>
      <c r="BE296" s="45" t="s">
        <v>965</v>
      </c>
      <c r="BF296" s="45" t="s">
        <v>965</v>
      </c>
      <c r="BG296" s="45" t="s">
        <v>968</v>
      </c>
      <c r="BH296" s="45" t="s">
        <v>968</v>
      </c>
      <c r="BI296" s="45"/>
      <c r="BJ296" s="45"/>
      <c r="BK296" s="109" t="s">
        <v>4211</v>
      </c>
      <c r="BL296" s="109" t="s">
        <v>4211</v>
      </c>
      <c r="BM296" s="109" t="s">
        <v>4325</v>
      </c>
      <c r="BN296" s="109" t="s">
        <v>4325</v>
      </c>
      <c r="BO296" s="2"/>
    </row>
    <row r="297" spans="1:67" ht="15">
      <c r="A297" s="61" t="s">
        <v>498</v>
      </c>
      <c r="B297" s="62"/>
      <c r="C297" s="62" t="s">
        <v>56</v>
      </c>
      <c r="D297" s="63">
        <v>50</v>
      </c>
      <c r="E297" s="65"/>
      <c r="F297" s="62"/>
      <c r="G297" s="62"/>
      <c r="H297" s="66" t="s">
        <v>498</v>
      </c>
      <c r="I297" s="67"/>
      <c r="J297" s="67"/>
      <c r="K297" s="66" t="s">
        <v>498</v>
      </c>
      <c r="L297" s="70">
        <v>1</v>
      </c>
      <c r="M297" s="71">
        <v>7239.19091796875</v>
      </c>
      <c r="N297" s="71">
        <v>3940.782470703125</v>
      </c>
      <c r="O297" s="72"/>
      <c r="P297" s="73"/>
      <c r="Q297" s="73"/>
      <c r="R297" s="92"/>
      <c r="S297" s="45">
        <v>0</v>
      </c>
      <c r="T297" s="45">
        <v>1</v>
      </c>
      <c r="U297" s="46">
        <v>0</v>
      </c>
      <c r="V297" s="46">
        <v>0.002817</v>
      </c>
      <c r="W297" s="46">
        <v>0</v>
      </c>
      <c r="X297" s="46">
        <v>0.002809</v>
      </c>
      <c r="Y297" s="46">
        <v>0</v>
      </c>
      <c r="Z297" s="46">
        <v>0</v>
      </c>
      <c r="AA297" s="68">
        <v>297</v>
      </c>
      <c r="AB297" s="68"/>
      <c r="AC297" s="69"/>
      <c r="AD297" s="85" t="s">
        <v>677</v>
      </c>
      <c r="AE297" s="85" t="s">
        <v>723</v>
      </c>
      <c r="AF297" s="85" t="s">
        <v>817</v>
      </c>
      <c r="AG297" s="85" t="s">
        <v>830</v>
      </c>
      <c r="AH297" s="89" t="s">
        <v>1188</v>
      </c>
      <c r="AI297" s="85"/>
      <c r="AJ297" s="85"/>
      <c r="AK297" s="85"/>
      <c r="AL297" s="85"/>
      <c r="AM297" s="85"/>
      <c r="AN297" s="85"/>
      <c r="AO297" s="85" t="str">
        <f>REPLACE(INDEX(GroupVertices[Group],MATCH("~"&amp;Vertices[[#This Row],[Vertex]],GroupVertices[Vertex],0)),1,1,"")</f>
        <v>46</v>
      </c>
      <c r="AP297" s="45"/>
      <c r="AQ297" s="46"/>
      <c r="AR297" s="45"/>
      <c r="AS297" s="46"/>
      <c r="AT297" s="45"/>
      <c r="AU297" s="46"/>
      <c r="AV297" s="45"/>
      <c r="AW297" s="46"/>
      <c r="AX297" s="45"/>
      <c r="AY297" s="45" t="s">
        <v>723</v>
      </c>
      <c r="AZ297" s="45" t="s">
        <v>4018</v>
      </c>
      <c r="BA297" s="45" t="s">
        <v>817</v>
      </c>
      <c r="BB297" s="45" t="s">
        <v>817</v>
      </c>
      <c r="BC297" s="45" t="s">
        <v>830</v>
      </c>
      <c r="BD297" s="45" t="s">
        <v>830</v>
      </c>
      <c r="BE297" s="45" t="s">
        <v>965</v>
      </c>
      <c r="BF297" s="45" t="s">
        <v>965</v>
      </c>
      <c r="BG297" s="45" t="s">
        <v>975</v>
      </c>
      <c r="BH297" s="45" t="s">
        <v>975</v>
      </c>
      <c r="BI297" s="45"/>
      <c r="BJ297" s="45"/>
      <c r="BK297" s="109" t="s">
        <v>3784</v>
      </c>
      <c r="BL297" s="109" t="s">
        <v>3784</v>
      </c>
      <c r="BM297" s="109" t="s">
        <v>3931</v>
      </c>
      <c r="BN297" s="109" t="s">
        <v>3931</v>
      </c>
      <c r="BO297" s="2"/>
    </row>
    <row r="298" spans="1:67" ht="15">
      <c r="A298" s="61" t="s">
        <v>644</v>
      </c>
      <c r="B298" s="62"/>
      <c r="C298" s="62" t="s">
        <v>59</v>
      </c>
      <c r="D298" s="63">
        <v>50</v>
      </c>
      <c r="E298" s="65"/>
      <c r="F298" s="62"/>
      <c r="G298" s="62"/>
      <c r="H298" s="66" t="s">
        <v>644</v>
      </c>
      <c r="I298" s="67"/>
      <c r="J298" s="67"/>
      <c r="K298" s="66" t="s">
        <v>644</v>
      </c>
      <c r="L298" s="70">
        <v>1</v>
      </c>
      <c r="M298" s="71">
        <v>7801.767578125</v>
      </c>
      <c r="N298" s="71">
        <v>3337.9013671875</v>
      </c>
      <c r="O298" s="72"/>
      <c r="P298" s="73"/>
      <c r="Q298" s="73"/>
      <c r="R298" s="92"/>
      <c r="S298" s="45">
        <v>1</v>
      </c>
      <c r="T298" s="45">
        <v>0</v>
      </c>
      <c r="U298" s="46">
        <v>0</v>
      </c>
      <c r="V298" s="46">
        <v>0.002817</v>
      </c>
      <c r="W298" s="46">
        <v>0</v>
      </c>
      <c r="X298" s="46">
        <v>0.002809</v>
      </c>
      <c r="Y298" s="46">
        <v>0</v>
      </c>
      <c r="Z298" s="46">
        <v>0</v>
      </c>
      <c r="AA298" s="68">
        <v>298</v>
      </c>
      <c r="AB298" s="68"/>
      <c r="AC298" s="69"/>
      <c r="AD298" s="85"/>
      <c r="AE298" s="85"/>
      <c r="AF298" s="85"/>
      <c r="AG298" s="85"/>
      <c r="AH298" s="89" t="s">
        <v>1187</v>
      </c>
      <c r="AI298" s="85" t="s">
        <v>934</v>
      </c>
      <c r="AJ298" s="85" t="s">
        <v>965</v>
      </c>
      <c r="AK298" s="85">
        <v>2001</v>
      </c>
      <c r="AL298" s="85">
        <v>143</v>
      </c>
      <c r="AM298" s="85" t="s">
        <v>975</v>
      </c>
      <c r="AN298" s="85"/>
      <c r="AO298" s="85" t="str">
        <f>REPLACE(INDEX(GroupVertices[Group],MATCH("~"&amp;Vertices[[#This Row],[Vertex]],GroupVertices[Vertex],0)),1,1,"")</f>
        <v>46</v>
      </c>
      <c r="AP298" s="45">
        <v>7</v>
      </c>
      <c r="AQ298" s="46">
        <v>1.4</v>
      </c>
      <c r="AR298" s="45">
        <v>6</v>
      </c>
      <c r="AS298" s="46">
        <v>1.2</v>
      </c>
      <c r="AT298" s="45">
        <v>0</v>
      </c>
      <c r="AU298" s="46">
        <v>0</v>
      </c>
      <c r="AV298" s="45">
        <v>266</v>
      </c>
      <c r="AW298" s="46">
        <v>53.2</v>
      </c>
      <c r="AX298" s="45">
        <v>500</v>
      </c>
      <c r="AY298" s="45"/>
      <c r="AZ298" s="45"/>
      <c r="BA298" s="45"/>
      <c r="BB298" s="45"/>
      <c r="BC298" s="45"/>
      <c r="BD298" s="45"/>
      <c r="BE298" s="45"/>
      <c r="BF298" s="45"/>
      <c r="BG298" s="45"/>
      <c r="BH298" s="45"/>
      <c r="BI298" s="45"/>
      <c r="BJ298" s="45"/>
      <c r="BK298" s="45"/>
      <c r="BL298" s="45"/>
      <c r="BM298" s="45"/>
      <c r="BN298" s="45"/>
      <c r="BO298" s="2"/>
    </row>
    <row r="299" spans="1:67" ht="15">
      <c r="A299" s="61" t="s">
        <v>499</v>
      </c>
      <c r="B299" s="62"/>
      <c r="C299" s="62" t="s">
        <v>56</v>
      </c>
      <c r="D299" s="63">
        <v>50</v>
      </c>
      <c r="E299" s="65"/>
      <c r="F299" s="62"/>
      <c r="G299" s="62"/>
      <c r="H299" s="66" t="s">
        <v>499</v>
      </c>
      <c r="I299" s="67"/>
      <c r="J299" s="67"/>
      <c r="K299" s="66" t="s">
        <v>499</v>
      </c>
      <c r="L299" s="70">
        <v>1</v>
      </c>
      <c r="M299" s="71">
        <v>5264.8662109375</v>
      </c>
      <c r="N299" s="71">
        <v>4646.59423828125</v>
      </c>
      <c r="O299" s="72"/>
      <c r="P299" s="73"/>
      <c r="Q299" s="73"/>
      <c r="R299" s="92"/>
      <c r="S299" s="45">
        <v>0</v>
      </c>
      <c r="T299" s="45">
        <v>1</v>
      </c>
      <c r="U299" s="46">
        <v>0</v>
      </c>
      <c r="V299" s="46">
        <v>0.003756</v>
      </c>
      <c r="W299" s="46">
        <v>0</v>
      </c>
      <c r="X299" s="46">
        <v>0.002626</v>
      </c>
      <c r="Y299" s="46">
        <v>0</v>
      </c>
      <c r="Z299" s="46">
        <v>0</v>
      </c>
      <c r="AA299" s="68">
        <v>299</v>
      </c>
      <c r="AB299" s="68"/>
      <c r="AC299" s="69"/>
      <c r="AD299" s="85" t="s">
        <v>678</v>
      </c>
      <c r="AE299" s="85" t="s">
        <v>784</v>
      </c>
      <c r="AF299" s="85" t="s">
        <v>817</v>
      </c>
      <c r="AG299" s="85" t="s">
        <v>830</v>
      </c>
      <c r="AH299" s="89" t="s">
        <v>1189</v>
      </c>
      <c r="AI299" s="85"/>
      <c r="AJ299" s="85"/>
      <c r="AK299" s="85"/>
      <c r="AL299" s="85"/>
      <c r="AM299" s="85"/>
      <c r="AN299" s="85"/>
      <c r="AO299" s="85" t="str">
        <f>REPLACE(INDEX(GroupVertices[Group],MATCH("~"&amp;Vertices[[#This Row],[Vertex]],GroupVertices[Vertex],0)),1,1,"")</f>
        <v>26</v>
      </c>
      <c r="AP299" s="45"/>
      <c r="AQ299" s="46"/>
      <c r="AR299" s="45"/>
      <c r="AS299" s="46"/>
      <c r="AT299" s="45"/>
      <c r="AU299" s="46"/>
      <c r="AV299" s="45"/>
      <c r="AW299" s="46"/>
      <c r="AX299" s="45"/>
      <c r="AY299" s="45" t="s">
        <v>784</v>
      </c>
      <c r="AZ299" s="45" t="s">
        <v>4067</v>
      </c>
      <c r="BA299" s="45" t="s">
        <v>817</v>
      </c>
      <c r="BB299" s="45" t="s">
        <v>817</v>
      </c>
      <c r="BC299" s="45" t="s">
        <v>830</v>
      </c>
      <c r="BD299" s="45" t="s">
        <v>830</v>
      </c>
      <c r="BE299" s="45" t="s">
        <v>965</v>
      </c>
      <c r="BF299" s="45" t="s">
        <v>965</v>
      </c>
      <c r="BG299" s="45" t="s">
        <v>975</v>
      </c>
      <c r="BH299" s="45" t="s">
        <v>975</v>
      </c>
      <c r="BI299" s="45"/>
      <c r="BJ299" s="45"/>
      <c r="BK299" s="109" t="s">
        <v>3764</v>
      </c>
      <c r="BL299" s="109" t="s">
        <v>3764</v>
      </c>
      <c r="BM299" s="109" t="s">
        <v>3916</v>
      </c>
      <c r="BN299" s="109" t="s">
        <v>3916</v>
      </c>
      <c r="BO299" s="2"/>
    </row>
    <row r="300" spans="1:67" ht="15">
      <c r="A300" s="61" t="s">
        <v>500</v>
      </c>
      <c r="B300" s="62"/>
      <c r="C300" s="62" t="s">
        <v>56</v>
      </c>
      <c r="D300" s="63">
        <v>50</v>
      </c>
      <c r="E300" s="65"/>
      <c r="F300" s="62"/>
      <c r="G300" s="62"/>
      <c r="H300" s="66" t="s">
        <v>500</v>
      </c>
      <c r="I300" s="67"/>
      <c r="J300" s="67"/>
      <c r="K300" s="66" t="s">
        <v>500</v>
      </c>
      <c r="L300" s="70">
        <v>1</v>
      </c>
      <c r="M300" s="71">
        <v>5753.14013671875</v>
      </c>
      <c r="N300" s="71">
        <v>5808.24267578125</v>
      </c>
      <c r="O300" s="72"/>
      <c r="P300" s="73"/>
      <c r="Q300" s="73"/>
      <c r="R300" s="92"/>
      <c r="S300" s="45">
        <v>0</v>
      </c>
      <c r="T300" s="45">
        <v>1</v>
      </c>
      <c r="U300" s="46">
        <v>0</v>
      </c>
      <c r="V300" s="46">
        <v>0.003756</v>
      </c>
      <c r="W300" s="46">
        <v>0</v>
      </c>
      <c r="X300" s="46">
        <v>0.002626</v>
      </c>
      <c r="Y300" s="46">
        <v>0</v>
      </c>
      <c r="Z300" s="46">
        <v>0</v>
      </c>
      <c r="AA300" s="68">
        <v>300</v>
      </c>
      <c r="AB300" s="68"/>
      <c r="AC300" s="69"/>
      <c r="AD300" s="85" t="s">
        <v>677</v>
      </c>
      <c r="AE300" s="85" t="s">
        <v>784</v>
      </c>
      <c r="AF300" s="85" t="s">
        <v>817</v>
      </c>
      <c r="AG300" s="85" t="s">
        <v>830</v>
      </c>
      <c r="AH300" s="89" t="s">
        <v>1191</v>
      </c>
      <c r="AI300" s="85"/>
      <c r="AJ300" s="85"/>
      <c r="AK300" s="85"/>
      <c r="AL300" s="85"/>
      <c r="AM300" s="85"/>
      <c r="AN300" s="85"/>
      <c r="AO300" s="85" t="str">
        <f>REPLACE(INDEX(GroupVertices[Group],MATCH("~"&amp;Vertices[[#This Row],[Vertex]],GroupVertices[Vertex],0)),1,1,"")</f>
        <v>26</v>
      </c>
      <c r="AP300" s="45"/>
      <c r="AQ300" s="46"/>
      <c r="AR300" s="45"/>
      <c r="AS300" s="46"/>
      <c r="AT300" s="45"/>
      <c r="AU300" s="46"/>
      <c r="AV300" s="45"/>
      <c r="AW300" s="46"/>
      <c r="AX300" s="45"/>
      <c r="AY300" s="45" t="s">
        <v>784</v>
      </c>
      <c r="AZ300" s="45" t="s">
        <v>4067</v>
      </c>
      <c r="BA300" s="45" t="s">
        <v>817</v>
      </c>
      <c r="BB300" s="45" t="s">
        <v>817</v>
      </c>
      <c r="BC300" s="45" t="s">
        <v>830</v>
      </c>
      <c r="BD300" s="45" t="s">
        <v>830</v>
      </c>
      <c r="BE300" s="45" t="s">
        <v>965</v>
      </c>
      <c r="BF300" s="45" t="s">
        <v>965</v>
      </c>
      <c r="BG300" s="45" t="s">
        <v>975</v>
      </c>
      <c r="BH300" s="45" t="s">
        <v>975</v>
      </c>
      <c r="BI300" s="45"/>
      <c r="BJ300" s="45"/>
      <c r="BK300" s="109" t="s">
        <v>3764</v>
      </c>
      <c r="BL300" s="109" t="s">
        <v>3764</v>
      </c>
      <c r="BM300" s="109" t="s">
        <v>3916</v>
      </c>
      <c r="BN300" s="109" t="s">
        <v>3916</v>
      </c>
      <c r="BO300" s="2"/>
    </row>
    <row r="301" spans="1:67" ht="15">
      <c r="A301" s="61" t="s">
        <v>501</v>
      </c>
      <c r="B301" s="62"/>
      <c r="C301" s="62" t="s">
        <v>56</v>
      </c>
      <c r="D301" s="63">
        <v>50</v>
      </c>
      <c r="E301" s="65"/>
      <c r="F301" s="62"/>
      <c r="G301" s="62"/>
      <c r="H301" s="66" t="s">
        <v>501</v>
      </c>
      <c r="I301" s="67"/>
      <c r="J301" s="67"/>
      <c r="K301" s="66" t="s">
        <v>501</v>
      </c>
      <c r="L301" s="70">
        <v>1</v>
      </c>
      <c r="M301" s="71">
        <v>851.6964721679688</v>
      </c>
      <c r="N301" s="71">
        <v>9822.546875</v>
      </c>
      <c r="O301" s="72"/>
      <c r="P301" s="73"/>
      <c r="Q301" s="73"/>
      <c r="R301" s="92"/>
      <c r="S301" s="45">
        <v>0</v>
      </c>
      <c r="T301" s="45">
        <v>1</v>
      </c>
      <c r="U301" s="46">
        <v>0</v>
      </c>
      <c r="V301" s="46">
        <v>0.041268</v>
      </c>
      <c r="W301" s="46">
        <v>0.006071</v>
      </c>
      <c r="X301" s="46">
        <v>0.002605</v>
      </c>
      <c r="Y301" s="46">
        <v>0</v>
      </c>
      <c r="Z301" s="46">
        <v>0</v>
      </c>
      <c r="AA301" s="68">
        <v>301</v>
      </c>
      <c r="AB301" s="68"/>
      <c r="AC301" s="69"/>
      <c r="AD301" s="85" t="s">
        <v>677</v>
      </c>
      <c r="AE301" s="85" t="s">
        <v>785</v>
      </c>
      <c r="AF301" s="85" t="s">
        <v>817</v>
      </c>
      <c r="AG301" s="85" t="s">
        <v>828</v>
      </c>
      <c r="AH301" s="89" t="s">
        <v>1192</v>
      </c>
      <c r="AI301" s="85"/>
      <c r="AJ301" s="85"/>
      <c r="AK301" s="85"/>
      <c r="AL301" s="85"/>
      <c r="AM301" s="85"/>
      <c r="AN301" s="85"/>
      <c r="AO301" s="85" t="str">
        <f>REPLACE(INDEX(GroupVertices[Group],MATCH("~"&amp;Vertices[[#This Row],[Vertex]],GroupVertices[Vertex],0)),1,1,"")</f>
        <v>1</v>
      </c>
      <c r="AP301" s="45"/>
      <c r="AQ301" s="46"/>
      <c r="AR301" s="45"/>
      <c r="AS301" s="46"/>
      <c r="AT301" s="45"/>
      <c r="AU301" s="46"/>
      <c r="AV301" s="45"/>
      <c r="AW301" s="46"/>
      <c r="AX301" s="45"/>
      <c r="AY301" s="45" t="s">
        <v>785</v>
      </c>
      <c r="AZ301" s="45" t="s">
        <v>4068</v>
      </c>
      <c r="BA301" s="45" t="s">
        <v>817</v>
      </c>
      <c r="BB301" s="45" t="s">
        <v>817</v>
      </c>
      <c r="BC301" s="45" t="s">
        <v>828</v>
      </c>
      <c r="BD301" s="45" t="s">
        <v>828</v>
      </c>
      <c r="BE301" s="45" t="s">
        <v>965</v>
      </c>
      <c r="BF301" s="45" t="s">
        <v>965</v>
      </c>
      <c r="BG301" s="45" t="s">
        <v>968</v>
      </c>
      <c r="BH301" s="45" t="s">
        <v>968</v>
      </c>
      <c r="BI301" s="45"/>
      <c r="BJ301" s="45"/>
      <c r="BK301" s="109" t="s">
        <v>4212</v>
      </c>
      <c r="BL301" s="109" t="s">
        <v>4212</v>
      </c>
      <c r="BM301" s="109" t="s">
        <v>4326</v>
      </c>
      <c r="BN301" s="109" t="s">
        <v>4326</v>
      </c>
      <c r="BO301" s="2"/>
    </row>
    <row r="302" spans="1:67" ht="15">
      <c r="A302" s="61" t="s">
        <v>502</v>
      </c>
      <c r="B302" s="62"/>
      <c r="C302" s="62" t="s">
        <v>56</v>
      </c>
      <c r="D302" s="63">
        <v>50</v>
      </c>
      <c r="E302" s="65"/>
      <c r="F302" s="62"/>
      <c r="G302" s="62"/>
      <c r="H302" s="66" t="s">
        <v>502</v>
      </c>
      <c r="I302" s="67"/>
      <c r="J302" s="67"/>
      <c r="K302" s="66" t="s">
        <v>502</v>
      </c>
      <c r="L302" s="70">
        <v>1</v>
      </c>
      <c r="M302" s="71">
        <v>889.3413696289062</v>
      </c>
      <c r="N302" s="71">
        <v>2896.76904296875</v>
      </c>
      <c r="O302" s="72"/>
      <c r="P302" s="73"/>
      <c r="Q302" s="73"/>
      <c r="R302" s="92"/>
      <c r="S302" s="45">
        <v>0</v>
      </c>
      <c r="T302" s="45">
        <v>1</v>
      </c>
      <c r="U302" s="46">
        <v>0</v>
      </c>
      <c r="V302" s="46">
        <v>0.049383</v>
      </c>
      <c r="W302" s="46">
        <v>0.017593</v>
      </c>
      <c r="X302" s="46">
        <v>0.002548</v>
      </c>
      <c r="Y302" s="46">
        <v>0</v>
      </c>
      <c r="Z302" s="46">
        <v>0</v>
      </c>
      <c r="AA302" s="68">
        <v>302</v>
      </c>
      <c r="AB302" s="68"/>
      <c r="AC302" s="69"/>
      <c r="AD302" s="85" t="s">
        <v>676</v>
      </c>
      <c r="AE302" s="85" t="s">
        <v>696</v>
      </c>
      <c r="AF302" s="85" t="s">
        <v>817</v>
      </c>
      <c r="AG302" s="85" t="s">
        <v>830</v>
      </c>
      <c r="AH302" s="89" t="s">
        <v>1194</v>
      </c>
      <c r="AI302" s="85"/>
      <c r="AJ302" s="85"/>
      <c r="AK302" s="85"/>
      <c r="AL302" s="85"/>
      <c r="AM302" s="85"/>
      <c r="AN302" s="85"/>
      <c r="AO302" s="85" t="str">
        <f>REPLACE(INDEX(GroupVertices[Group],MATCH("~"&amp;Vertices[[#This Row],[Vertex]],GroupVertices[Vertex],0)),1,1,"")</f>
        <v>1</v>
      </c>
      <c r="AP302" s="45"/>
      <c r="AQ302" s="46"/>
      <c r="AR302" s="45"/>
      <c r="AS302" s="46"/>
      <c r="AT302" s="45"/>
      <c r="AU302" s="46"/>
      <c r="AV302" s="45"/>
      <c r="AW302" s="46"/>
      <c r="AX302" s="45"/>
      <c r="AY302" s="45" t="s">
        <v>696</v>
      </c>
      <c r="AZ302" s="45" t="s">
        <v>696</v>
      </c>
      <c r="BA302" s="45" t="s">
        <v>817</v>
      </c>
      <c r="BB302" s="45" t="s">
        <v>817</v>
      </c>
      <c r="BC302" s="45" t="s">
        <v>830</v>
      </c>
      <c r="BD302" s="45" t="s">
        <v>830</v>
      </c>
      <c r="BE302" s="45" t="s">
        <v>965</v>
      </c>
      <c r="BF302" s="45" t="s">
        <v>965</v>
      </c>
      <c r="BG302" s="45" t="s">
        <v>975</v>
      </c>
      <c r="BH302" s="45" t="s">
        <v>975</v>
      </c>
      <c r="BI302" s="45"/>
      <c r="BJ302" s="45"/>
      <c r="BK302" s="109" t="s">
        <v>4213</v>
      </c>
      <c r="BL302" s="109" t="s">
        <v>4213</v>
      </c>
      <c r="BM302" s="109" t="s">
        <v>4327</v>
      </c>
      <c r="BN302" s="109" t="s">
        <v>4327</v>
      </c>
      <c r="BO302" s="2"/>
    </row>
    <row r="303" spans="1:67" ht="15">
      <c r="A303" s="61" t="s">
        <v>503</v>
      </c>
      <c r="B303" s="62"/>
      <c r="C303" s="62" t="s">
        <v>56</v>
      </c>
      <c r="D303" s="63">
        <v>50</v>
      </c>
      <c r="E303" s="65"/>
      <c r="F303" s="62"/>
      <c r="G303" s="62"/>
      <c r="H303" s="66" t="s">
        <v>503</v>
      </c>
      <c r="I303" s="67"/>
      <c r="J303" s="67"/>
      <c r="K303" s="66" t="s">
        <v>503</v>
      </c>
      <c r="L303" s="70">
        <v>1</v>
      </c>
      <c r="M303" s="71">
        <v>727.120361328125</v>
      </c>
      <c r="N303" s="71">
        <v>2985.35498046875</v>
      </c>
      <c r="O303" s="72"/>
      <c r="P303" s="73"/>
      <c r="Q303" s="73"/>
      <c r="R303" s="92"/>
      <c r="S303" s="45">
        <v>0</v>
      </c>
      <c r="T303" s="45">
        <v>1</v>
      </c>
      <c r="U303" s="46">
        <v>0</v>
      </c>
      <c r="V303" s="46">
        <v>0.049383</v>
      </c>
      <c r="W303" s="46">
        <v>0.017593</v>
      </c>
      <c r="X303" s="46">
        <v>0.002548</v>
      </c>
      <c r="Y303" s="46">
        <v>0</v>
      </c>
      <c r="Z303" s="46">
        <v>0</v>
      </c>
      <c r="AA303" s="68">
        <v>303</v>
      </c>
      <c r="AB303" s="68"/>
      <c r="AC303" s="69"/>
      <c r="AD303" s="85" t="s">
        <v>678</v>
      </c>
      <c r="AE303" s="85" t="s">
        <v>787</v>
      </c>
      <c r="AF303" s="85" t="s">
        <v>817</v>
      </c>
      <c r="AG303" s="85" t="s">
        <v>829</v>
      </c>
      <c r="AH303" s="89" t="s">
        <v>1196</v>
      </c>
      <c r="AI303" s="85"/>
      <c r="AJ303" s="85"/>
      <c r="AK303" s="85"/>
      <c r="AL303" s="85"/>
      <c r="AM303" s="85"/>
      <c r="AN303" s="85"/>
      <c r="AO303" s="85" t="str">
        <f>REPLACE(INDEX(GroupVertices[Group],MATCH("~"&amp;Vertices[[#This Row],[Vertex]],GroupVertices[Vertex],0)),1,1,"")</f>
        <v>1</v>
      </c>
      <c r="AP303" s="45"/>
      <c r="AQ303" s="46"/>
      <c r="AR303" s="45"/>
      <c r="AS303" s="46"/>
      <c r="AT303" s="45"/>
      <c r="AU303" s="46"/>
      <c r="AV303" s="45"/>
      <c r="AW303" s="46"/>
      <c r="AX303" s="45"/>
      <c r="AY303" s="45" t="s">
        <v>787</v>
      </c>
      <c r="AZ303" s="45" t="s">
        <v>787</v>
      </c>
      <c r="BA303" s="45" t="s">
        <v>817</v>
      </c>
      <c r="BB303" s="45" t="s">
        <v>817</v>
      </c>
      <c r="BC303" s="45" t="s">
        <v>829</v>
      </c>
      <c r="BD303" s="45" t="s">
        <v>829</v>
      </c>
      <c r="BE303" s="45" t="s">
        <v>965</v>
      </c>
      <c r="BF303" s="45" t="s">
        <v>965</v>
      </c>
      <c r="BG303" s="45" t="s">
        <v>975</v>
      </c>
      <c r="BH303" s="45" t="s">
        <v>975</v>
      </c>
      <c r="BI303" s="45"/>
      <c r="BJ303" s="45"/>
      <c r="BK303" s="109" t="s">
        <v>4213</v>
      </c>
      <c r="BL303" s="109" t="s">
        <v>4213</v>
      </c>
      <c r="BM303" s="109" t="s">
        <v>4327</v>
      </c>
      <c r="BN303" s="109" t="s">
        <v>4327</v>
      </c>
      <c r="BO303" s="2"/>
    </row>
    <row r="304" spans="1:67" ht="15">
      <c r="A304" s="61" t="s">
        <v>504</v>
      </c>
      <c r="B304" s="62"/>
      <c r="C304" s="62" t="s">
        <v>56</v>
      </c>
      <c r="D304" s="63">
        <v>50</v>
      </c>
      <c r="E304" s="65"/>
      <c r="F304" s="62"/>
      <c r="G304" s="62"/>
      <c r="H304" s="66" t="s">
        <v>504</v>
      </c>
      <c r="I304" s="67"/>
      <c r="J304" s="67"/>
      <c r="K304" s="66" t="s">
        <v>504</v>
      </c>
      <c r="L304" s="70">
        <v>1</v>
      </c>
      <c r="M304" s="71">
        <v>8491.7197265625</v>
      </c>
      <c r="N304" s="71">
        <v>3940.782470703125</v>
      </c>
      <c r="O304" s="72"/>
      <c r="P304" s="73"/>
      <c r="Q304" s="73"/>
      <c r="R304" s="92"/>
      <c r="S304" s="45">
        <v>0</v>
      </c>
      <c r="T304" s="45">
        <v>1</v>
      </c>
      <c r="U304" s="46">
        <v>0</v>
      </c>
      <c r="V304" s="46">
        <v>0.002817</v>
      </c>
      <c r="W304" s="46">
        <v>0</v>
      </c>
      <c r="X304" s="46">
        <v>0.002809</v>
      </c>
      <c r="Y304" s="46">
        <v>0</v>
      </c>
      <c r="Z304" s="46">
        <v>0</v>
      </c>
      <c r="AA304" s="68">
        <v>304</v>
      </c>
      <c r="AB304" s="68"/>
      <c r="AC304" s="69"/>
      <c r="AD304" s="85" t="s">
        <v>676</v>
      </c>
      <c r="AE304" s="85" t="s">
        <v>788</v>
      </c>
      <c r="AF304" s="85" t="s">
        <v>817</v>
      </c>
      <c r="AG304" s="85" t="s">
        <v>828</v>
      </c>
      <c r="AH304" s="89" t="s">
        <v>1198</v>
      </c>
      <c r="AI304" s="85"/>
      <c r="AJ304" s="85"/>
      <c r="AK304" s="85"/>
      <c r="AL304" s="85"/>
      <c r="AM304" s="85"/>
      <c r="AN304" s="85"/>
      <c r="AO304" s="85" t="str">
        <f>REPLACE(INDEX(GroupVertices[Group],MATCH("~"&amp;Vertices[[#This Row],[Vertex]],GroupVertices[Vertex],0)),1,1,"")</f>
        <v>45</v>
      </c>
      <c r="AP304" s="45"/>
      <c r="AQ304" s="46"/>
      <c r="AR304" s="45"/>
      <c r="AS304" s="46"/>
      <c r="AT304" s="45"/>
      <c r="AU304" s="46"/>
      <c r="AV304" s="45"/>
      <c r="AW304" s="46"/>
      <c r="AX304" s="45"/>
      <c r="AY304" s="45" t="s">
        <v>3974</v>
      </c>
      <c r="AZ304" s="45" t="s">
        <v>4069</v>
      </c>
      <c r="BA304" s="45" t="s">
        <v>817</v>
      </c>
      <c r="BB304" s="45" t="s">
        <v>817</v>
      </c>
      <c r="BC304" s="45" t="s">
        <v>828</v>
      </c>
      <c r="BD304" s="45" t="s">
        <v>828</v>
      </c>
      <c r="BE304" s="45" t="s">
        <v>965</v>
      </c>
      <c r="BF304" s="45" t="s">
        <v>965</v>
      </c>
      <c r="BG304" s="45" t="s">
        <v>986</v>
      </c>
      <c r="BH304" s="45" t="s">
        <v>986</v>
      </c>
      <c r="BI304" s="45"/>
      <c r="BJ304" s="45"/>
      <c r="BK304" s="109" t="s">
        <v>4214</v>
      </c>
      <c r="BL304" s="109" t="s">
        <v>4214</v>
      </c>
      <c r="BM304" s="109" t="s">
        <v>4328</v>
      </c>
      <c r="BN304" s="109" t="s">
        <v>4328</v>
      </c>
      <c r="BO304" s="2"/>
    </row>
    <row r="305" spans="1:67" ht="15">
      <c r="A305" s="61" t="s">
        <v>648</v>
      </c>
      <c r="B305" s="62"/>
      <c r="C305" s="62" t="s">
        <v>59</v>
      </c>
      <c r="D305" s="63">
        <v>50</v>
      </c>
      <c r="E305" s="65"/>
      <c r="F305" s="62"/>
      <c r="G305" s="62"/>
      <c r="H305" s="66" t="s">
        <v>648</v>
      </c>
      <c r="I305" s="67"/>
      <c r="J305" s="67"/>
      <c r="K305" s="66" t="s">
        <v>648</v>
      </c>
      <c r="L305" s="70">
        <v>1</v>
      </c>
      <c r="M305" s="71">
        <v>7929.1435546875</v>
      </c>
      <c r="N305" s="71">
        <v>3337.9013671875</v>
      </c>
      <c r="O305" s="72"/>
      <c r="P305" s="73"/>
      <c r="Q305" s="73"/>
      <c r="R305" s="92"/>
      <c r="S305" s="45">
        <v>1</v>
      </c>
      <c r="T305" s="45">
        <v>0</v>
      </c>
      <c r="U305" s="46">
        <v>0</v>
      </c>
      <c r="V305" s="46">
        <v>0.002817</v>
      </c>
      <c r="W305" s="46">
        <v>0</v>
      </c>
      <c r="X305" s="46">
        <v>0.002809</v>
      </c>
      <c r="Y305" s="46">
        <v>0</v>
      </c>
      <c r="Z305" s="46">
        <v>0</v>
      </c>
      <c r="AA305" s="68">
        <v>305</v>
      </c>
      <c r="AB305" s="68"/>
      <c r="AC305" s="69"/>
      <c r="AD305" s="85"/>
      <c r="AE305" s="85"/>
      <c r="AF305" s="85"/>
      <c r="AG305" s="85"/>
      <c r="AH305" s="89" t="s">
        <v>1197</v>
      </c>
      <c r="AI305" s="85" t="s">
        <v>938</v>
      </c>
      <c r="AJ305" s="85" t="s">
        <v>965</v>
      </c>
      <c r="AK305" s="85">
        <v>2001</v>
      </c>
      <c r="AL305" s="85">
        <v>151</v>
      </c>
      <c r="AM305" s="85" t="s">
        <v>986</v>
      </c>
      <c r="AN305" s="85"/>
      <c r="AO305" s="85" t="str">
        <f>REPLACE(INDEX(GroupVertices[Group],MATCH("~"&amp;Vertices[[#This Row],[Vertex]],GroupVertices[Vertex],0)),1,1,"")</f>
        <v>45</v>
      </c>
      <c r="AP305" s="45">
        <v>0</v>
      </c>
      <c r="AQ305" s="46">
        <v>0</v>
      </c>
      <c r="AR305" s="45">
        <v>0</v>
      </c>
      <c r="AS305" s="46">
        <v>0</v>
      </c>
      <c r="AT305" s="45">
        <v>0</v>
      </c>
      <c r="AU305" s="46">
        <v>0</v>
      </c>
      <c r="AV305" s="45">
        <v>65</v>
      </c>
      <c r="AW305" s="46">
        <v>63.72549019607843</v>
      </c>
      <c r="AX305" s="45">
        <v>102</v>
      </c>
      <c r="AY305" s="45"/>
      <c r="AZ305" s="45"/>
      <c r="BA305" s="45"/>
      <c r="BB305" s="45"/>
      <c r="BC305" s="45"/>
      <c r="BD305" s="45"/>
      <c r="BE305" s="45"/>
      <c r="BF305" s="45"/>
      <c r="BG305" s="45"/>
      <c r="BH305" s="45"/>
      <c r="BI305" s="45"/>
      <c r="BJ305" s="45"/>
      <c r="BK305" s="45"/>
      <c r="BL305" s="45"/>
      <c r="BM305" s="45"/>
      <c r="BN305" s="45"/>
      <c r="BO305" s="2"/>
    </row>
    <row r="306" spans="1:67" ht="15">
      <c r="A306" s="61" t="s">
        <v>505</v>
      </c>
      <c r="B306" s="62"/>
      <c r="C306" s="62" t="s">
        <v>56</v>
      </c>
      <c r="D306" s="63">
        <v>50</v>
      </c>
      <c r="E306" s="65"/>
      <c r="F306" s="62"/>
      <c r="G306" s="62"/>
      <c r="H306" s="66" t="s">
        <v>505</v>
      </c>
      <c r="I306" s="67"/>
      <c r="J306" s="67"/>
      <c r="K306" s="66" t="s">
        <v>505</v>
      </c>
      <c r="L306" s="70">
        <v>1</v>
      </c>
      <c r="M306" s="71">
        <v>6060.96484375</v>
      </c>
      <c r="N306" s="71">
        <v>5984.69580078125</v>
      </c>
      <c r="O306" s="72"/>
      <c r="P306" s="73"/>
      <c r="Q306" s="73"/>
      <c r="R306" s="92"/>
      <c r="S306" s="45">
        <v>0</v>
      </c>
      <c r="T306" s="45">
        <v>1</v>
      </c>
      <c r="U306" s="46">
        <v>0</v>
      </c>
      <c r="V306" s="46">
        <v>0.003756</v>
      </c>
      <c r="W306" s="46">
        <v>0</v>
      </c>
      <c r="X306" s="46">
        <v>0.002626</v>
      </c>
      <c r="Y306" s="46">
        <v>0</v>
      </c>
      <c r="Z306" s="46">
        <v>0</v>
      </c>
      <c r="AA306" s="68">
        <v>306</v>
      </c>
      <c r="AB306" s="68"/>
      <c r="AC306" s="69"/>
      <c r="AD306" s="85" t="s">
        <v>677</v>
      </c>
      <c r="AE306" s="85" t="s">
        <v>789</v>
      </c>
      <c r="AF306" s="85" t="s">
        <v>817</v>
      </c>
      <c r="AG306" s="85" t="s">
        <v>828</v>
      </c>
      <c r="AH306" s="89" t="s">
        <v>1199</v>
      </c>
      <c r="AI306" s="85"/>
      <c r="AJ306" s="85"/>
      <c r="AK306" s="85"/>
      <c r="AL306" s="85"/>
      <c r="AM306" s="85"/>
      <c r="AN306" s="85"/>
      <c r="AO306" s="85" t="str">
        <f>REPLACE(INDEX(GroupVertices[Group],MATCH("~"&amp;Vertices[[#This Row],[Vertex]],GroupVertices[Vertex],0)),1,1,"")</f>
        <v>25</v>
      </c>
      <c r="AP306" s="45"/>
      <c r="AQ306" s="46"/>
      <c r="AR306" s="45"/>
      <c r="AS306" s="46"/>
      <c r="AT306" s="45"/>
      <c r="AU306" s="46"/>
      <c r="AV306" s="45"/>
      <c r="AW306" s="46"/>
      <c r="AX306" s="45"/>
      <c r="AY306" s="45" t="s">
        <v>789</v>
      </c>
      <c r="AZ306" s="45" t="s">
        <v>4070</v>
      </c>
      <c r="BA306" s="45" t="s">
        <v>817</v>
      </c>
      <c r="BB306" s="45" t="s">
        <v>817</v>
      </c>
      <c r="BC306" s="45" t="s">
        <v>828</v>
      </c>
      <c r="BD306" s="45" t="s">
        <v>828</v>
      </c>
      <c r="BE306" s="45" t="s">
        <v>965</v>
      </c>
      <c r="BF306" s="45" t="s">
        <v>965</v>
      </c>
      <c r="BG306" s="45" t="s">
        <v>975</v>
      </c>
      <c r="BH306" s="45" t="s">
        <v>975</v>
      </c>
      <c r="BI306" s="45"/>
      <c r="BJ306" s="45"/>
      <c r="BK306" s="109" t="s">
        <v>3763</v>
      </c>
      <c r="BL306" s="109" t="s">
        <v>3763</v>
      </c>
      <c r="BM306" s="109" t="s">
        <v>3915</v>
      </c>
      <c r="BN306" s="109" t="s">
        <v>3915</v>
      </c>
      <c r="BO306" s="2"/>
    </row>
    <row r="307" spans="1:67" ht="15">
      <c r="A307" s="61" t="s">
        <v>506</v>
      </c>
      <c r="B307" s="62"/>
      <c r="C307" s="62" t="s">
        <v>56</v>
      </c>
      <c r="D307" s="63">
        <v>50</v>
      </c>
      <c r="E307" s="65"/>
      <c r="F307" s="62"/>
      <c r="G307" s="62"/>
      <c r="H307" s="66" t="s">
        <v>506</v>
      </c>
      <c r="I307" s="67"/>
      <c r="J307" s="67"/>
      <c r="K307" s="66" t="s">
        <v>506</v>
      </c>
      <c r="L307" s="70">
        <v>1</v>
      </c>
      <c r="M307" s="71">
        <v>6719.0732421875</v>
      </c>
      <c r="N307" s="71">
        <v>6852.255859375</v>
      </c>
      <c r="O307" s="72"/>
      <c r="P307" s="73"/>
      <c r="Q307" s="73"/>
      <c r="R307" s="92"/>
      <c r="S307" s="45">
        <v>0</v>
      </c>
      <c r="T307" s="45">
        <v>1</v>
      </c>
      <c r="U307" s="46">
        <v>0</v>
      </c>
      <c r="V307" s="46">
        <v>0.003756</v>
      </c>
      <c r="W307" s="46">
        <v>0</v>
      </c>
      <c r="X307" s="46">
        <v>0.002626</v>
      </c>
      <c r="Y307" s="46">
        <v>0</v>
      </c>
      <c r="Z307" s="46">
        <v>0</v>
      </c>
      <c r="AA307" s="68">
        <v>307</v>
      </c>
      <c r="AB307" s="68"/>
      <c r="AC307" s="69"/>
      <c r="AD307" s="85" t="s">
        <v>677</v>
      </c>
      <c r="AE307" s="85" t="s">
        <v>790</v>
      </c>
      <c r="AF307" s="85" t="s">
        <v>817</v>
      </c>
      <c r="AG307" s="85" t="s">
        <v>828</v>
      </c>
      <c r="AH307" s="89" t="s">
        <v>1201</v>
      </c>
      <c r="AI307" s="85"/>
      <c r="AJ307" s="85"/>
      <c r="AK307" s="85"/>
      <c r="AL307" s="85"/>
      <c r="AM307" s="85"/>
      <c r="AN307" s="85"/>
      <c r="AO307" s="85" t="str">
        <f>REPLACE(INDEX(GroupVertices[Group],MATCH("~"&amp;Vertices[[#This Row],[Vertex]],GroupVertices[Vertex],0)),1,1,"")</f>
        <v>25</v>
      </c>
      <c r="AP307" s="45"/>
      <c r="AQ307" s="46"/>
      <c r="AR307" s="45"/>
      <c r="AS307" s="46"/>
      <c r="AT307" s="45"/>
      <c r="AU307" s="46"/>
      <c r="AV307" s="45"/>
      <c r="AW307" s="46"/>
      <c r="AX307" s="45"/>
      <c r="AY307" s="45" t="s">
        <v>790</v>
      </c>
      <c r="AZ307" s="45" t="s">
        <v>790</v>
      </c>
      <c r="BA307" s="45" t="s">
        <v>817</v>
      </c>
      <c r="BB307" s="45" t="s">
        <v>817</v>
      </c>
      <c r="BC307" s="45" t="s">
        <v>828</v>
      </c>
      <c r="BD307" s="45" t="s">
        <v>828</v>
      </c>
      <c r="BE307" s="45" t="s">
        <v>965</v>
      </c>
      <c r="BF307" s="45" t="s">
        <v>965</v>
      </c>
      <c r="BG307" s="45" t="s">
        <v>975</v>
      </c>
      <c r="BH307" s="45" t="s">
        <v>975</v>
      </c>
      <c r="BI307" s="45"/>
      <c r="BJ307" s="45"/>
      <c r="BK307" s="109" t="s">
        <v>3763</v>
      </c>
      <c r="BL307" s="109" t="s">
        <v>3763</v>
      </c>
      <c r="BM307" s="109" t="s">
        <v>3915</v>
      </c>
      <c r="BN307" s="109" t="s">
        <v>3915</v>
      </c>
      <c r="BO307" s="2"/>
    </row>
    <row r="308" spans="1:67" ht="15">
      <c r="A308" s="61" t="s">
        <v>507</v>
      </c>
      <c r="B308" s="62"/>
      <c r="C308" s="62" t="s">
        <v>56</v>
      </c>
      <c r="D308" s="63">
        <v>50</v>
      </c>
      <c r="E308" s="65"/>
      <c r="F308" s="62"/>
      <c r="G308" s="62"/>
      <c r="H308" s="66" t="s">
        <v>507</v>
      </c>
      <c r="I308" s="67"/>
      <c r="J308" s="67"/>
      <c r="K308" s="66" t="s">
        <v>507</v>
      </c>
      <c r="L308" s="70">
        <v>1</v>
      </c>
      <c r="M308" s="71">
        <v>6549.23876953125</v>
      </c>
      <c r="N308" s="71">
        <v>3161.448486328125</v>
      </c>
      <c r="O308" s="72"/>
      <c r="P308" s="73"/>
      <c r="Q308" s="73"/>
      <c r="R308" s="92"/>
      <c r="S308" s="45">
        <v>0</v>
      </c>
      <c r="T308" s="45">
        <v>1</v>
      </c>
      <c r="U308" s="46">
        <v>0</v>
      </c>
      <c r="V308" s="46">
        <v>0.002817</v>
      </c>
      <c r="W308" s="46">
        <v>0</v>
      </c>
      <c r="X308" s="46">
        <v>0.002809</v>
      </c>
      <c r="Y308" s="46">
        <v>0</v>
      </c>
      <c r="Z308" s="46">
        <v>0</v>
      </c>
      <c r="AA308" s="68">
        <v>308</v>
      </c>
      <c r="AB308" s="68"/>
      <c r="AC308" s="69"/>
      <c r="AD308" s="85" t="s">
        <v>677</v>
      </c>
      <c r="AE308" s="85" t="s">
        <v>791</v>
      </c>
      <c r="AF308" s="85" t="s">
        <v>817</v>
      </c>
      <c r="AG308" s="85" t="s">
        <v>840</v>
      </c>
      <c r="AH308" s="89" t="s">
        <v>1203</v>
      </c>
      <c r="AI308" s="85"/>
      <c r="AJ308" s="85"/>
      <c r="AK308" s="85"/>
      <c r="AL308" s="85"/>
      <c r="AM308" s="85"/>
      <c r="AN308" s="85"/>
      <c r="AO308" s="85" t="str">
        <f>REPLACE(INDEX(GroupVertices[Group],MATCH("~"&amp;Vertices[[#This Row],[Vertex]],GroupVertices[Vertex],0)),1,1,"")</f>
        <v>44</v>
      </c>
      <c r="AP308" s="45"/>
      <c r="AQ308" s="46"/>
      <c r="AR308" s="45"/>
      <c r="AS308" s="46"/>
      <c r="AT308" s="45"/>
      <c r="AU308" s="46"/>
      <c r="AV308" s="45"/>
      <c r="AW308" s="46"/>
      <c r="AX308" s="45"/>
      <c r="AY308" s="45" t="s">
        <v>791</v>
      </c>
      <c r="AZ308" s="45" t="s">
        <v>4071</v>
      </c>
      <c r="BA308" s="45" t="s">
        <v>817</v>
      </c>
      <c r="BB308" s="45" t="s">
        <v>817</v>
      </c>
      <c r="BC308" s="45" t="s">
        <v>840</v>
      </c>
      <c r="BD308" s="45" t="s">
        <v>840</v>
      </c>
      <c r="BE308" s="45" t="s">
        <v>965</v>
      </c>
      <c r="BF308" s="45" t="s">
        <v>965</v>
      </c>
      <c r="BG308" s="45" t="s">
        <v>969</v>
      </c>
      <c r="BH308" s="45" t="s">
        <v>969</v>
      </c>
      <c r="BI308" s="45"/>
      <c r="BJ308" s="45"/>
      <c r="BK308" s="109" t="s">
        <v>3782</v>
      </c>
      <c r="BL308" s="109" t="s">
        <v>3782</v>
      </c>
      <c r="BM308" s="109" t="s">
        <v>4329</v>
      </c>
      <c r="BN308" s="109" t="s">
        <v>4329</v>
      </c>
      <c r="BO308" s="2"/>
    </row>
    <row r="309" spans="1:67" ht="15">
      <c r="A309" s="61" t="s">
        <v>650</v>
      </c>
      <c r="B309" s="62"/>
      <c r="C309" s="62" t="s">
        <v>59</v>
      </c>
      <c r="D309" s="63">
        <v>50</v>
      </c>
      <c r="E309" s="65"/>
      <c r="F309" s="62"/>
      <c r="G309" s="62"/>
      <c r="H309" s="66" t="s">
        <v>650</v>
      </c>
      <c r="I309" s="67"/>
      <c r="J309" s="67"/>
      <c r="K309" s="66" t="s">
        <v>650</v>
      </c>
      <c r="L309" s="70">
        <v>1</v>
      </c>
      <c r="M309" s="71">
        <v>7111.8154296875</v>
      </c>
      <c r="N309" s="71">
        <v>2543.86328125</v>
      </c>
      <c r="O309" s="72"/>
      <c r="P309" s="73"/>
      <c r="Q309" s="73"/>
      <c r="R309" s="92"/>
      <c r="S309" s="45">
        <v>1</v>
      </c>
      <c r="T309" s="45">
        <v>0</v>
      </c>
      <c r="U309" s="46">
        <v>0</v>
      </c>
      <c r="V309" s="46">
        <v>0.002817</v>
      </c>
      <c r="W309" s="46">
        <v>0</v>
      </c>
      <c r="X309" s="46">
        <v>0.002809</v>
      </c>
      <c r="Y309" s="46">
        <v>0</v>
      </c>
      <c r="Z309" s="46">
        <v>0</v>
      </c>
      <c r="AA309" s="68">
        <v>309</v>
      </c>
      <c r="AB309" s="68"/>
      <c r="AC309" s="69"/>
      <c r="AD309" s="85"/>
      <c r="AE309" s="85"/>
      <c r="AF309" s="85"/>
      <c r="AG309" s="85"/>
      <c r="AH309" s="89" t="s">
        <v>1202</v>
      </c>
      <c r="AI309" s="85" t="s">
        <v>940</v>
      </c>
      <c r="AJ309" s="85" t="s">
        <v>965</v>
      </c>
      <c r="AK309" s="85">
        <v>2000</v>
      </c>
      <c r="AL309" s="85">
        <v>160</v>
      </c>
      <c r="AM309" s="85" t="s">
        <v>969</v>
      </c>
      <c r="AN309" s="85"/>
      <c r="AO309" s="85" t="str">
        <f>REPLACE(INDEX(GroupVertices[Group],MATCH("~"&amp;Vertices[[#This Row],[Vertex]],GroupVertices[Vertex],0)),1,1,"")</f>
        <v>44</v>
      </c>
      <c r="AP309" s="45">
        <v>6</v>
      </c>
      <c r="AQ309" s="46">
        <v>3.1746031746031744</v>
      </c>
      <c r="AR309" s="45">
        <v>3</v>
      </c>
      <c r="AS309" s="46">
        <v>1.5873015873015872</v>
      </c>
      <c r="AT309" s="45">
        <v>0</v>
      </c>
      <c r="AU309" s="46">
        <v>0</v>
      </c>
      <c r="AV309" s="45">
        <v>95</v>
      </c>
      <c r="AW309" s="46">
        <v>50.264550264550266</v>
      </c>
      <c r="AX309" s="45">
        <v>189</v>
      </c>
      <c r="AY309" s="45"/>
      <c r="AZ309" s="45"/>
      <c r="BA309" s="45"/>
      <c r="BB309" s="45"/>
      <c r="BC309" s="45"/>
      <c r="BD309" s="45"/>
      <c r="BE309" s="45"/>
      <c r="BF309" s="45"/>
      <c r="BG309" s="45"/>
      <c r="BH309" s="45"/>
      <c r="BI309" s="45"/>
      <c r="BJ309" s="45"/>
      <c r="BK309" s="45"/>
      <c r="BL309" s="45"/>
      <c r="BM309" s="45"/>
      <c r="BN309" s="45"/>
      <c r="BO309" s="2"/>
    </row>
    <row r="310" spans="1:67" ht="15">
      <c r="A310" s="61" t="s">
        <v>508</v>
      </c>
      <c r="B310" s="62"/>
      <c r="C310" s="62" t="s">
        <v>56</v>
      </c>
      <c r="D310" s="63">
        <v>50</v>
      </c>
      <c r="E310" s="65"/>
      <c r="F310" s="62"/>
      <c r="G310" s="62"/>
      <c r="H310" s="66" t="s">
        <v>508</v>
      </c>
      <c r="I310" s="67"/>
      <c r="J310" s="67"/>
      <c r="K310" s="66" t="s">
        <v>508</v>
      </c>
      <c r="L310" s="70">
        <v>1</v>
      </c>
      <c r="M310" s="71">
        <v>6549.23876953125</v>
      </c>
      <c r="N310" s="71">
        <v>2367.410400390625</v>
      </c>
      <c r="O310" s="72"/>
      <c r="P310" s="73"/>
      <c r="Q310" s="73"/>
      <c r="R310" s="92"/>
      <c r="S310" s="45">
        <v>0</v>
      </c>
      <c r="T310" s="45">
        <v>1</v>
      </c>
      <c r="U310" s="46">
        <v>0</v>
      </c>
      <c r="V310" s="46">
        <v>0.002817</v>
      </c>
      <c r="W310" s="46">
        <v>0</v>
      </c>
      <c r="X310" s="46">
        <v>0.002809</v>
      </c>
      <c r="Y310" s="46">
        <v>0</v>
      </c>
      <c r="Z310" s="46">
        <v>0</v>
      </c>
      <c r="AA310" s="68">
        <v>310</v>
      </c>
      <c r="AB310" s="68"/>
      <c r="AC310" s="69"/>
      <c r="AD310" s="85" t="s">
        <v>677</v>
      </c>
      <c r="AE310" s="85" t="s">
        <v>694</v>
      </c>
      <c r="AF310" s="85" t="s">
        <v>817</v>
      </c>
      <c r="AG310" s="85" t="s">
        <v>831</v>
      </c>
      <c r="AH310" s="89" t="s">
        <v>1205</v>
      </c>
      <c r="AI310" s="85"/>
      <c r="AJ310" s="85"/>
      <c r="AK310" s="85"/>
      <c r="AL310" s="85"/>
      <c r="AM310" s="85"/>
      <c r="AN310" s="85"/>
      <c r="AO310" s="85" t="str">
        <f>REPLACE(INDEX(GroupVertices[Group],MATCH("~"&amp;Vertices[[#This Row],[Vertex]],GroupVertices[Vertex],0)),1,1,"")</f>
        <v>43</v>
      </c>
      <c r="AP310" s="45"/>
      <c r="AQ310" s="46"/>
      <c r="AR310" s="45"/>
      <c r="AS310" s="46"/>
      <c r="AT310" s="45"/>
      <c r="AU310" s="46"/>
      <c r="AV310" s="45"/>
      <c r="AW310" s="46"/>
      <c r="AX310" s="45"/>
      <c r="AY310" s="45" t="s">
        <v>694</v>
      </c>
      <c r="AZ310" s="45" t="s">
        <v>3994</v>
      </c>
      <c r="BA310" s="45" t="s">
        <v>817</v>
      </c>
      <c r="BB310" s="45" t="s">
        <v>817</v>
      </c>
      <c r="BC310" s="45" t="s">
        <v>831</v>
      </c>
      <c r="BD310" s="45" t="s">
        <v>831</v>
      </c>
      <c r="BE310" s="45" t="s">
        <v>965</v>
      </c>
      <c r="BF310" s="45" t="s">
        <v>965</v>
      </c>
      <c r="BG310" s="45" t="s">
        <v>969</v>
      </c>
      <c r="BH310" s="45" t="s">
        <v>969</v>
      </c>
      <c r="BI310" s="45"/>
      <c r="BJ310" s="45"/>
      <c r="BK310" s="109" t="s">
        <v>4215</v>
      </c>
      <c r="BL310" s="109" t="s">
        <v>4215</v>
      </c>
      <c r="BM310" s="109" t="s">
        <v>4330</v>
      </c>
      <c r="BN310" s="109" t="s">
        <v>4330</v>
      </c>
      <c r="BO310" s="2"/>
    </row>
    <row r="311" spans="1:67" ht="15">
      <c r="A311" s="61" t="s">
        <v>651</v>
      </c>
      <c r="B311" s="62"/>
      <c r="C311" s="62" t="s">
        <v>59</v>
      </c>
      <c r="D311" s="63">
        <v>50</v>
      </c>
      <c r="E311" s="65"/>
      <c r="F311" s="62"/>
      <c r="G311" s="62"/>
      <c r="H311" s="66" t="s">
        <v>651</v>
      </c>
      <c r="I311" s="67"/>
      <c r="J311" s="67"/>
      <c r="K311" s="66" t="s">
        <v>651</v>
      </c>
      <c r="L311" s="70">
        <v>1</v>
      </c>
      <c r="M311" s="71">
        <v>7111.8154296875</v>
      </c>
      <c r="N311" s="71">
        <v>1749.824951171875</v>
      </c>
      <c r="O311" s="72"/>
      <c r="P311" s="73"/>
      <c r="Q311" s="73"/>
      <c r="R311" s="92"/>
      <c r="S311" s="45">
        <v>1</v>
      </c>
      <c r="T311" s="45">
        <v>0</v>
      </c>
      <c r="U311" s="46">
        <v>0</v>
      </c>
      <c r="V311" s="46">
        <v>0.002817</v>
      </c>
      <c r="W311" s="46">
        <v>0</v>
      </c>
      <c r="X311" s="46">
        <v>0.002809</v>
      </c>
      <c r="Y311" s="46">
        <v>0</v>
      </c>
      <c r="Z311" s="46">
        <v>0</v>
      </c>
      <c r="AA311" s="68">
        <v>311</v>
      </c>
      <c r="AB311" s="68"/>
      <c r="AC311" s="69"/>
      <c r="AD311" s="85"/>
      <c r="AE311" s="85"/>
      <c r="AF311" s="85"/>
      <c r="AG311" s="85"/>
      <c r="AH311" s="89" t="s">
        <v>1204</v>
      </c>
      <c r="AI311" s="85" t="s">
        <v>941</v>
      </c>
      <c r="AJ311" s="85" t="s">
        <v>965</v>
      </c>
      <c r="AK311" s="85">
        <v>2008</v>
      </c>
      <c r="AL311" s="85">
        <v>160</v>
      </c>
      <c r="AM311" s="85" t="s">
        <v>969</v>
      </c>
      <c r="AN311" s="85"/>
      <c r="AO311" s="85" t="str">
        <f>REPLACE(INDEX(GroupVertices[Group],MATCH("~"&amp;Vertices[[#This Row],[Vertex]],GroupVertices[Vertex],0)),1,1,"")</f>
        <v>43</v>
      </c>
      <c r="AP311" s="45">
        <v>4</v>
      </c>
      <c r="AQ311" s="46">
        <v>2.816901408450704</v>
      </c>
      <c r="AR311" s="45">
        <v>8</v>
      </c>
      <c r="AS311" s="46">
        <v>5.633802816901408</v>
      </c>
      <c r="AT311" s="45">
        <v>0</v>
      </c>
      <c r="AU311" s="46">
        <v>0</v>
      </c>
      <c r="AV311" s="45">
        <v>62</v>
      </c>
      <c r="AW311" s="46">
        <v>43.66197183098591</v>
      </c>
      <c r="AX311" s="45">
        <v>142</v>
      </c>
      <c r="AY311" s="45"/>
      <c r="AZ311" s="45"/>
      <c r="BA311" s="45"/>
      <c r="BB311" s="45"/>
      <c r="BC311" s="45"/>
      <c r="BD311" s="45"/>
      <c r="BE311" s="45"/>
      <c r="BF311" s="45"/>
      <c r="BG311" s="45"/>
      <c r="BH311" s="45"/>
      <c r="BI311" s="45"/>
      <c r="BJ311" s="45"/>
      <c r="BK311" s="45"/>
      <c r="BL311" s="45"/>
      <c r="BM311" s="45"/>
      <c r="BN311" s="45"/>
      <c r="BO311" s="2"/>
    </row>
    <row r="312" spans="1:67" ht="15">
      <c r="A312" s="61" t="s">
        <v>509</v>
      </c>
      <c r="B312" s="62"/>
      <c r="C312" s="62" t="s">
        <v>56</v>
      </c>
      <c r="D312" s="63">
        <v>50</v>
      </c>
      <c r="E312" s="65"/>
      <c r="F312" s="62"/>
      <c r="G312" s="62"/>
      <c r="H312" s="66" t="s">
        <v>509</v>
      </c>
      <c r="I312" s="67"/>
      <c r="J312" s="67"/>
      <c r="K312" s="66" t="s">
        <v>509</v>
      </c>
      <c r="L312" s="70">
        <v>1</v>
      </c>
      <c r="M312" s="71">
        <v>6549.23876953125</v>
      </c>
      <c r="N312" s="71">
        <v>1573.3720703125</v>
      </c>
      <c r="O312" s="72"/>
      <c r="P312" s="73"/>
      <c r="Q312" s="73"/>
      <c r="R312" s="92"/>
      <c r="S312" s="45">
        <v>0</v>
      </c>
      <c r="T312" s="45">
        <v>1</v>
      </c>
      <c r="U312" s="46">
        <v>0</v>
      </c>
      <c r="V312" s="46">
        <v>0.002817</v>
      </c>
      <c r="W312" s="46">
        <v>0</v>
      </c>
      <c r="X312" s="46">
        <v>0.002809</v>
      </c>
      <c r="Y312" s="46">
        <v>0</v>
      </c>
      <c r="Z312" s="46">
        <v>0</v>
      </c>
      <c r="AA312" s="68">
        <v>312</v>
      </c>
      <c r="AB312" s="68"/>
      <c r="AC312" s="69"/>
      <c r="AD312" s="85" t="s">
        <v>677</v>
      </c>
      <c r="AE312" s="85" t="s">
        <v>694</v>
      </c>
      <c r="AF312" s="85" t="s">
        <v>817</v>
      </c>
      <c r="AG312" s="85" t="s">
        <v>831</v>
      </c>
      <c r="AH312" s="89" t="s">
        <v>1207</v>
      </c>
      <c r="AI312" s="85"/>
      <c r="AJ312" s="85"/>
      <c r="AK312" s="85"/>
      <c r="AL312" s="85"/>
      <c r="AM312" s="85"/>
      <c r="AN312" s="85"/>
      <c r="AO312" s="85" t="str">
        <f>REPLACE(INDEX(GroupVertices[Group],MATCH("~"&amp;Vertices[[#This Row],[Vertex]],GroupVertices[Vertex],0)),1,1,"")</f>
        <v>42</v>
      </c>
      <c r="AP312" s="45"/>
      <c r="AQ312" s="46"/>
      <c r="AR312" s="45"/>
      <c r="AS312" s="46"/>
      <c r="AT312" s="45"/>
      <c r="AU312" s="46"/>
      <c r="AV312" s="45"/>
      <c r="AW312" s="46"/>
      <c r="AX312" s="45"/>
      <c r="AY312" s="45" t="s">
        <v>694</v>
      </c>
      <c r="AZ312" s="45" t="s">
        <v>3994</v>
      </c>
      <c r="BA312" s="45" t="s">
        <v>817</v>
      </c>
      <c r="BB312" s="45" t="s">
        <v>817</v>
      </c>
      <c r="BC312" s="45" t="s">
        <v>831</v>
      </c>
      <c r="BD312" s="45" t="s">
        <v>831</v>
      </c>
      <c r="BE312" s="45" t="s">
        <v>965</v>
      </c>
      <c r="BF312" s="45" t="s">
        <v>965</v>
      </c>
      <c r="BG312" s="45" t="s">
        <v>968</v>
      </c>
      <c r="BH312" s="45" t="s">
        <v>968</v>
      </c>
      <c r="BI312" s="45"/>
      <c r="BJ312" s="45"/>
      <c r="BK312" s="109" t="s">
        <v>3780</v>
      </c>
      <c r="BL312" s="109" t="s">
        <v>3780</v>
      </c>
      <c r="BM312" s="109" t="s">
        <v>4331</v>
      </c>
      <c r="BN312" s="109" t="s">
        <v>4331</v>
      </c>
      <c r="BO312" s="2"/>
    </row>
    <row r="313" spans="1:67" ht="15">
      <c r="A313" s="61" t="s">
        <v>652</v>
      </c>
      <c r="B313" s="62"/>
      <c r="C313" s="62" t="s">
        <v>59</v>
      </c>
      <c r="D313" s="63">
        <v>50</v>
      </c>
      <c r="E313" s="65"/>
      <c r="F313" s="62"/>
      <c r="G313" s="62"/>
      <c r="H313" s="66" t="s">
        <v>652</v>
      </c>
      <c r="I313" s="67"/>
      <c r="J313" s="67"/>
      <c r="K313" s="66" t="s">
        <v>652</v>
      </c>
      <c r="L313" s="70">
        <v>1</v>
      </c>
      <c r="M313" s="71">
        <v>7111.8154296875</v>
      </c>
      <c r="N313" s="71">
        <v>970.4911499023438</v>
      </c>
      <c r="O313" s="72"/>
      <c r="P313" s="73"/>
      <c r="Q313" s="73"/>
      <c r="R313" s="92"/>
      <c r="S313" s="45">
        <v>1</v>
      </c>
      <c r="T313" s="45">
        <v>0</v>
      </c>
      <c r="U313" s="46">
        <v>0</v>
      </c>
      <c r="V313" s="46">
        <v>0.002817</v>
      </c>
      <c r="W313" s="46">
        <v>0</v>
      </c>
      <c r="X313" s="46">
        <v>0.002809</v>
      </c>
      <c r="Y313" s="46">
        <v>0</v>
      </c>
      <c r="Z313" s="46">
        <v>0</v>
      </c>
      <c r="AA313" s="68">
        <v>313</v>
      </c>
      <c r="AB313" s="68"/>
      <c r="AC313" s="69"/>
      <c r="AD313" s="85"/>
      <c r="AE313" s="85"/>
      <c r="AF313" s="85"/>
      <c r="AG313" s="85"/>
      <c r="AH313" s="89" t="s">
        <v>1206</v>
      </c>
      <c r="AI313" s="85" t="s">
        <v>942</v>
      </c>
      <c r="AJ313" s="85" t="s">
        <v>965</v>
      </c>
      <c r="AK313" s="85">
        <v>2007</v>
      </c>
      <c r="AL313" s="85">
        <v>166</v>
      </c>
      <c r="AM313" s="85" t="s">
        <v>968</v>
      </c>
      <c r="AN313" s="85"/>
      <c r="AO313" s="85" t="str">
        <f>REPLACE(INDEX(GroupVertices[Group],MATCH("~"&amp;Vertices[[#This Row],[Vertex]],GroupVertices[Vertex],0)),1,1,"")</f>
        <v>42</v>
      </c>
      <c r="AP313" s="45">
        <v>6</v>
      </c>
      <c r="AQ313" s="46">
        <v>3.141361256544503</v>
      </c>
      <c r="AR313" s="45">
        <v>2</v>
      </c>
      <c r="AS313" s="46">
        <v>1.0471204188481675</v>
      </c>
      <c r="AT313" s="45">
        <v>0</v>
      </c>
      <c r="AU313" s="46">
        <v>0</v>
      </c>
      <c r="AV313" s="45">
        <v>93</v>
      </c>
      <c r="AW313" s="46">
        <v>48.69109947643979</v>
      </c>
      <c r="AX313" s="45">
        <v>191</v>
      </c>
      <c r="AY313" s="45"/>
      <c r="AZ313" s="45"/>
      <c r="BA313" s="45"/>
      <c r="BB313" s="45"/>
      <c r="BC313" s="45"/>
      <c r="BD313" s="45"/>
      <c r="BE313" s="45"/>
      <c r="BF313" s="45"/>
      <c r="BG313" s="45"/>
      <c r="BH313" s="45"/>
      <c r="BI313" s="45"/>
      <c r="BJ313" s="45"/>
      <c r="BK313" s="45"/>
      <c r="BL313" s="45"/>
      <c r="BM313" s="45"/>
      <c r="BN313" s="45"/>
      <c r="BO313" s="2"/>
    </row>
    <row r="314" spans="1:67" ht="15">
      <c r="A314" s="61" t="s">
        <v>510</v>
      </c>
      <c r="B314" s="62"/>
      <c r="C314" s="62" t="s">
        <v>56</v>
      </c>
      <c r="D314" s="63">
        <v>50</v>
      </c>
      <c r="E314" s="65"/>
      <c r="F314" s="62"/>
      <c r="G314" s="62"/>
      <c r="H314" s="66" t="s">
        <v>510</v>
      </c>
      <c r="I314" s="67"/>
      <c r="J314" s="67"/>
      <c r="K314" s="66" t="s">
        <v>510</v>
      </c>
      <c r="L314" s="70">
        <v>1</v>
      </c>
      <c r="M314" s="71">
        <v>7239.19091796875</v>
      </c>
      <c r="N314" s="71">
        <v>2367.410400390625</v>
      </c>
      <c r="O314" s="72"/>
      <c r="P314" s="73"/>
      <c r="Q314" s="73"/>
      <c r="R314" s="92"/>
      <c r="S314" s="45">
        <v>0</v>
      </c>
      <c r="T314" s="45">
        <v>1</v>
      </c>
      <c r="U314" s="46">
        <v>0</v>
      </c>
      <c r="V314" s="46">
        <v>0.002817</v>
      </c>
      <c r="W314" s="46">
        <v>0</v>
      </c>
      <c r="X314" s="46">
        <v>0.002809</v>
      </c>
      <c r="Y314" s="46">
        <v>0</v>
      </c>
      <c r="Z314" s="46">
        <v>0</v>
      </c>
      <c r="AA314" s="68">
        <v>314</v>
      </c>
      <c r="AB314" s="68"/>
      <c r="AC314" s="69"/>
      <c r="AD314" s="85" t="s">
        <v>677</v>
      </c>
      <c r="AE314" s="85" t="s">
        <v>776</v>
      </c>
      <c r="AF314" s="85" t="s">
        <v>817</v>
      </c>
      <c r="AG314" s="85" t="s">
        <v>828</v>
      </c>
      <c r="AH314" s="89" t="s">
        <v>1209</v>
      </c>
      <c r="AI314" s="85"/>
      <c r="AJ314" s="85"/>
      <c r="AK314" s="85"/>
      <c r="AL314" s="85"/>
      <c r="AM314" s="85"/>
      <c r="AN314" s="85"/>
      <c r="AO314" s="85" t="str">
        <f>REPLACE(INDEX(GroupVertices[Group],MATCH("~"&amp;Vertices[[#This Row],[Vertex]],GroupVertices[Vertex],0)),1,1,"")</f>
        <v>41</v>
      </c>
      <c r="AP314" s="45"/>
      <c r="AQ314" s="46"/>
      <c r="AR314" s="45"/>
      <c r="AS314" s="46"/>
      <c r="AT314" s="45"/>
      <c r="AU314" s="46"/>
      <c r="AV314" s="45"/>
      <c r="AW314" s="46"/>
      <c r="AX314" s="45"/>
      <c r="AY314" s="45" t="s">
        <v>776</v>
      </c>
      <c r="AZ314" s="45" t="s">
        <v>4062</v>
      </c>
      <c r="BA314" s="45" t="s">
        <v>817</v>
      </c>
      <c r="BB314" s="45" t="s">
        <v>817</v>
      </c>
      <c r="BC314" s="45" t="s">
        <v>828</v>
      </c>
      <c r="BD314" s="45" t="s">
        <v>828</v>
      </c>
      <c r="BE314" s="45" t="s">
        <v>965</v>
      </c>
      <c r="BF314" s="45" t="s">
        <v>965</v>
      </c>
      <c r="BG314" s="45" t="s">
        <v>969</v>
      </c>
      <c r="BH314" s="45" t="s">
        <v>969</v>
      </c>
      <c r="BI314" s="45"/>
      <c r="BJ314" s="45"/>
      <c r="BK314" s="109" t="s">
        <v>4216</v>
      </c>
      <c r="BL314" s="109" t="s">
        <v>4216</v>
      </c>
      <c r="BM314" s="109" t="s">
        <v>4332</v>
      </c>
      <c r="BN314" s="109" t="s">
        <v>4332</v>
      </c>
      <c r="BO314" s="2"/>
    </row>
    <row r="315" spans="1:67" ht="15">
      <c r="A315" s="61" t="s">
        <v>653</v>
      </c>
      <c r="B315" s="62"/>
      <c r="C315" s="62" t="s">
        <v>59</v>
      </c>
      <c r="D315" s="63">
        <v>50</v>
      </c>
      <c r="E315" s="65"/>
      <c r="F315" s="62"/>
      <c r="G315" s="62"/>
      <c r="H315" s="66" t="s">
        <v>653</v>
      </c>
      <c r="I315" s="67"/>
      <c r="J315" s="67"/>
      <c r="K315" s="66" t="s">
        <v>653</v>
      </c>
      <c r="L315" s="70">
        <v>1</v>
      </c>
      <c r="M315" s="71">
        <v>7801.767578125</v>
      </c>
      <c r="N315" s="71">
        <v>1749.824951171875</v>
      </c>
      <c r="O315" s="72"/>
      <c r="P315" s="73"/>
      <c r="Q315" s="73"/>
      <c r="R315" s="92"/>
      <c r="S315" s="45">
        <v>1</v>
      </c>
      <c r="T315" s="45">
        <v>0</v>
      </c>
      <c r="U315" s="46">
        <v>0</v>
      </c>
      <c r="V315" s="46">
        <v>0.002817</v>
      </c>
      <c r="W315" s="46">
        <v>0</v>
      </c>
      <c r="X315" s="46">
        <v>0.002809</v>
      </c>
      <c r="Y315" s="46">
        <v>0</v>
      </c>
      <c r="Z315" s="46">
        <v>0</v>
      </c>
      <c r="AA315" s="68">
        <v>315</v>
      </c>
      <c r="AB315" s="68"/>
      <c r="AC315" s="69"/>
      <c r="AD315" s="85"/>
      <c r="AE315" s="85"/>
      <c r="AF315" s="85"/>
      <c r="AG315" s="85"/>
      <c r="AH315" s="89" t="s">
        <v>1208</v>
      </c>
      <c r="AI315" s="85" t="s">
        <v>943</v>
      </c>
      <c r="AJ315" s="85" t="s">
        <v>965</v>
      </c>
      <c r="AK315" s="85">
        <v>2006</v>
      </c>
      <c r="AL315" s="85">
        <v>170</v>
      </c>
      <c r="AM315" s="85" t="s">
        <v>969</v>
      </c>
      <c r="AN315" s="85"/>
      <c r="AO315" s="85" t="str">
        <f>REPLACE(INDEX(GroupVertices[Group],MATCH("~"&amp;Vertices[[#This Row],[Vertex]],GroupVertices[Vertex],0)),1,1,"")</f>
        <v>41</v>
      </c>
      <c r="AP315" s="45">
        <v>9</v>
      </c>
      <c r="AQ315" s="46">
        <v>7.2</v>
      </c>
      <c r="AR315" s="45">
        <v>3</v>
      </c>
      <c r="AS315" s="46">
        <v>2.4</v>
      </c>
      <c r="AT315" s="45">
        <v>0</v>
      </c>
      <c r="AU315" s="46">
        <v>0</v>
      </c>
      <c r="AV315" s="45">
        <v>60</v>
      </c>
      <c r="AW315" s="46">
        <v>48</v>
      </c>
      <c r="AX315" s="45">
        <v>125</v>
      </c>
      <c r="AY315" s="45"/>
      <c r="AZ315" s="45"/>
      <c r="BA315" s="45"/>
      <c r="BB315" s="45"/>
      <c r="BC315" s="45"/>
      <c r="BD315" s="45"/>
      <c r="BE315" s="45"/>
      <c r="BF315" s="45"/>
      <c r="BG315" s="45"/>
      <c r="BH315" s="45"/>
      <c r="BI315" s="45"/>
      <c r="BJ315" s="45"/>
      <c r="BK315" s="45"/>
      <c r="BL315" s="45"/>
      <c r="BM315" s="45"/>
      <c r="BN315" s="45"/>
      <c r="BO315" s="2"/>
    </row>
    <row r="316" spans="1:67" ht="15">
      <c r="A316" s="61" t="s">
        <v>511</v>
      </c>
      <c r="B316" s="62"/>
      <c r="C316" s="62" t="s">
        <v>56</v>
      </c>
      <c r="D316" s="63">
        <v>50</v>
      </c>
      <c r="E316" s="65"/>
      <c r="F316" s="62"/>
      <c r="G316" s="62"/>
      <c r="H316" s="66" t="s">
        <v>511</v>
      </c>
      <c r="I316" s="67"/>
      <c r="J316" s="67"/>
      <c r="K316" s="66" t="s">
        <v>511</v>
      </c>
      <c r="L316" s="70">
        <v>1</v>
      </c>
      <c r="M316" s="71">
        <v>7504.55712890625</v>
      </c>
      <c r="N316" s="71">
        <v>5984.69580078125</v>
      </c>
      <c r="O316" s="72"/>
      <c r="P316" s="73"/>
      <c r="Q316" s="73"/>
      <c r="R316" s="92"/>
      <c r="S316" s="45">
        <v>0</v>
      </c>
      <c r="T316" s="45">
        <v>1</v>
      </c>
      <c r="U316" s="46">
        <v>0</v>
      </c>
      <c r="V316" s="46">
        <v>0.003756</v>
      </c>
      <c r="W316" s="46">
        <v>0</v>
      </c>
      <c r="X316" s="46">
        <v>0.002626</v>
      </c>
      <c r="Y316" s="46">
        <v>0</v>
      </c>
      <c r="Z316" s="46">
        <v>0</v>
      </c>
      <c r="AA316" s="68">
        <v>316</v>
      </c>
      <c r="AB316" s="68"/>
      <c r="AC316" s="69"/>
      <c r="AD316" s="85" t="s">
        <v>678</v>
      </c>
      <c r="AE316" s="85" t="s">
        <v>792</v>
      </c>
      <c r="AF316" s="85" t="s">
        <v>817</v>
      </c>
      <c r="AG316" s="85" t="s">
        <v>830</v>
      </c>
      <c r="AH316" s="89" t="s">
        <v>1210</v>
      </c>
      <c r="AI316" s="85"/>
      <c r="AJ316" s="85"/>
      <c r="AK316" s="85"/>
      <c r="AL316" s="85"/>
      <c r="AM316" s="85"/>
      <c r="AN316" s="85"/>
      <c r="AO316" s="85" t="str">
        <f>REPLACE(INDEX(GroupVertices[Group],MATCH("~"&amp;Vertices[[#This Row],[Vertex]],GroupVertices[Vertex],0)),1,1,"")</f>
        <v>24</v>
      </c>
      <c r="AP316" s="45"/>
      <c r="AQ316" s="46"/>
      <c r="AR316" s="45"/>
      <c r="AS316" s="46"/>
      <c r="AT316" s="45"/>
      <c r="AU316" s="46"/>
      <c r="AV316" s="45"/>
      <c r="AW316" s="46"/>
      <c r="AX316" s="45"/>
      <c r="AY316" s="45" t="s">
        <v>792</v>
      </c>
      <c r="AZ316" s="45" t="s">
        <v>4072</v>
      </c>
      <c r="BA316" s="45" t="s">
        <v>817</v>
      </c>
      <c r="BB316" s="45" t="s">
        <v>817</v>
      </c>
      <c r="BC316" s="45" t="s">
        <v>830</v>
      </c>
      <c r="BD316" s="45" t="s">
        <v>830</v>
      </c>
      <c r="BE316" s="45" t="s">
        <v>965</v>
      </c>
      <c r="BF316" s="45" t="s">
        <v>965</v>
      </c>
      <c r="BG316" s="45" t="s">
        <v>969</v>
      </c>
      <c r="BH316" s="45" t="s">
        <v>969</v>
      </c>
      <c r="BI316" s="45"/>
      <c r="BJ316" s="45"/>
      <c r="BK316" s="109" t="s">
        <v>4217</v>
      </c>
      <c r="BL316" s="109" t="s">
        <v>4217</v>
      </c>
      <c r="BM316" s="109" t="s">
        <v>4333</v>
      </c>
      <c r="BN316" s="109" t="s">
        <v>4333</v>
      </c>
      <c r="BO316" s="2"/>
    </row>
    <row r="317" spans="1:67" ht="15">
      <c r="A317" s="61" t="s">
        <v>512</v>
      </c>
      <c r="B317" s="62"/>
      <c r="C317" s="62" t="s">
        <v>56</v>
      </c>
      <c r="D317" s="63">
        <v>50</v>
      </c>
      <c r="E317" s="65"/>
      <c r="F317" s="62"/>
      <c r="G317" s="62"/>
      <c r="H317" s="66" t="s">
        <v>512</v>
      </c>
      <c r="I317" s="67"/>
      <c r="J317" s="67"/>
      <c r="K317" s="66" t="s">
        <v>512</v>
      </c>
      <c r="L317" s="70">
        <v>1</v>
      </c>
      <c r="M317" s="71">
        <v>6846.44921875</v>
      </c>
      <c r="N317" s="71">
        <v>6852.255859375</v>
      </c>
      <c r="O317" s="72"/>
      <c r="P317" s="73"/>
      <c r="Q317" s="73"/>
      <c r="R317" s="92"/>
      <c r="S317" s="45">
        <v>0</v>
      </c>
      <c r="T317" s="45">
        <v>1</v>
      </c>
      <c r="U317" s="46">
        <v>0</v>
      </c>
      <c r="V317" s="46">
        <v>0.003756</v>
      </c>
      <c r="W317" s="46">
        <v>0</v>
      </c>
      <c r="X317" s="46">
        <v>0.002626</v>
      </c>
      <c r="Y317" s="46">
        <v>0</v>
      </c>
      <c r="Z317" s="46">
        <v>0</v>
      </c>
      <c r="AA317" s="68">
        <v>317</v>
      </c>
      <c r="AB317" s="68"/>
      <c r="AC317" s="69"/>
      <c r="AD317" s="85" t="s">
        <v>676</v>
      </c>
      <c r="AE317" s="85" t="s">
        <v>792</v>
      </c>
      <c r="AF317" s="85" t="s">
        <v>817</v>
      </c>
      <c r="AG317" s="85" t="s">
        <v>830</v>
      </c>
      <c r="AH317" s="89" t="s">
        <v>1212</v>
      </c>
      <c r="AI317" s="85"/>
      <c r="AJ317" s="85"/>
      <c r="AK317" s="85"/>
      <c r="AL317" s="85"/>
      <c r="AM317" s="85"/>
      <c r="AN317" s="85"/>
      <c r="AO317" s="85" t="str">
        <f>REPLACE(INDEX(GroupVertices[Group],MATCH("~"&amp;Vertices[[#This Row],[Vertex]],GroupVertices[Vertex],0)),1,1,"")</f>
        <v>24</v>
      </c>
      <c r="AP317" s="45"/>
      <c r="AQ317" s="46"/>
      <c r="AR317" s="45"/>
      <c r="AS317" s="46"/>
      <c r="AT317" s="45"/>
      <c r="AU317" s="46"/>
      <c r="AV317" s="45"/>
      <c r="AW317" s="46"/>
      <c r="AX317" s="45"/>
      <c r="AY317" s="45" t="s">
        <v>792</v>
      </c>
      <c r="AZ317" s="45" t="s">
        <v>4072</v>
      </c>
      <c r="BA317" s="45" t="s">
        <v>817</v>
      </c>
      <c r="BB317" s="45" t="s">
        <v>817</v>
      </c>
      <c r="BC317" s="45" t="s">
        <v>830</v>
      </c>
      <c r="BD317" s="45" t="s">
        <v>830</v>
      </c>
      <c r="BE317" s="45" t="s">
        <v>965</v>
      </c>
      <c r="BF317" s="45" t="s">
        <v>965</v>
      </c>
      <c r="BG317" s="45" t="s">
        <v>969</v>
      </c>
      <c r="BH317" s="45" t="s">
        <v>969</v>
      </c>
      <c r="BI317" s="45"/>
      <c r="BJ317" s="45"/>
      <c r="BK317" s="109" t="s">
        <v>4217</v>
      </c>
      <c r="BL317" s="109" t="s">
        <v>4217</v>
      </c>
      <c r="BM317" s="109" t="s">
        <v>4333</v>
      </c>
      <c r="BN317" s="109" t="s">
        <v>4333</v>
      </c>
      <c r="BO317" s="2"/>
    </row>
    <row r="318" spans="1:67" ht="15">
      <c r="A318" s="61" t="s">
        <v>513</v>
      </c>
      <c r="B318" s="62"/>
      <c r="C318" s="62" t="s">
        <v>56</v>
      </c>
      <c r="D318" s="63">
        <v>50</v>
      </c>
      <c r="E318" s="65"/>
      <c r="F318" s="62"/>
      <c r="G318" s="62"/>
      <c r="H318" s="66" t="s">
        <v>513</v>
      </c>
      <c r="I318" s="67"/>
      <c r="J318" s="67"/>
      <c r="K318" s="66" t="s">
        <v>513</v>
      </c>
      <c r="L318" s="70">
        <v>1</v>
      </c>
      <c r="M318" s="71">
        <v>7974.580078125</v>
      </c>
      <c r="N318" s="71">
        <v>9822.546875</v>
      </c>
      <c r="O318" s="72"/>
      <c r="P318" s="73"/>
      <c r="Q318" s="73"/>
      <c r="R318" s="92"/>
      <c r="S318" s="45">
        <v>0</v>
      </c>
      <c r="T318" s="45">
        <v>1</v>
      </c>
      <c r="U318" s="46">
        <v>0</v>
      </c>
      <c r="V318" s="46">
        <v>0.009859</v>
      </c>
      <c r="W318" s="46">
        <v>0</v>
      </c>
      <c r="X318" s="46">
        <v>0.0025</v>
      </c>
      <c r="Y318" s="46">
        <v>0</v>
      </c>
      <c r="Z318" s="46">
        <v>0</v>
      </c>
      <c r="AA318" s="68">
        <v>318</v>
      </c>
      <c r="AB318" s="68"/>
      <c r="AC318" s="69"/>
      <c r="AD318" s="85" t="s">
        <v>676</v>
      </c>
      <c r="AE318" s="85" t="s">
        <v>792</v>
      </c>
      <c r="AF318" s="85" t="s">
        <v>817</v>
      </c>
      <c r="AG318" s="85" t="s">
        <v>830</v>
      </c>
      <c r="AH318" s="89" t="s">
        <v>1213</v>
      </c>
      <c r="AI318" s="85"/>
      <c r="AJ318" s="85"/>
      <c r="AK318" s="85"/>
      <c r="AL318" s="85"/>
      <c r="AM318" s="85"/>
      <c r="AN318" s="85"/>
      <c r="AO318" s="85" t="str">
        <f>REPLACE(INDEX(GroupVertices[Group],MATCH("~"&amp;Vertices[[#This Row],[Vertex]],GroupVertices[Vertex],0)),1,1,"")</f>
        <v>8</v>
      </c>
      <c r="AP318" s="45"/>
      <c r="AQ318" s="46"/>
      <c r="AR318" s="45"/>
      <c r="AS318" s="46"/>
      <c r="AT318" s="45"/>
      <c r="AU318" s="46"/>
      <c r="AV318" s="45"/>
      <c r="AW318" s="46"/>
      <c r="AX318" s="45"/>
      <c r="AY318" s="45" t="s">
        <v>792</v>
      </c>
      <c r="AZ318" s="45" t="s">
        <v>4072</v>
      </c>
      <c r="BA318" s="45" t="s">
        <v>817</v>
      </c>
      <c r="BB318" s="45" t="s">
        <v>817</v>
      </c>
      <c r="BC318" s="45" t="s">
        <v>830</v>
      </c>
      <c r="BD318" s="45" t="s">
        <v>830</v>
      </c>
      <c r="BE318" s="45" t="s">
        <v>965</v>
      </c>
      <c r="BF318" s="45" t="s">
        <v>965</v>
      </c>
      <c r="BG318" s="45" t="s">
        <v>975</v>
      </c>
      <c r="BH318" s="45" t="s">
        <v>975</v>
      </c>
      <c r="BI318" s="45"/>
      <c r="BJ318" s="45"/>
      <c r="BK318" s="109" t="s">
        <v>4218</v>
      </c>
      <c r="BL318" s="109" t="s">
        <v>4218</v>
      </c>
      <c r="BM318" s="109" t="s">
        <v>4334</v>
      </c>
      <c r="BN318" s="109" t="s">
        <v>4334</v>
      </c>
      <c r="BO318" s="2"/>
    </row>
    <row r="319" spans="1:67" ht="15">
      <c r="A319" s="61" t="s">
        <v>514</v>
      </c>
      <c r="B319" s="62"/>
      <c r="C319" s="62" t="s">
        <v>56</v>
      </c>
      <c r="D319" s="63">
        <v>50</v>
      </c>
      <c r="E319" s="65"/>
      <c r="F319" s="62"/>
      <c r="G319" s="62"/>
      <c r="H319" s="66" t="s">
        <v>514</v>
      </c>
      <c r="I319" s="67"/>
      <c r="J319" s="67"/>
      <c r="K319" s="66" t="s">
        <v>514</v>
      </c>
      <c r="L319" s="70">
        <v>1</v>
      </c>
      <c r="M319" s="71">
        <v>7724.94775390625</v>
      </c>
      <c r="N319" s="71">
        <v>8591.0302734375</v>
      </c>
      <c r="O319" s="72"/>
      <c r="P319" s="73"/>
      <c r="Q319" s="73"/>
      <c r="R319" s="92"/>
      <c r="S319" s="45">
        <v>0</v>
      </c>
      <c r="T319" s="45">
        <v>1</v>
      </c>
      <c r="U319" s="46">
        <v>0</v>
      </c>
      <c r="V319" s="46">
        <v>0.009859</v>
      </c>
      <c r="W319" s="46">
        <v>0</v>
      </c>
      <c r="X319" s="46">
        <v>0.0025</v>
      </c>
      <c r="Y319" s="46">
        <v>0</v>
      </c>
      <c r="Z319" s="46">
        <v>0</v>
      </c>
      <c r="AA319" s="68">
        <v>319</v>
      </c>
      <c r="AB319" s="68"/>
      <c r="AC319" s="69"/>
      <c r="AD319" s="85" t="s">
        <v>676</v>
      </c>
      <c r="AE319" s="85" t="s">
        <v>792</v>
      </c>
      <c r="AF319" s="85" t="s">
        <v>817</v>
      </c>
      <c r="AG319" s="85" t="s">
        <v>830</v>
      </c>
      <c r="AH319" s="89" t="s">
        <v>1214</v>
      </c>
      <c r="AI319" s="85"/>
      <c r="AJ319" s="85"/>
      <c r="AK319" s="85"/>
      <c r="AL319" s="85"/>
      <c r="AM319" s="85"/>
      <c r="AN319" s="85"/>
      <c r="AO319" s="85" t="str">
        <f>REPLACE(INDEX(GroupVertices[Group],MATCH("~"&amp;Vertices[[#This Row],[Vertex]],GroupVertices[Vertex],0)),1,1,"")</f>
        <v>8</v>
      </c>
      <c r="AP319" s="45"/>
      <c r="AQ319" s="46"/>
      <c r="AR319" s="45"/>
      <c r="AS319" s="46"/>
      <c r="AT319" s="45"/>
      <c r="AU319" s="46"/>
      <c r="AV319" s="45"/>
      <c r="AW319" s="46"/>
      <c r="AX319" s="45"/>
      <c r="AY319" s="45" t="s">
        <v>792</v>
      </c>
      <c r="AZ319" s="45" t="s">
        <v>4072</v>
      </c>
      <c r="BA319" s="45" t="s">
        <v>817</v>
      </c>
      <c r="BB319" s="45" t="s">
        <v>817</v>
      </c>
      <c r="BC319" s="45" t="s">
        <v>830</v>
      </c>
      <c r="BD319" s="45" t="s">
        <v>830</v>
      </c>
      <c r="BE319" s="45" t="s">
        <v>965</v>
      </c>
      <c r="BF319" s="45" t="s">
        <v>965</v>
      </c>
      <c r="BG319" s="45" t="s">
        <v>975</v>
      </c>
      <c r="BH319" s="45" t="s">
        <v>975</v>
      </c>
      <c r="BI319" s="45"/>
      <c r="BJ319" s="45"/>
      <c r="BK319" s="109" t="s">
        <v>4218</v>
      </c>
      <c r="BL319" s="109" t="s">
        <v>4218</v>
      </c>
      <c r="BM319" s="109" t="s">
        <v>4334</v>
      </c>
      <c r="BN319" s="109" t="s">
        <v>4334</v>
      </c>
      <c r="BO319" s="2"/>
    </row>
    <row r="320" spans="1:67" ht="15">
      <c r="A320" s="61" t="s">
        <v>515</v>
      </c>
      <c r="B320" s="62"/>
      <c r="C320" s="62" t="s">
        <v>56</v>
      </c>
      <c r="D320" s="63">
        <v>50</v>
      </c>
      <c r="E320" s="65"/>
      <c r="F320" s="62"/>
      <c r="G320" s="62"/>
      <c r="H320" s="66" t="s">
        <v>515</v>
      </c>
      <c r="I320" s="67"/>
      <c r="J320" s="67"/>
      <c r="K320" s="66" t="s">
        <v>515</v>
      </c>
      <c r="L320" s="70">
        <v>1</v>
      </c>
      <c r="M320" s="71">
        <v>8034.30908203125</v>
      </c>
      <c r="N320" s="71">
        <v>8234.470703125</v>
      </c>
      <c r="O320" s="72"/>
      <c r="P320" s="73"/>
      <c r="Q320" s="73"/>
      <c r="R320" s="92"/>
      <c r="S320" s="45">
        <v>0</v>
      </c>
      <c r="T320" s="45">
        <v>1</v>
      </c>
      <c r="U320" s="46">
        <v>0</v>
      </c>
      <c r="V320" s="46">
        <v>0.009859</v>
      </c>
      <c r="W320" s="46">
        <v>0</v>
      </c>
      <c r="X320" s="46">
        <v>0.0025</v>
      </c>
      <c r="Y320" s="46">
        <v>0</v>
      </c>
      <c r="Z320" s="46">
        <v>0</v>
      </c>
      <c r="AA320" s="68">
        <v>320</v>
      </c>
      <c r="AB320" s="68"/>
      <c r="AC320" s="69"/>
      <c r="AD320" s="85" t="s">
        <v>676</v>
      </c>
      <c r="AE320" s="85" t="s">
        <v>792</v>
      </c>
      <c r="AF320" s="85" t="s">
        <v>817</v>
      </c>
      <c r="AG320" s="85" t="s">
        <v>830</v>
      </c>
      <c r="AH320" s="89" t="s">
        <v>1215</v>
      </c>
      <c r="AI320" s="85"/>
      <c r="AJ320" s="85"/>
      <c r="AK320" s="85"/>
      <c r="AL320" s="85"/>
      <c r="AM320" s="85"/>
      <c r="AN320" s="85"/>
      <c r="AO320" s="85" t="str">
        <f>REPLACE(INDEX(GroupVertices[Group],MATCH("~"&amp;Vertices[[#This Row],[Vertex]],GroupVertices[Vertex],0)),1,1,"")</f>
        <v>8</v>
      </c>
      <c r="AP320" s="45"/>
      <c r="AQ320" s="46"/>
      <c r="AR320" s="45"/>
      <c r="AS320" s="46"/>
      <c r="AT320" s="45"/>
      <c r="AU320" s="46"/>
      <c r="AV320" s="45"/>
      <c r="AW320" s="46"/>
      <c r="AX320" s="45"/>
      <c r="AY320" s="45" t="s">
        <v>792</v>
      </c>
      <c r="AZ320" s="45" t="s">
        <v>4072</v>
      </c>
      <c r="BA320" s="45" t="s">
        <v>817</v>
      </c>
      <c r="BB320" s="45" t="s">
        <v>817</v>
      </c>
      <c r="BC320" s="45" t="s">
        <v>830</v>
      </c>
      <c r="BD320" s="45" t="s">
        <v>830</v>
      </c>
      <c r="BE320" s="45" t="s">
        <v>965</v>
      </c>
      <c r="BF320" s="45" t="s">
        <v>965</v>
      </c>
      <c r="BG320" s="45" t="s">
        <v>975</v>
      </c>
      <c r="BH320" s="45" t="s">
        <v>975</v>
      </c>
      <c r="BI320" s="45"/>
      <c r="BJ320" s="45"/>
      <c r="BK320" s="109" t="s">
        <v>4218</v>
      </c>
      <c r="BL320" s="109" t="s">
        <v>4218</v>
      </c>
      <c r="BM320" s="109" t="s">
        <v>4334</v>
      </c>
      <c r="BN320" s="109" t="s">
        <v>4334</v>
      </c>
      <c r="BO320" s="2"/>
    </row>
    <row r="321" spans="1:67" ht="15">
      <c r="A321" s="61" t="s">
        <v>516</v>
      </c>
      <c r="B321" s="62"/>
      <c r="C321" s="62" t="s">
        <v>56</v>
      </c>
      <c r="D321" s="63">
        <v>50</v>
      </c>
      <c r="E321" s="65"/>
      <c r="F321" s="62"/>
      <c r="G321" s="62"/>
      <c r="H321" s="66" t="s">
        <v>516</v>
      </c>
      <c r="I321" s="67"/>
      <c r="J321" s="67"/>
      <c r="K321" s="66" t="s">
        <v>516</v>
      </c>
      <c r="L321" s="70">
        <v>1</v>
      </c>
      <c r="M321" s="71">
        <v>8324.6103515625</v>
      </c>
      <c r="N321" s="71">
        <v>9666.5546875</v>
      </c>
      <c r="O321" s="72"/>
      <c r="P321" s="73"/>
      <c r="Q321" s="73"/>
      <c r="R321" s="92"/>
      <c r="S321" s="45">
        <v>0</v>
      </c>
      <c r="T321" s="45">
        <v>1</v>
      </c>
      <c r="U321" s="46">
        <v>0</v>
      </c>
      <c r="V321" s="46">
        <v>0.009859</v>
      </c>
      <c r="W321" s="46">
        <v>0</v>
      </c>
      <c r="X321" s="46">
        <v>0.0025</v>
      </c>
      <c r="Y321" s="46">
        <v>0</v>
      </c>
      <c r="Z321" s="46">
        <v>0</v>
      </c>
      <c r="AA321" s="68">
        <v>321</v>
      </c>
      <c r="AB321" s="68"/>
      <c r="AC321" s="69"/>
      <c r="AD321" s="85" t="s">
        <v>677</v>
      </c>
      <c r="AE321" s="85" t="s">
        <v>792</v>
      </c>
      <c r="AF321" s="85" t="s">
        <v>817</v>
      </c>
      <c r="AG321" s="85" t="s">
        <v>830</v>
      </c>
      <c r="AH321" s="89" t="s">
        <v>1216</v>
      </c>
      <c r="AI321" s="85"/>
      <c r="AJ321" s="85"/>
      <c r="AK321" s="85"/>
      <c r="AL321" s="85"/>
      <c r="AM321" s="85"/>
      <c r="AN321" s="85"/>
      <c r="AO321" s="85" t="str">
        <f>REPLACE(INDEX(GroupVertices[Group],MATCH("~"&amp;Vertices[[#This Row],[Vertex]],GroupVertices[Vertex],0)),1,1,"")</f>
        <v>8</v>
      </c>
      <c r="AP321" s="45"/>
      <c r="AQ321" s="46"/>
      <c r="AR321" s="45"/>
      <c r="AS321" s="46"/>
      <c r="AT321" s="45"/>
      <c r="AU321" s="46"/>
      <c r="AV321" s="45"/>
      <c r="AW321" s="46"/>
      <c r="AX321" s="45"/>
      <c r="AY321" s="45" t="s">
        <v>792</v>
      </c>
      <c r="AZ321" s="45" t="s">
        <v>4072</v>
      </c>
      <c r="BA321" s="45" t="s">
        <v>817</v>
      </c>
      <c r="BB321" s="45" t="s">
        <v>817</v>
      </c>
      <c r="BC321" s="45" t="s">
        <v>830</v>
      </c>
      <c r="BD321" s="45" t="s">
        <v>830</v>
      </c>
      <c r="BE321" s="45" t="s">
        <v>965</v>
      </c>
      <c r="BF321" s="45" t="s">
        <v>965</v>
      </c>
      <c r="BG321" s="45" t="s">
        <v>975</v>
      </c>
      <c r="BH321" s="45" t="s">
        <v>975</v>
      </c>
      <c r="BI321" s="45"/>
      <c r="BJ321" s="45"/>
      <c r="BK321" s="109" t="s">
        <v>4218</v>
      </c>
      <c r="BL321" s="109" t="s">
        <v>4218</v>
      </c>
      <c r="BM321" s="109" t="s">
        <v>4334</v>
      </c>
      <c r="BN321" s="109" t="s">
        <v>4334</v>
      </c>
      <c r="BO321" s="2"/>
    </row>
    <row r="322" spans="1:67" ht="15">
      <c r="A322" s="61" t="s">
        <v>517</v>
      </c>
      <c r="B322" s="62"/>
      <c r="C322" s="62" t="s">
        <v>56</v>
      </c>
      <c r="D322" s="63">
        <v>50</v>
      </c>
      <c r="E322" s="65"/>
      <c r="F322" s="62"/>
      <c r="G322" s="62"/>
      <c r="H322" s="66" t="s">
        <v>517</v>
      </c>
      <c r="I322" s="67"/>
      <c r="J322" s="67"/>
      <c r="K322" s="66" t="s">
        <v>517</v>
      </c>
      <c r="L322" s="70">
        <v>1</v>
      </c>
      <c r="M322" s="71">
        <v>7695.62109375</v>
      </c>
      <c r="N322" s="71">
        <v>9326.7421875</v>
      </c>
      <c r="O322" s="72"/>
      <c r="P322" s="73"/>
      <c r="Q322" s="73"/>
      <c r="R322" s="92"/>
      <c r="S322" s="45">
        <v>0</v>
      </c>
      <c r="T322" s="45">
        <v>1</v>
      </c>
      <c r="U322" s="46">
        <v>0</v>
      </c>
      <c r="V322" s="46">
        <v>0.009859</v>
      </c>
      <c r="W322" s="46">
        <v>0</v>
      </c>
      <c r="X322" s="46">
        <v>0.0025</v>
      </c>
      <c r="Y322" s="46">
        <v>0</v>
      </c>
      <c r="Z322" s="46">
        <v>0</v>
      </c>
      <c r="AA322" s="68">
        <v>322</v>
      </c>
      <c r="AB322" s="68"/>
      <c r="AC322" s="69"/>
      <c r="AD322" s="85" t="s">
        <v>678</v>
      </c>
      <c r="AE322" s="85" t="s">
        <v>793</v>
      </c>
      <c r="AF322" s="85" t="s">
        <v>817</v>
      </c>
      <c r="AG322" s="85" t="s">
        <v>826</v>
      </c>
      <c r="AH322" s="89" t="s">
        <v>1217</v>
      </c>
      <c r="AI322" s="85"/>
      <c r="AJ322" s="85"/>
      <c r="AK322" s="85"/>
      <c r="AL322" s="85"/>
      <c r="AM322" s="85"/>
      <c r="AN322" s="85"/>
      <c r="AO322" s="85" t="str">
        <f>REPLACE(INDEX(GroupVertices[Group],MATCH("~"&amp;Vertices[[#This Row],[Vertex]],GroupVertices[Vertex],0)),1,1,"")</f>
        <v>8</v>
      </c>
      <c r="AP322" s="45"/>
      <c r="AQ322" s="46"/>
      <c r="AR322" s="45"/>
      <c r="AS322" s="46"/>
      <c r="AT322" s="45"/>
      <c r="AU322" s="46"/>
      <c r="AV322" s="45"/>
      <c r="AW322" s="46"/>
      <c r="AX322" s="45"/>
      <c r="AY322" s="45" t="s">
        <v>793</v>
      </c>
      <c r="AZ322" s="45" t="s">
        <v>4073</v>
      </c>
      <c r="BA322" s="45" t="s">
        <v>817</v>
      </c>
      <c r="BB322" s="45" t="s">
        <v>817</v>
      </c>
      <c r="BC322" s="45" t="s">
        <v>826</v>
      </c>
      <c r="BD322" s="45" t="s">
        <v>826</v>
      </c>
      <c r="BE322" s="45" t="s">
        <v>965</v>
      </c>
      <c r="BF322" s="45" t="s">
        <v>965</v>
      </c>
      <c r="BG322" s="45" t="s">
        <v>975</v>
      </c>
      <c r="BH322" s="45" t="s">
        <v>975</v>
      </c>
      <c r="BI322" s="45"/>
      <c r="BJ322" s="45"/>
      <c r="BK322" s="109" t="s">
        <v>4218</v>
      </c>
      <c r="BL322" s="109" t="s">
        <v>4218</v>
      </c>
      <c r="BM322" s="109" t="s">
        <v>4334</v>
      </c>
      <c r="BN322" s="109" t="s">
        <v>4334</v>
      </c>
      <c r="BO322" s="2"/>
    </row>
    <row r="323" spans="1:67" ht="15">
      <c r="A323" s="61" t="s">
        <v>518</v>
      </c>
      <c r="B323" s="62"/>
      <c r="C323" s="62" t="s">
        <v>56</v>
      </c>
      <c r="D323" s="63">
        <v>50</v>
      </c>
      <c r="E323" s="65"/>
      <c r="F323" s="62"/>
      <c r="G323" s="62"/>
      <c r="H323" s="66" t="s">
        <v>518</v>
      </c>
      <c r="I323" s="67"/>
      <c r="J323" s="67"/>
      <c r="K323" s="66" t="s">
        <v>518</v>
      </c>
      <c r="L323" s="70">
        <v>1</v>
      </c>
      <c r="M323" s="71">
        <v>558.9906616210938</v>
      </c>
      <c r="N323" s="71">
        <v>6517.0556640625</v>
      </c>
      <c r="O323" s="72"/>
      <c r="P323" s="73"/>
      <c r="Q323" s="73"/>
      <c r="R323" s="92"/>
      <c r="S323" s="45">
        <v>0</v>
      </c>
      <c r="T323" s="45">
        <v>1</v>
      </c>
      <c r="U323" s="46">
        <v>0</v>
      </c>
      <c r="V323" s="46">
        <v>0.061043</v>
      </c>
      <c r="W323" s="46">
        <v>0.071618</v>
      </c>
      <c r="X323" s="46">
        <v>0.002454</v>
      </c>
      <c r="Y323" s="46">
        <v>0</v>
      </c>
      <c r="Z323" s="46">
        <v>0</v>
      </c>
      <c r="AA323" s="68">
        <v>323</v>
      </c>
      <c r="AB323" s="68"/>
      <c r="AC323" s="69"/>
      <c r="AD323" s="85" t="s">
        <v>676</v>
      </c>
      <c r="AE323" s="85" t="s">
        <v>793</v>
      </c>
      <c r="AF323" s="85" t="s">
        <v>817</v>
      </c>
      <c r="AG323" s="85" t="s">
        <v>826</v>
      </c>
      <c r="AH323" s="89" t="s">
        <v>1221</v>
      </c>
      <c r="AI323" s="85"/>
      <c r="AJ323" s="85"/>
      <c r="AK323" s="85"/>
      <c r="AL323" s="85"/>
      <c r="AM323" s="85"/>
      <c r="AN323" s="85"/>
      <c r="AO323" s="85" t="str">
        <f>REPLACE(INDEX(GroupVertices[Group],MATCH("~"&amp;Vertices[[#This Row],[Vertex]],GroupVertices[Vertex],0)),1,1,"")</f>
        <v>1</v>
      </c>
      <c r="AP323" s="45"/>
      <c r="AQ323" s="46"/>
      <c r="AR323" s="45"/>
      <c r="AS323" s="46"/>
      <c r="AT323" s="45"/>
      <c r="AU323" s="46"/>
      <c r="AV323" s="45"/>
      <c r="AW323" s="46"/>
      <c r="AX323" s="45"/>
      <c r="AY323" s="45" t="s">
        <v>793</v>
      </c>
      <c r="AZ323" s="45" t="s">
        <v>4073</v>
      </c>
      <c r="BA323" s="45" t="s">
        <v>817</v>
      </c>
      <c r="BB323" s="45" t="s">
        <v>817</v>
      </c>
      <c r="BC323" s="45" t="s">
        <v>826</v>
      </c>
      <c r="BD323" s="45" t="s">
        <v>826</v>
      </c>
      <c r="BE323" s="45" t="s">
        <v>965</v>
      </c>
      <c r="BF323" s="45" t="s">
        <v>965</v>
      </c>
      <c r="BG323" s="45" t="s">
        <v>969</v>
      </c>
      <c r="BH323" s="45" t="s">
        <v>969</v>
      </c>
      <c r="BI323" s="45"/>
      <c r="BJ323" s="45"/>
      <c r="BK323" s="109" t="s">
        <v>4219</v>
      </c>
      <c r="BL323" s="109" t="s">
        <v>4219</v>
      </c>
      <c r="BM323" s="109" t="s">
        <v>4335</v>
      </c>
      <c r="BN323" s="109" t="s">
        <v>4335</v>
      </c>
      <c r="BO323" s="2"/>
    </row>
    <row r="324" spans="1:67" ht="15">
      <c r="A324" s="61" t="s">
        <v>519</v>
      </c>
      <c r="B324" s="62"/>
      <c r="C324" s="62" t="s">
        <v>56</v>
      </c>
      <c r="D324" s="63">
        <v>50</v>
      </c>
      <c r="E324" s="65"/>
      <c r="F324" s="62"/>
      <c r="G324" s="62"/>
      <c r="H324" s="66" t="s">
        <v>519</v>
      </c>
      <c r="I324" s="67"/>
      <c r="J324" s="67"/>
      <c r="K324" s="66" t="s">
        <v>519</v>
      </c>
      <c r="L324" s="70">
        <v>1</v>
      </c>
      <c r="M324" s="71">
        <v>521.7374877929688</v>
      </c>
      <c r="N324" s="71">
        <v>7113.01416015625</v>
      </c>
      <c r="O324" s="72"/>
      <c r="P324" s="73"/>
      <c r="Q324" s="73"/>
      <c r="R324" s="92"/>
      <c r="S324" s="45">
        <v>0</v>
      </c>
      <c r="T324" s="45">
        <v>1</v>
      </c>
      <c r="U324" s="46">
        <v>0</v>
      </c>
      <c r="V324" s="46">
        <v>0.061043</v>
      </c>
      <c r="W324" s="46">
        <v>0.071618</v>
      </c>
      <c r="X324" s="46">
        <v>0.002454</v>
      </c>
      <c r="Y324" s="46">
        <v>0</v>
      </c>
      <c r="Z324" s="46">
        <v>0</v>
      </c>
      <c r="AA324" s="68">
        <v>324</v>
      </c>
      <c r="AB324" s="68"/>
      <c r="AC324" s="69"/>
      <c r="AD324" s="85" t="s">
        <v>676</v>
      </c>
      <c r="AE324" s="85" t="s">
        <v>720</v>
      </c>
      <c r="AF324" s="85" t="s">
        <v>817</v>
      </c>
      <c r="AG324" s="85" t="s">
        <v>833</v>
      </c>
      <c r="AH324" s="89" t="s">
        <v>1223</v>
      </c>
      <c r="AI324" s="85"/>
      <c r="AJ324" s="85"/>
      <c r="AK324" s="85"/>
      <c r="AL324" s="85"/>
      <c r="AM324" s="85"/>
      <c r="AN324" s="85"/>
      <c r="AO324" s="85" t="str">
        <f>REPLACE(INDEX(GroupVertices[Group],MATCH("~"&amp;Vertices[[#This Row],[Vertex]],GroupVertices[Vertex],0)),1,1,"")</f>
        <v>1</v>
      </c>
      <c r="AP324" s="45"/>
      <c r="AQ324" s="46"/>
      <c r="AR324" s="45"/>
      <c r="AS324" s="46"/>
      <c r="AT324" s="45"/>
      <c r="AU324" s="46"/>
      <c r="AV324" s="45"/>
      <c r="AW324" s="46"/>
      <c r="AX324" s="45"/>
      <c r="AY324" s="45" t="s">
        <v>720</v>
      </c>
      <c r="AZ324" s="45" t="s">
        <v>720</v>
      </c>
      <c r="BA324" s="45" t="s">
        <v>817</v>
      </c>
      <c r="BB324" s="45" t="s">
        <v>817</v>
      </c>
      <c r="BC324" s="45" t="s">
        <v>833</v>
      </c>
      <c r="BD324" s="45" t="s">
        <v>833</v>
      </c>
      <c r="BE324" s="45" t="s">
        <v>965</v>
      </c>
      <c r="BF324" s="45" t="s">
        <v>965</v>
      </c>
      <c r="BG324" s="45" t="s">
        <v>969</v>
      </c>
      <c r="BH324" s="45" t="s">
        <v>969</v>
      </c>
      <c r="BI324" s="45"/>
      <c r="BJ324" s="45"/>
      <c r="BK324" s="109" t="s">
        <v>4219</v>
      </c>
      <c r="BL324" s="109" t="s">
        <v>4219</v>
      </c>
      <c r="BM324" s="109" t="s">
        <v>4335</v>
      </c>
      <c r="BN324" s="109" t="s">
        <v>4335</v>
      </c>
      <c r="BO324" s="2"/>
    </row>
    <row r="325" spans="1:67" ht="15">
      <c r="A325" s="61" t="s">
        <v>520</v>
      </c>
      <c r="B325" s="62"/>
      <c r="C325" s="62" t="s">
        <v>56</v>
      </c>
      <c r="D325" s="63">
        <v>50</v>
      </c>
      <c r="E325" s="65"/>
      <c r="F325" s="62"/>
      <c r="G325" s="62"/>
      <c r="H325" s="66" t="s">
        <v>520</v>
      </c>
      <c r="I325" s="67"/>
      <c r="J325" s="67"/>
      <c r="K325" s="66" t="s">
        <v>520</v>
      </c>
      <c r="L325" s="70">
        <v>1</v>
      </c>
      <c r="M325" s="71">
        <v>469.25787353515625</v>
      </c>
      <c r="N325" s="71">
        <v>6720.16162109375</v>
      </c>
      <c r="O325" s="72"/>
      <c r="P325" s="73"/>
      <c r="Q325" s="73"/>
      <c r="R325" s="92"/>
      <c r="S325" s="45">
        <v>0</v>
      </c>
      <c r="T325" s="45">
        <v>1</v>
      </c>
      <c r="U325" s="46">
        <v>0</v>
      </c>
      <c r="V325" s="46">
        <v>0.061043</v>
      </c>
      <c r="W325" s="46">
        <v>0.071618</v>
      </c>
      <c r="X325" s="46">
        <v>0.002454</v>
      </c>
      <c r="Y325" s="46">
        <v>0</v>
      </c>
      <c r="Z325" s="46">
        <v>0</v>
      </c>
      <c r="AA325" s="68">
        <v>325</v>
      </c>
      <c r="AB325" s="68"/>
      <c r="AC325" s="69"/>
      <c r="AD325" s="85" t="s">
        <v>676</v>
      </c>
      <c r="AE325" s="85" t="s">
        <v>720</v>
      </c>
      <c r="AF325" s="85" t="s">
        <v>817</v>
      </c>
      <c r="AG325" s="85" t="s">
        <v>833</v>
      </c>
      <c r="AH325" s="89" t="s">
        <v>1225</v>
      </c>
      <c r="AI325" s="85"/>
      <c r="AJ325" s="85"/>
      <c r="AK325" s="85"/>
      <c r="AL325" s="85"/>
      <c r="AM325" s="85"/>
      <c r="AN325" s="85"/>
      <c r="AO325" s="85" t="str">
        <f>REPLACE(INDEX(GroupVertices[Group],MATCH("~"&amp;Vertices[[#This Row],[Vertex]],GroupVertices[Vertex],0)),1,1,"")</f>
        <v>1</v>
      </c>
      <c r="AP325" s="45"/>
      <c r="AQ325" s="46"/>
      <c r="AR325" s="45"/>
      <c r="AS325" s="46"/>
      <c r="AT325" s="45"/>
      <c r="AU325" s="46"/>
      <c r="AV325" s="45"/>
      <c r="AW325" s="46"/>
      <c r="AX325" s="45"/>
      <c r="AY325" s="45" t="s">
        <v>720</v>
      </c>
      <c r="AZ325" s="45" t="s">
        <v>720</v>
      </c>
      <c r="BA325" s="45" t="s">
        <v>817</v>
      </c>
      <c r="BB325" s="45" t="s">
        <v>817</v>
      </c>
      <c r="BC325" s="45" t="s">
        <v>833</v>
      </c>
      <c r="BD325" s="45" t="s">
        <v>833</v>
      </c>
      <c r="BE325" s="45" t="s">
        <v>965</v>
      </c>
      <c r="BF325" s="45" t="s">
        <v>965</v>
      </c>
      <c r="BG325" s="45" t="s">
        <v>969</v>
      </c>
      <c r="BH325" s="45" t="s">
        <v>969</v>
      </c>
      <c r="BI325" s="45"/>
      <c r="BJ325" s="45"/>
      <c r="BK325" s="109" t="s">
        <v>4219</v>
      </c>
      <c r="BL325" s="109" t="s">
        <v>4219</v>
      </c>
      <c r="BM325" s="109" t="s">
        <v>4335</v>
      </c>
      <c r="BN325" s="109" t="s">
        <v>4335</v>
      </c>
      <c r="BO325" s="2"/>
    </row>
    <row r="326" spans="1:67" ht="15">
      <c r="A326" s="61" t="s">
        <v>521</v>
      </c>
      <c r="B326" s="62"/>
      <c r="C326" s="62" t="s">
        <v>56</v>
      </c>
      <c r="D326" s="63">
        <v>50</v>
      </c>
      <c r="E326" s="65"/>
      <c r="F326" s="62"/>
      <c r="G326" s="62"/>
      <c r="H326" s="66" t="s">
        <v>521</v>
      </c>
      <c r="I326" s="67"/>
      <c r="J326" s="67"/>
      <c r="K326" s="66" t="s">
        <v>521</v>
      </c>
      <c r="L326" s="70">
        <v>1</v>
      </c>
      <c r="M326" s="71">
        <v>636.5953979492188</v>
      </c>
      <c r="N326" s="71">
        <v>7336.74853515625</v>
      </c>
      <c r="O326" s="72"/>
      <c r="P326" s="73"/>
      <c r="Q326" s="73"/>
      <c r="R326" s="92"/>
      <c r="S326" s="45">
        <v>0</v>
      </c>
      <c r="T326" s="45">
        <v>1</v>
      </c>
      <c r="U326" s="46">
        <v>0</v>
      </c>
      <c r="V326" s="46">
        <v>0.061043</v>
      </c>
      <c r="W326" s="46">
        <v>0.071618</v>
      </c>
      <c r="X326" s="46">
        <v>0.002454</v>
      </c>
      <c r="Y326" s="46">
        <v>0</v>
      </c>
      <c r="Z326" s="46">
        <v>0</v>
      </c>
      <c r="AA326" s="68">
        <v>326</v>
      </c>
      <c r="AB326" s="68"/>
      <c r="AC326" s="69"/>
      <c r="AD326" s="85" t="s">
        <v>677</v>
      </c>
      <c r="AE326" s="85" t="s">
        <v>795</v>
      </c>
      <c r="AF326" s="85" t="s">
        <v>821</v>
      </c>
      <c r="AG326" s="85" t="s">
        <v>827</v>
      </c>
      <c r="AH326" s="89" t="s">
        <v>1227</v>
      </c>
      <c r="AI326" s="85"/>
      <c r="AJ326" s="85"/>
      <c r="AK326" s="85"/>
      <c r="AL326" s="85"/>
      <c r="AM326" s="85"/>
      <c r="AN326" s="85"/>
      <c r="AO326" s="85" t="str">
        <f>REPLACE(INDEX(GroupVertices[Group],MATCH("~"&amp;Vertices[[#This Row],[Vertex]],GroupVertices[Vertex],0)),1,1,"")</f>
        <v>1</v>
      </c>
      <c r="AP326" s="45"/>
      <c r="AQ326" s="46"/>
      <c r="AR326" s="45"/>
      <c r="AS326" s="46"/>
      <c r="AT326" s="45"/>
      <c r="AU326" s="46"/>
      <c r="AV326" s="45"/>
      <c r="AW326" s="46"/>
      <c r="AX326" s="45"/>
      <c r="AY326" s="45" t="s">
        <v>795</v>
      </c>
      <c r="AZ326" s="45" t="s">
        <v>4074</v>
      </c>
      <c r="BA326" s="45" t="s">
        <v>821</v>
      </c>
      <c r="BB326" s="45" t="s">
        <v>821</v>
      </c>
      <c r="BC326" s="45" t="s">
        <v>827</v>
      </c>
      <c r="BD326" s="45" t="s">
        <v>827</v>
      </c>
      <c r="BE326" s="45" t="s">
        <v>965</v>
      </c>
      <c r="BF326" s="45" t="s">
        <v>965</v>
      </c>
      <c r="BG326" s="45" t="s">
        <v>969</v>
      </c>
      <c r="BH326" s="45" t="s">
        <v>969</v>
      </c>
      <c r="BI326" s="45"/>
      <c r="BJ326" s="45"/>
      <c r="BK326" s="109" t="s">
        <v>4219</v>
      </c>
      <c r="BL326" s="109" t="s">
        <v>4219</v>
      </c>
      <c r="BM326" s="109" t="s">
        <v>4335</v>
      </c>
      <c r="BN326" s="109" t="s">
        <v>4335</v>
      </c>
      <c r="BO326" s="2"/>
    </row>
    <row r="327" spans="1:67" ht="15">
      <c r="A327" s="61" t="s">
        <v>522</v>
      </c>
      <c r="B327" s="62"/>
      <c r="C327" s="62" t="s">
        <v>56</v>
      </c>
      <c r="D327" s="63">
        <v>50</v>
      </c>
      <c r="E327" s="65"/>
      <c r="F327" s="62"/>
      <c r="G327" s="62"/>
      <c r="H327" s="66" t="s">
        <v>522</v>
      </c>
      <c r="I327" s="67"/>
      <c r="J327" s="67"/>
      <c r="K327" s="66" t="s">
        <v>522</v>
      </c>
      <c r="L327" s="70">
        <v>1</v>
      </c>
      <c r="M327" s="71">
        <v>648.750244140625</v>
      </c>
      <c r="N327" s="71">
        <v>6962.95751953125</v>
      </c>
      <c r="O327" s="72"/>
      <c r="P327" s="73"/>
      <c r="Q327" s="73"/>
      <c r="R327" s="92"/>
      <c r="S327" s="45">
        <v>0</v>
      </c>
      <c r="T327" s="45">
        <v>1</v>
      </c>
      <c r="U327" s="46">
        <v>0</v>
      </c>
      <c r="V327" s="46">
        <v>0.061043</v>
      </c>
      <c r="W327" s="46">
        <v>0.071618</v>
      </c>
      <c r="X327" s="46">
        <v>0.002454</v>
      </c>
      <c r="Y327" s="46">
        <v>0</v>
      </c>
      <c r="Z327" s="46">
        <v>0</v>
      </c>
      <c r="AA327" s="68">
        <v>327</v>
      </c>
      <c r="AB327" s="68"/>
      <c r="AC327" s="69"/>
      <c r="AD327" s="85" t="s">
        <v>677</v>
      </c>
      <c r="AE327" s="85" t="s">
        <v>707</v>
      </c>
      <c r="AF327" s="85" t="s">
        <v>817</v>
      </c>
      <c r="AG327" s="85" t="s">
        <v>832</v>
      </c>
      <c r="AH327" s="89" t="s">
        <v>1229</v>
      </c>
      <c r="AI327" s="85"/>
      <c r="AJ327" s="85"/>
      <c r="AK327" s="85"/>
      <c r="AL327" s="85"/>
      <c r="AM327" s="85"/>
      <c r="AN327" s="85"/>
      <c r="AO327" s="85" t="str">
        <f>REPLACE(INDEX(GroupVertices[Group],MATCH("~"&amp;Vertices[[#This Row],[Vertex]],GroupVertices[Vertex],0)),1,1,"")</f>
        <v>1</v>
      </c>
      <c r="AP327" s="45"/>
      <c r="AQ327" s="46"/>
      <c r="AR327" s="45"/>
      <c r="AS327" s="46"/>
      <c r="AT327" s="45"/>
      <c r="AU327" s="46"/>
      <c r="AV327" s="45"/>
      <c r="AW327" s="46"/>
      <c r="AX327" s="45"/>
      <c r="AY327" s="45" t="s">
        <v>707</v>
      </c>
      <c r="AZ327" s="45" t="s">
        <v>4007</v>
      </c>
      <c r="BA327" s="45" t="s">
        <v>817</v>
      </c>
      <c r="BB327" s="45" t="s">
        <v>817</v>
      </c>
      <c r="BC327" s="45" t="s">
        <v>832</v>
      </c>
      <c r="BD327" s="45" t="s">
        <v>832</v>
      </c>
      <c r="BE327" s="45" t="s">
        <v>965</v>
      </c>
      <c r="BF327" s="45" t="s">
        <v>965</v>
      </c>
      <c r="BG327" s="45" t="s">
        <v>969</v>
      </c>
      <c r="BH327" s="45" t="s">
        <v>969</v>
      </c>
      <c r="BI327" s="45"/>
      <c r="BJ327" s="45"/>
      <c r="BK327" s="109" t="s">
        <v>4219</v>
      </c>
      <c r="BL327" s="109" t="s">
        <v>4219</v>
      </c>
      <c r="BM327" s="109" t="s">
        <v>4335</v>
      </c>
      <c r="BN327" s="109" t="s">
        <v>4335</v>
      </c>
      <c r="BO327" s="2"/>
    </row>
    <row r="328" spans="1:67" ht="15">
      <c r="A328" s="61" t="s">
        <v>523</v>
      </c>
      <c r="B328" s="62"/>
      <c r="C328" s="62" t="s">
        <v>56</v>
      </c>
      <c r="D328" s="63">
        <v>50</v>
      </c>
      <c r="E328" s="65"/>
      <c r="F328" s="62"/>
      <c r="G328" s="62"/>
      <c r="H328" s="66" t="s">
        <v>523</v>
      </c>
      <c r="I328" s="67"/>
      <c r="J328" s="67"/>
      <c r="K328" s="66" t="s">
        <v>523</v>
      </c>
      <c r="L328" s="70">
        <v>1</v>
      </c>
      <c r="M328" s="71">
        <v>7801.767578125</v>
      </c>
      <c r="N328" s="71">
        <v>970.4911499023438</v>
      </c>
      <c r="O328" s="72"/>
      <c r="P328" s="73"/>
      <c r="Q328" s="73"/>
      <c r="R328" s="92"/>
      <c r="S328" s="45">
        <v>0</v>
      </c>
      <c r="T328" s="45">
        <v>1</v>
      </c>
      <c r="U328" s="46">
        <v>0</v>
      </c>
      <c r="V328" s="46">
        <v>0.002817</v>
      </c>
      <c r="W328" s="46">
        <v>0</v>
      </c>
      <c r="X328" s="46">
        <v>0.002809</v>
      </c>
      <c r="Y328" s="46">
        <v>0</v>
      </c>
      <c r="Z328" s="46">
        <v>0</v>
      </c>
      <c r="AA328" s="68">
        <v>328</v>
      </c>
      <c r="AB328" s="68"/>
      <c r="AC328" s="69"/>
      <c r="AD328" s="85" t="s">
        <v>678</v>
      </c>
      <c r="AE328" s="85" t="s">
        <v>694</v>
      </c>
      <c r="AF328" s="85" t="s">
        <v>817</v>
      </c>
      <c r="AG328" s="85" t="s">
        <v>831</v>
      </c>
      <c r="AH328" s="89" t="s">
        <v>1232</v>
      </c>
      <c r="AI328" s="85"/>
      <c r="AJ328" s="85"/>
      <c r="AK328" s="85"/>
      <c r="AL328" s="85"/>
      <c r="AM328" s="85"/>
      <c r="AN328" s="85"/>
      <c r="AO328" s="85" t="str">
        <f>REPLACE(INDEX(GroupVertices[Group],MATCH("~"&amp;Vertices[[#This Row],[Vertex]],GroupVertices[Vertex],0)),1,1,"")</f>
        <v>40</v>
      </c>
      <c r="AP328" s="45"/>
      <c r="AQ328" s="46"/>
      <c r="AR328" s="45"/>
      <c r="AS328" s="46"/>
      <c r="AT328" s="45"/>
      <c r="AU328" s="46"/>
      <c r="AV328" s="45"/>
      <c r="AW328" s="46"/>
      <c r="AX328" s="45"/>
      <c r="AY328" s="45" t="s">
        <v>694</v>
      </c>
      <c r="AZ328" s="45" t="s">
        <v>3994</v>
      </c>
      <c r="BA328" s="45" t="s">
        <v>817</v>
      </c>
      <c r="BB328" s="45" t="s">
        <v>817</v>
      </c>
      <c r="BC328" s="45" t="s">
        <v>831</v>
      </c>
      <c r="BD328" s="45" t="s">
        <v>831</v>
      </c>
      <c r="BE328" s="45" t="s">
        <v>965</v>
      </c>
      <c r="BF328" s="45" t="s">
        <v>965</v>
      </c>
      <c r="BG328" s="45" t="s">
        <v>972</v>
      </c>
      <c r="BH328" s="45" t="s">
        <v>972</v>
      </c>
      <c r="BI328" s="45"/>
      <c r="BJ328" s="45"/>
      <c r="BK328" s="109" t="s">
        <v>3778</v>
      </c>
      <c r="BL328" s="109" t="s">
        <v>3778</v>
      </c>
      <c r="BM328" s="109" t="s">
        <v>4336</v>
      </c>
      <c r="BN328" s="109" t="s">
        <v>4336</v>
      </c>
      <c r="BO328" s="2"/>
    </row>
    <row r="329" spans="1:67" ht="15">
      <c r="A329" s="61" t="s">
        <v>657</v>
      </c>
      <c r="B329" s="62"/>
      <c r="C329" s="62" t="s">
        <v>59</v>
      </c>
      <c r="D329" s="63">
        <v>50</v>
      </c>
      <c r="E329" s="65"/>
      <c r="F329" s="62"/>
      <c r="G329" s="62"/>
      <c r="H329" s="66" t="s">
        <v>657</v>
      </c>
      <c r="I329" s="67"/>
      <c r="J329" s="67"/>
      <c r="K329" s="66" t="s">
        <v>657</v>
      </c>
      <c r="L329" s="70">
        <v>1</v>
      </c>
      <c r="M329" s="71">
        <v>7239.19091796875</v>
      </c>
      <c r="N329" s="71">
        <v>1573.3720703125</v>
      </c>
      <c r="O329" s="72"/>
      <c r="P329" s="73"/>
      <c r="Q329" s="73"/>
      <c r="R329" s="92"/>
      <c r="S329" s="45">
        <v>1</v>
      </c>
      <c r="T329" s="45">
        <v>0</v>
      </c>
      <c r="U329" s="46">
        <v>0</v>
      </c>
      <c r="V329" s="46">
        <v>0.002817</v>
      </c>
      <c r="W329" s="46">
        <v>0</v>
      </c>
      <c r="X329" s="46">
        <v>0.002809</v>
      </c>
      <c r="Y329" s="46">
        <v>0</v>
      </c>
      <c r="Z329" s="46">
        <v>0</v>
      </c>
      <c r="AA329" s="68">
        <v>329</v>
      </c>
      <c r="AB329" s="68"/>
      <c r="AC329" s="69"/>
      <c r="AD329" s="85"/>
      <c r="AE329" s="85"/>
      <c r="AF329" s="85"/>
      <c r="AG329" s="85"/>
      <c r="AH329" s="89" t="s">
        <v>1231</v>
      </c>
      <c r="AI329" s="85" t="s">
        <v>947</v>
      </c>
      <c r="AJ329" s="85" t="s">
        <v>965</v>
      </c>
      <c r="AK329" s="85">
        <v>2004</v>
      </c>
      <c r="AL329" s="85">
        <v>215</v>
      </c>
      <c r="AM329" s="85" t="s">
        <v>972</v>
      </c>
      <c r="AN329" s="85"/>
      <c r="AO329" s="85" t="str">
        <f>REPLACE(INDEX(GroupVertices[Group],MATCH("~"&amp;Vertices[[#This Row],[Vertex]],GroupVertices[Vertex],0)),1,1,"")</f>
        <v>40</v>
      </c>
      <c r="AP329" s="45">
        <v>2</v>
      </c>
      <c r="AQ329" s="46">
        <v>0.9090909090909091</v>
      </c>
      <c r="AR329" s="45">
        <v>3</v>
      </c>
      <c r="AS329" s="46">
        <v>1.3636363636363635</v>
      </c>
      <c r="AT329" s="45">
        <v>0</v>
      </c>
      <c r="AU329" s="46">
        <v>0</v>
      </c>
      <c r="AV329" s="45">
        <v>117</v>
      </c>
      <c r="AW329" s="46">
        <v>53.18181818181818</v>
      </c>
      <c r="AX329" s="45">
        <v>220</v>
      </c>
      <c r="AY329" s="45"/>
      <c r="AZ329" s="45"/>
      <c r="BA329" s="45"/>
      <c r="BB329" s="45"/>
      <c r="BC329" s="45"/>
      <c r="BD329" s="45"/>
      <c r="BE329" s="45"/>
      <c r="BF329" s="45"/>
      <c r="BG329" s="45"/>
      <c r="BH329" s="45"/>
      <c r="BI329" s="45"/>
      <c r="BJ329" s="45"/>
      <c r="BK329" s="45"/>
      <c r="BL329" s="45"/>
      <c r="BM329" s="45"/>
      <c r="BN329" s="45"/>
      <c r="BO329" s="2"/>
    </row>
    <row r="330" spans="1:67" ht="15">
      <c r="A330" s="61" t="s">
        <v>524</v>
      </c>
      <c r="B330" s="62"/>
      <c r="C330" s="62" t="s">
        <v>56</v>
      </c>
      <c r="D330" s="63">
        <v>50</v>
      </c>
      <c r="E330" s="65"/>
      <c r="F330" s="62"/>
      <c r="G330" s="62"/>
      <c r="H330" s="66" t="s">
        <v>524</v>
      </c>
      <c r="I330" s="67"/>
      <c r="J330" s="67"/>
      <c r="K330" s="66" t="s">
        <v>524</v>
      </c>
      <c r="L330" s="70">
        <v>1</v>
      </c>
      <c r="M330" s="71">
        <v>7801.767578125</v>
      </c>
      <c r="N330" s="71">
        <v>176.45294189453125</v>
      </c>
      <c r="O330" s="72"/>
      <c r="P330" s="73"/>
      <c r="Q330" s="73"/>
      <c r="R330" s="92"/>
      <c r="S330" s="45">
        <v>0</v>
      </c>
      <c r="T330" s="45">
        <v>1</v>
      </c>
      <c r="U330" s="46">
        <v>0</v>
      </c>
      <c r="V330" s="46">
        <v>0.002817</v>
      </c>
      <c r="W330" s="46">
        <v>0</v>
      </c>
      <c r="X330" s="46">
        <v>0.002809</v>
      </c>
      <c r="Y330" s="46">
        <v>0</v>
      </c>
      <c r="Z330" s="46">
        <v>0</v>
      </c>
      <c r="AA330" s="68">
        <v>330</v>
      </c>
      <c r="AB330" s="68"/>
      <c r="AC330" s="69"/>
      <c r="AD330" s="85" t="s">
        <v>678</v>
      </c>
      <c r="AE330" s="85" t="s">
        <v>796</v>
      </c>
      <c r="AF330" s="85" t="s">
        <v>817</v>
      </c>
      <c r="AG330" s="85" t="s">
        <v>841</v>
      </c>
      <c r="AH330" s="89" t="s">
        <v>1233</v>
      </c>
      <c r="AI330" s="85"/>
      <c r="AJ330" s="85"/>
      <c r="AK330" s="85"/>
      <c r="AL330" s="85"/>
      <c r="AM330" s="85"/>
      <c r="AN330" s="85"/>
      <c r="AO330" s="85" t="str">
        <f>REPLACE(INDEX(GroupVertices[Group],MATCH("~"&amp;Vertices[[#This Row],[Vertex]],GroupVertices[Vertex],0)),1,1,"")</f>
        <v>39</v>
      </c>
      <c r="AP330" s="45"/>
      <c r="AQ330" s="46"/>
      <c r="AR330" s="45"/>
      <c r="AS330" s="46"/>
      <c r="AT330" s="45"/>
      <c r="AU330" s="46"/>
      <c r="AV330" s="45"/>
      <c r="AW330" s="46"/>
      <c r="AX330" s="45"/>
      <c r="AY330" s="45" t="s">
        <v>796</v>
      </c>
      <c r="AZ330" s="45" t="s">
        <v>4075</v>
      </c>
      <c r="BA330" s="45" t="s">
        <v>817</v>
      </c>
      <c r="BB330" s="45" t="s">
        <v>817</v>
      </c>
      <c r="BC330" s="45" t="s">
        <v>841</v>
      </c>
      <c r="BD330" s="45" t="s">
        <v>841</v>
      </c>
      <c r="BE330" s="45" t="s">
        <v>965</v>
      </c>
      <c r="BF330" s="45" t="s">
        <v>965</v>
      </c>
      <c r="BG330" s="45" t="s">
        <v>972</v>
      </c>
      <c r="BH330" s="45" t="s">
        <v>972</v>
      </c>
      <c r="BI330" s="45"/>
      <c r="BJ330" s="45"/>
      <c r="BK330" s="109" t="s">
        <v>3777</v>
      </c>
      <c r="BL330" s="109" t="s">
        <v>3777</v>
      </c>
      <c r="BM330" s="109" t="s">
        <v>3926</v>
      </c>
      <c r="BN330" s="109" t="s">
        <v>3926</v>
      </c>
      <c r="BO330" s="2"/>
    </row>
    <row r="331" spans="1:67" ht="15">
      <c r="A331" s="61" t="s">
        <v>658</v>
      </c>
      <c r="B331" s="62"/>
      <c r="C331" s="62" t="s">
        <v>59</v>
      </c>
      <c r="D331" s="63">
        <v>50</v>
      </c>
      <c r="E331" s="65"/>
      <c r="F331" s="62"/>
      <c r="G331" s="62"/>
      <c r="H331" s="66" t="s">
        <v>658</v>
      </c>
      <c r="I331" s="67"/>
      <c r="J331" s="67"/>
      <c r="K331" s="66" t="s">
        <v>658</v>
      </c>
      <c r="L331" s="70">
        <v>1</v>
      </c>
      <c r="M331" s="71">
        <v>7239.19091796875</v>
      </c>
      <c r="N331" s="71">
        <v>794.0382080078125</v>
      </c>
      <c r="O331" s="72"/>
      <c r="P331" s="73"/>
      <c r="Q331" s="73"/>
      <c r="R331" s="92"/>
      <c r="S331" s="45">
        <v>1</v>
      </c>
      <c r="T331" s="45">
        <v>0</v>
      </c>
      <c r="U331" s="46">
        <v>0</v>
      </c>
      <c r="V331" s="46">
        <v>0.002817</v>
      </c>
      <c r="W331" s="46">
        <v>0</v>
      </c>
      <c r="X331" s="46">
        <v>0.002809</v>
      </c>
      <c r="Y331" s="46">
        <v>0</v>
      </c>
      <c r="Z331" s="46">
        <v>0</v>
      </c>
      <c r="AA331" s="68">
        <v>331</v>
      </c>
      <c r="AB331" s="68"/>
      <c r="AC331" s="69"/>
      <c r="AD331" s="85"/>
      <c r="AE331" s="85"/>
      <c r="AF331" s="85"/>
      <c r="AG331" s="85"/>
      <c r="AH331" s="89" t="s">
        <v>1230</v>
      </c>
      <c r="AI331" s="85" t="s">
        <v>948</v>
      </c>
      <c r="AJ331" s="85" t="s">
        <v>965</v>
      </c>
      <c r="AK331" s="85">
        <v>2003</v>
      </c>
      <c r="AL331" s="85">
        <v>248</v>
      </c>
      <c r="AM331" s="85" t="s">
        <v>972</v>
      </c>
      <c r="AN331" s="85"/>
      <c r="AO331" s="85" t="str">
        <f>REPLACE(INDEX(GroupVertices[Group],MATCH("~"&amp;Vertices[[#This Row],[Vertex]],GroupVertices[Vertex],0)),1,1,"")</f>
        <v>39</v>
      </c>
      <c r="AP331" s="45">
        <v>0</v>
      </c>
      <c r="AQ331" s="46">
        <v>0</v>
      </c>
      <c r="AR331" s="45">
        <v>4</v>
      </c>
      <c r="AS331" s="46">
        <v>1.0309278350515463</v>
      </c>
      <c r="AT331" s="45">
        <v>0</v>
      </c>
      <c r="AU331" s="46">
        <v>0</v>
      </c>
      <c r="AV331" s="45">
        <v>250</v>
      </c>
      <c r="AW331" s="46">
        <v>64.43298969072166</v>
      </c>
      <c r="AX331" s="45">
        <v>388</v>
      </c>
      <c r="AY331" s="45"/>
      <c r="AZ331" s="45"/>
      <c r="BA331" s="45"/>
      <c r="BB331" s="45"/>
      <c r="BC331" s="45"/>
      <c r="BD331" s="45"/>
      <c r="BE331" s="45"/>
      <c r="BF331" s="45"/>
      <c r="BG331" s="45"/>
      <c r="BH331" s="45"/>
      <c r="BI331" s="45"/>
      <c r="BJ331" s="45"/>
      <c r="BK331" s="45"/>
      <c r="BL331" s="45"/>
      <c r="BM331" s="45"/>
      <c r="BN331" s="45"/>
      <c r="BO331" s="2"/>
    </row>
    <row r="332" spans="1:67" ht="15">
      <c r="A332" s="61" t="s">
        <v>525</v>
      </c>
      <c r="B332" s="62"/>
      <c r="C332" s="62" t="s">
        <v>56</v>
      </c>
      <c r="D332" s="63">
        <v>50</v>
      </c>
      <c r="E332" s="65"/>
      <c r="F332" s="62"/>
      <c r="G332" s="62"/>
      <c r="H332" s="66" t="s">
        <v>525</v>
      </c>
      <c r="I332" s="67"/>
      <c r="J332" s="67"/>
      <c r="K332" s="66" t="s">
        <v>525</v>
      </c>
      <c r="L332" s="70">
        <v>1</v>
      </c>
      <c r="M332" s="71">
        <v>8958.7646484375</v>
      </c>
      <c r="N332" s="71">
        <v>7833.818359375</v>
      </c>
      <c r="O332" s="72"/>
      <c r="P332" s="73"/>
      <c r="Q332" s="73"/>
      <c r="R332" s="92"/>
      <c r="S332" s="45">
        <v>0</v>
      </c>
      <c r="T332" s="45">
        <v>1</v>
      </c>
      <c r="U332" s="46">
        <v>0</v>
      </c>
      <c r="V332" s="46">
        <v>0.047773</v>
      </c>
      <c r="W332" s="46">
        <v>0.020874</v>
      </c>
      <c r="X332" s="46">
        <v>0.002522</v>
      </c>
      <c r="Y332" s="46">
        <v>0</v>
      </c>
      <c r="Z332" s="46">
        <v>0</v>
      </c>
      <c r="AA332" s="68">
        <v>332</v>
      </c>
      <c r="AB332" s="68"/>
      <c r="AC332" s="69"/>
      <c r="AD332" s="85" t="s">
        <v>676</v>
      </c>
      <c r="AE332" s="85" t="s">
        <v>720</v>
      </c>
      <c r="AF332" s="85" t="s">
        <v>817</v>
      </c>
      <c r="AG332" s="85" t="s">
        <v>833</v>
      </c>
      <c r="AH332" s="89" t="s">
        <v>1234</v>
      </c>
      <c r="AI332" s="85"/>
      <c r="AJ332" s="85"/>
      <c r="AK332" s="85"/>
      <c r="AL332" s="85"/>
      <c r="AM332" s="85"/>
      <c r="AN332" s="85"/>
      <c r="AO332" s="85" t="str">
        <f>REPLACE(INDEX(GroupVertices[Group],MATCH("~"&amp;Vertices[[#This Row],[Vertex]],GroupVertices[Vertex],0)),1,1,"")</f>
        <v>18</v>
      </c>
      <c r="AP332" s="45"/>
      <c r="AQ332" s="46"/>
      <c r="AR332" s="45"/>
      <c r="AS332" s="46"/>
      <c r="AT332" s="45"/>
      <c r="AU332" s="46"/>
      <c r="AV332" s="45"/>
      <c r="AW332" s="46"/>
      <c r="AX332" s="45"/>
      <c r="AY332" s="45" t="s">
        <v>720</v>
      </c>
      <c r="AZ332" s="45" t="s">
        <v>720</v>
      </c>
      <c r="BA332" s="45" t="s">
        <v>817</v>
      </c>
      <c r="BB332" s="45" t="s">
        <v>817</v>
      </c>
      <c r="BC332" s="45" t="s">
        <v>833</v>
      </c>
      <c r="BD332" s="45" t="s">
        <v>833</v>
      </c>
      <c r="BE332" s="45" t="s">
        <v>965</v>
      </c>
      <c r="BF332" s="45" t="s">
        <v>965</v>
      </c>
      <c r="BG332" s="45" t="s">
        <v>969</v>
      </c>
      <c r="BH332" s="45" t="s">
        <v>969</v>
      </c>
      <c r="BI332" s="45"/>
      <c r="BJ332" s="45"/>
      <c r="BK332" s="109" t="s">
        <v>3756</v>
      </c>
      <c r="BL332" s="109" t="s">
        <v>3756</v>
      </c>
      <c r="BM332" s="109" t="s">
        <v>4337</v>
      </c>
      <c r="BN332" s="109" t="s">
        <v>4337</v>
      </c>
      <c r="BO332" s="2"/>
    </row>
    <row r="333" spans="1:67" ht="15">
      <c r="A333" s="61" t="s">
        <v>526</v>
      </c>
      <c r="B333" s="62"/>
      <c r="C333" s="62" t="s">
        <v>56</v>
      </c>
      <c r="D333" s="63">
        <v>50</v>
      </c>
      <c r="E333" s="65"/>
      <c r="F333" s="62"/>
      <c r="G333" s="62"/>
      <c r="H333" s="66" t="s">
        <v>526</v>
      </c>
      <c r="I333" s="67"/>
      <c r="J333" s="67"/>
      <c r="K333" s="66" t="s">
        <v>526</v>
      </c>
      <c r="L333" s="70">
        <v>1</v>
      </c>
      <c r="M333" s="71">
        <v>8429.2763671875</v>
      </c>
      <c r="N333" s="71">
        <v>7028.708984375</v>
      </c>
      <c r="O333" s="72"/>
      <c r="P333" s="73"/>
      <c r="Q333" s="73"/>
      <c r="R333" s="92"/>
      <c r="S333" s="45">
        <v>0</v>
      </c>
      <c r="T333" s="45">
        <v>1</v>
      </c>
      <c r="U333" s="46">
        <v>0</v>
      </c>
      <c r="V333" s="46">
        <v>0.047773</v>
      </c>
      <c r="W333" s="46">
        <v>0.020874</v>
      </c>
      <c r="X333" s="46">
        <v>0.002522</v>
      </c>
      <c r="Y333" s="46">
        <v>0</v>
      </c>
      <c r="Z333" s="46">
        <v>0</v>
      </c>
      <c r="AA333" s="68">
        <v>333</v>
      </c>
      <c r="AB333" s="68"/>
      <c r="AC333" s="69"/>
      <c r="AD333" s="85" t="s">
        <v>676</v>
      </c>
      <c r="AE333" s="85" t="s">
        <v>696</v>
      </c>
      <c r="AF333" s="85" t="s">
        <v>817</v>
      </c>
      <c r="AG333" s="85" t="s">
        <v>830</v>
      </c>
      <c r="AH333" s="89" t="s">
        <v>1235</v>
      </c>
      <c r="AI333" s="85"/>
      <c r="AJ333" s="85"/>
      <c r="AK333" s="85"/>
      <c r="AL333" s="85"/>
      <c r="AM333" s="85"/>
      <c r="AN333" s="85"/>
      <c r="AO333" s="85" t="str">
        <f>REPLACE(INDEX(GroupVertices[Group],MATCH("~"&amp;Vertices[[#This Row],[Vertex]],GroupVertices[Vertex],0)),1,1,"")</f>
        <v>18</v>
      </c>
      <c r="AP333" s="45"/>
      <c r="AQ333" s="46"/>
      <c r="AR333" s="45"/>
      <c r="AS333" s="46"/>
      <c r="AT333" s="45"/>
      <c r="AU333" s="46"/>
      <c r="AV333" s="45"/>
      <c r="AW333" s="46"/>
      <c r="AX333" s="45"/>
      <c r="AY333" s="45" t="s">
        <v>696</v>
      </c>
      <c r="AZ333" s="45" t="s">
        <v>696</v>
      </c>
      <c r="BA333" s="45" t="s">
        <v>817</v>
      </c>
      <c r="BB333" s="45" t="s">
        <v>817</v>
      </c>
      <c r="BC333" s="45" t="s">
        <v>830</v>
      </c>
      <c r="BD333" s="45" t="s">
        <v>830</v>
      </c>
      <c r="BE333" s="45" t="s">
        <v>965</v>
      </c>
      <c r="BF333" s="45" t="s">
        <v>965</v>
      </c>
      <c r="BG333" s="45" t="s">
        <v>969</v>
      </c>
      <c r="BH333" s="45" t="s">
        <v>969</v>
      </c>
      <c r="BI333" s="45"/>
      <c r="BJ333" s="45"/>
      <c r="BK333" s="109" t="s">
        <v>3756</v>
      </c>
      <c r="BL333" s="109" t="s">
        <v>3756</v>
      </c>
      <c r="BM333" s="109" t="s">
        <v>4337</v>
      </c>
      <c r="BN333" s="109" t="s">
        <v>4337</v>
      </c>
      <c r="BO333" s="2"/>
    </row>
    <row r="334" spans="1:67" ht="15">
      <c r="A334" s="61" t="s">
        <v>527</v>
      </c>
      <c r="B334" s="62"/>
      <c r="C334" s="62" t="s">
        <v>56</v>
      </c>
      <c r="D334" s="63">
        <v>50</v>
      </c>
      <c r="E334" s="65"/>
      <c r="F334" s="62"/>
      <c r="G334" s="62"/>
      <c r="H334" s="66" t="s">
        <v>527</v>
      </c>
      <c r="I334" s="67"/>
      <c r="J334" s="67"/>
      <c r="K334" s="66" t="s">
        <v>527</v>
      </c>
      <c r="L334" s="70">
        <v>1</v>
      </c>
      <c r="M334" s="71">
        <v>8183.89501953125</v>
      </c>
      <c r="N334" s="71">
        <v>8058.017578125</v>
      </c>
      <c r="O334" s="72"/>
      <c r="P334" s="73"/>
      <c r="Q334" s="73"/>
      <c r="R334" s="92"/>
      <c r="S334" s="45">
        <v>0</v>
      </c>
      <c r="T334" s="45">
        <v>1</v>
      </c>
      <c r="U334" s="46">
        <v>0</v>
      </c>
      <c r="V334" s="46">
        <v>0.047773</v>
      </c>
      <c r="W334" s="46">
        <v>0.020874</v>
      </c>
      <c r="X334" s="46">
        <v>0.002522</v>
      </c>
      <c r="Y334" s="46">
        <v>0</v>
      </c>
      <c r="Z334" s="46">
        <v>0</v>
      </c>
      <c r="AA334" s="68">
        <v>334</v>
      </c>
      <c r="AB334" s="68"/>
      <c r="AC334" s="69"/>
      <c r="AD334" s="85" t="s">
        <v>678</v>
      </c>
      <c r="AE334" s="85" t="s">
        <v>694</v>
      </c>
      <c r="AF334" s="85" t="s">
        <v>817</v>
      </c>
      <c r="AG334" s="85" t="s">
        <v>831</v>
      </c>
      <c r="AH334" s="89" t="s">
        <v>1238</v>
      </c>
      <c r="AI334" s="85"/>
      <c r="AJ334" s="85"/>
      <c r="AK334" s="85"/>
      <c r="AL334" s="85"/>
      <c r="AM334" s="85"/>
      <c r="AN334" s="85"/>
      <c r="AO334" s="85" t="str">
        <f>REPLACE(INDEX(GroupVertices[Group],MATCH("~"&amp;Vertices[[#This Row],[Vertex]],GroupVertices[Vertex],0)),1,1,"")</f>
        <v>18</v>
      </c>
      <c r="AP334" s="45"/>
      <c r="AQ334" s="46"/>
      <c r="AR334" s="45"/>
      <c r="AS334" s="46"/>
      <c r="AT334" s="45"/>
      <c r="AU334" s="46"/>
      <c r="AV334" s="45"/>
      <c r="AW334" s="46"/>
      <c r="AX334" s="45"/>
      <c r="AY334" s="45" t="s">
        <v>694</v>
      </c>
      <c r="AZ334" s="45" t="s">
        <v>3994</v>
      </c>
      <c r="BA334" s="45" t="s">
        <v>817</v>
      </c>
      <c r="BB334" s="45" t="s">
        <v>817</v>
      </c>
      <c r="BC334" s="45" t="s">
        <v>831</v>
      </c>
      <c r="BD334" s="45" t="s">
        <v>831</v>
      </c>
      <c r="BE334" s="45" t="s">
        <v>965</v>
      </c>
      <c r="BF334" s="45" t="s">
        <v>965</v>
      </c>
      <c r="BG334" s="45" t="s">
        <v>969</v>
      </c>
      <c r="BH334" s="45" t="s">
        <v>969</v>
      </c>
      <c r="BI334" s="45"/>
      <c r="BJ334" s="45"/>
      <c r="BK334" s="109" t="s">
        <v>3756</v>
      </c>
      <c r="BL334" s="109" t="s">
        <v>3756</v>
      </c>
      <c r="BM334" s="109" t="s">
        <v>4337</v>
      </c>
      <c r="BN334" s="109" t="s">
        <v>4337</v>
      </c>
      <c r="BO334" s="2"/>
    </row>
    <row r="335" spans="1:67" ht="15">
      <c r="A335" s="61" t="s">
        <v>528</v>
      </c>
      <c r="B335" s="62"/>
      <c r="C335" s="62" t="s">
        <v>56</v>
      </c>
      <c r="D335" s="63">
        <v>50</v>
      </c>
      <c r="E335" s="65"/>
      <c r="F335" s="62"/>
      <c r="G335" s="62"/>
      <c r="H335" s="66" t="s">
        <v>528</v>
      </c>
      <c r="I335" s="67"/>
      <c r="J335" s="67"/>
      <c r="K335" s="66" t="s">
        <v>528</v>
      </c>
      <c r="L335" s="70">
        <v>1</v>
      </c>
      <c r="M335" s="71">
        <v>4426.30908203125</v>
      </c>
      <c r="N335" s="71">
        <v>8058.017578125</v>
      </c>
      <c r="O335" s="72"/>
      <c r="P335" s="73"/>
      <c r="Q335" s="73"/>
      <c r="R335" s="92"/>
      <c r="S335" s="45">
        <v>0</v>
      </c>
      <c r="T335" s="45">
        <v>1</v>
      </c>
      <c r="U335" s="46">
        <v>0</v>
      </c>
      <c r="V335" s="46">
        <v>0.005634</v>
      </c>
      <c r="W335" s="46">
        <v>0</v>
      </c>
      <c r="X335" s="46">
        <v>0.002612</v>
      </c>
      <c r="Y335" s="46">
        <v>0</v>
      </c>
      <c r="Z335" s="46">
        <v>0</v>
      </c>
      <c r="AA335" s="68">
        <v>335</v>
      </c>
      <c r="AB335" s="68"/>
      <c r="AC335" s="69"/>
      <c r="AD335" s="85" t="s">
        <v>677</v>
      </c>
      <c r="AE335" s="85" t="s">
        <v>744</v>
      </c>
      <c r="AF335" s="85" t="s">
        <v>817</v>
      </c>
      <c r="AG335" s="85" t="s">
        <v>828</v>
      </c>
      <c r="AH335" s="89" t="s">
        <v>1239</v>
      </c>
      <c r="AI335" s="85"/>
      <c r="AJ335" s="85"/>
      <c r="AK335" s="85"/>
      <c r="AL335" s="85"/>
      <c r="AM335" s="85"/>
      <c r="AN335" s="85"/>
      <c r="AO335" s="85" t="str">
        <f>REPLACE(INDEX(GroupVertices[Group],MATCH("~"&amp;Vertices[[#This Row],[Vertex]],GroupVertices[Vertex],0)),1,1,"")</f>
        <v>12</v>
      </c>
      <c r="AP335" s="45"/>
      <c r="AQ335" s="46"/>
      <c r="AR335" s="45"/>
      <c r="AS335" s="46"/>
      <c r="AT335" s="45"/>
      <c r="AU335" s="46"/>
      <c r="AV335" s="45"/>
      <c r="AW335" s="46"/>
      <c r="AX335" s="45"/>
      <c r="AY335" s="45" t="s">
        <v>744</v>
      </c>
      <c r="AZ335" s="45" t="s">
        <v>4038</v>
      </c>
      <c r="BA335" s="45" t="s">
        <v>817</v>
      </c>
      <c r="BB335" s="45" t="s">
        <v>817</v>
      </c>
      <c r="BC335" s="45" t="s">
        <v>828</v>
      </c>
      <c r="BD335" s="45" t="s">
        <v>828</v>
      </c>
      <c r="BE335" s="45" t="s">
        <v>965</v>
      </c>
      <c r="BF335" s="45" t="s">
        <v>965</v>
      </c>
      <c r="BG335" s="45" t="s">
        <v>969</v>
      </c>
      <c r="BH335" s="45" t="s">
        <v>969</v>
      </c>
      <c r="BI335" s="45"/>
      <c r="BJ335" s="45"/>
      <c r="BK335" s="109" t="s">
        <v>4220</v>
      </c>
      <c r="BL335" s="109" t="s">
        <v>4220</v>
      </c>
      <c r="BM335" s="109" t="s">
        <v>4338</v>
      </c>
      <c r="BN335" s="109" t="s">
        <v>4338</v>
      </c>
      <c r="BO335" s="2"/>
    </row>
    <row r="336" spans="1:67" ht="15">
      <c r="A336" s="61" t="s">
        <v>529</v>
      </c>
      <c r="B336" s="62"/>
      <c r="C336" s="62" t="s">
        <v>56</v>
      </c>
      <c r="D336" s="63">
        <v>50</v>
      </c>
      <c r="E336" s="65"/>
      <c r="F336" s="62"/>
      <c r="G336" s="62"/>
      <c r="H336" s="66" t="s">
        <v>529</v>
      </c>
      <c r="I336" s="67"/>
      <c r="J336" s="67"/>
      <c r="K336" s="66" t="s">
        <v>529</v>
      </c>
      <c r="L336" s="70">
        <v>1</v>
      </c>
      <c r="M336" s="71">
        <v>9181.671875</v>
      </c>
      <c r="N336" s="71">
        <v>3940.782470703125</v>
      </c>
      <c r="O336" s="72"/>
      <c r="P336" s="73"/>
      <c r="Q336" s="73"/>
      <c r="R336" s="92"/>
      <c r="S336" s="45">
        <v>0</v>
      </c>
      <c r="T336" s="45">
        <v>1</v>
      </c>
      <c r="U336" s="46">
        <v>0</v>
      </c>
      <c r="V336" s="46">
        <v>0.002817</v>
      </c>
      <c r="W336" s="46">
        <v>0</v>
      </c>
      <c r="X336" s="46">
        <v>0.002809</v>
      </c>
      <c r="Y336" s="46">
        <v>0</v>
      </c>
      <c r="Z336" s="46">
        <v>0</v>
      </c>
      <c r="AA336" s="68">
        <v>336</v>
      </c>
      <c r="AB336" s="68"/>
      <c r="AC336" s="69"/>
      <c r="AD336" s="85" t="s">
        <v>678</v>
      </c>
      <c r="AE336" s="85" t="s">
        <v>798</v>
      </c>
      <c r="AF336" s="85" t="s">
        <v>817</v>
      </c>
      <c r="AG336" s="85" t="s">
        <v>823</v>
      </c>
      <c r="AH336" s="89" t="s">
        <v>1243</v>
      </c>
      <c r="AI336" s="85"/>
      <c r="AJ336" s="85"/>
      <c r="AK336" s="85"/>
      <c r="AL336" s="85"/>
      <c r="AM336" s="85"/>
      <c r="AN336" s="85"/>
      <c r="AO336" s="85" t="str">
        <f>REPLACE(INDEX(GroupVertices[Group],MATCH("~"&amp;Vertices[[#This Row],[Vertex]],GroupVertices[Vertex],0)),1,1,"")</f>
        <v>38</v>
      </c>
      <c r="AP336" s="45"/>
      <c r="AQ336" s="46"/>
      <c r="AR336" s="45"/>
      <c r="AS336" s="46"/>
      <c r="AT336" s="45"/>
      <c r="AU336" s="46"/>
      <c r="AV336" s="45"/>
      <c r="AW336" s="46"/>
      <c r="AX336" s="45"/>
      <c r="AY336" s="45" t="s">
        <v>798</v>
      </c>
      <c r="AZ336" s="45" t="s">
        <v>798</v>
      </c>
      <c r="BA336" s="45" t="s">
        <v>817</v>
      </c>
      <c r="BB336" s="45" t="s">
        <v>817</v>
      </c>
      <c r="BC336" s="45" t="s">
        <v>823</v>
      </c>
      <c r="BD336" s="45" t="s">
        <v>823</v>
      </c>
      <c r="BE336" s="45" t="s">
        <v>965</v>
      </c>
      <c r="BF336" s="45" t="s">
        <v>965</v>
      </c>
      <c r="BG336" s="45" t="s">
        <v>968</v>
      </c>
      <c r="BH336" s="45" t="s">
        <v>968</v>
      </c>
      <c r="BI336" s="45"/>
      <c r="BJ336" s="45"/>
      <c r="BK336" s="109" t="s">
        <v>3776</v>
      </c>
      <c r="BL336" s="109" t="s">
        <v>3776</v>
      </c>
      <c r="BM336" s="109" t="s">
        <v>4339</v>
      </c>
      <c r="BN336" s="109" t="s">
        <v>4339</v>
      </c>
      <c r="BO336" s="2"/>
    </row>
    <row r="337" spans="1:67" ht="15">
      <c r="A337" s="61" t="s">
        <v>661</v>
      </c>
      <c r="B337" s="62"/>
      <c r="C337" s="62" t="s">
        <v>59</v>
      </c>
      <c r="D337" s="63">
        <v>50</v>
      </c>
      <c r="E337" s="65"/>
      <c r="F337" s="62"/>
      <c r="G337" s="62"/>
      <c r="H337" s="66" t="s">
        <v>661</v>
      </c>
      <c r="I337" s="67"/>
      <c r="J337" s="67"/>
      <c r="K337" s="66" t="s">
        <v>661</v>
      </c>
      <c r="L337" s="70">
        <v>1</v>
      </c>
      <c r="M337" s="71">
        <v>8619.095703125</v>
      </c>
      <c r="N337" s="71">
        <v>3337.9013671875</v>
      </c>
      <c r="O337" s="72"/>
      <c r="P337" s="73"/>
      <c r="Q337" s="73"/>
      <c r="R337" s="92"/>
      <c r="S337" s="45">
        <v>1</v>
      </c>
      <c r="T337" s="45">
        <v>0</v>
      </c>
      <c r="U337" s="46">
        <v>0</v>
      </c>
      <c r="V337" s="46">
        <v>0.002817</v>
      </c>
      <c r="W337" s="46">
        <v>0</v>
      </c>
      <c r="X337" s="46">
        <v>0.002809</v>
      </c>
      <c r="Y337" s="46">
        <v>0</v>
      </c>
      <c r="Z337" s="46">
        <v>0</v>
      </c>
      <c r="AA337" s="68">
        <v>337</v>
      </c>
      <c r="AB337" s="68"/>
      <c r="AC337" s="69"/>
      <c r="AD337" s="85"/>
      <c r="AE337" s="85"/>
      <c r="AF337" s="85"/>
      <c r="AG337" s="85"/>
      <c r="AH337" s="89" t="s">
        <v>1242</v>
      </c>
      <c r="AI337" s="85" t="s">
        <v>951</v>
      </c>
      <c r="AJ337" s="85" t="s">
        <v>965</v>
      </c>
      <c r="AK337" s="85">
        <v>2013</v>
      </c>
      <c r="AL337" s="85">
        <v>305</v>
      </c>
      <c r="AM337" s="85" t="s">
        <v>968</v>
      </c>
      <c r="AN337" s="85"/>
      <c r="AO337" s="85" t="str">
        <f>REPLACE(INDEX(GroupVertices[Group],MATCH("~"&amp;Vertices[[#This Row],[Vertex]],GroupVertices[Vertex],0)),1,1,"")</f>
        <v>38</v>
      </c>
      <c r="AP337" s="45">
        <v>4</v>
      </c>
      <c r="AQ337" s="46">
        <v>1.7777777777777777</v>
      </c>
      <c r="AR337" s="45">
        <v>10</v>
      </c>
      <c r="AS337" s="46">
        <v>4.444444444444445</v>
      </c>
      <c r="AT337" s="45">
        <v>0</v>
      </c>
      <c r="AU337" s="46">
        <v>0</v>
      </c>
      <c r="AV337" s="45">
        <v>103</v>
      </c>
      <c r="AW337" s="46">
        <v>45.77777777777778</v>
      </c>
      <c r="AX337" s="45">
        <v>225</v>
      </c>
      <c r="AY337" s="45"/>
      <c r="AZ337" s="45"/>
      <c r="BA337" s="45"/>
      <c r="BB337" s="45"/>
      <c r="BC337" s="45"/>
      <c r="BD337" s="45"/>
      <c r="BE337" s="45"/>
      <c r="BF337" s="45"/>
      <c r="BG337" s="45"/>
      <c r="BH337" s="45"/>
      <c r="BI337" s="45"/>
      <c r="BJ337" s="45"/>
      <c r="BK337" s="45"/>
      <c r="BL337" s="45"/>
      <c r="BM337" s="45"/>
      <c r="BN337" s="45"/>
      <c r="BO337" s="2"/>
    </row>
    <row r="338" spans="1:67" ht="15">
      <c r="A338" s="61" t="s">
        <v>530</v>
      </c>
      <c r="B338" s="62"/>
      <c r="C338" s="62" t="s">
        <v>56</v>
      </c>
      <c r="D338" s="63">
        <v>50</v>
      </c>
      <c r="E338" s="65"/>
      <c r="F338" s="62"/>
      <c r="G338" s="62"/>
      <c r="H338" s="66" t="s">
        <v>530</v>
      </c>
      <c r="I338" s="67"/>
      <c r="J338" s="67"/>
      <c r="K338" s="66" t="s">
        <v>530</v>
      </c>
      <c r="L338" s="70">
        <v>1</v>
      </c>
      <c r="M338" s="71">
        <v>462.72607421875</v>
      </c>
      <c r="N338" s="71">
        <v>3402.48095703125</v>
      </c>
      <c r="O338" s="72"/>
      <c r="P338" s="73"/>
      <c r="Q338" s="73"/>
      <c r="R338" s="92"/>
      <c r="S338" s="45">
        <v>0</v>
      </c>
      <c r="T338" s="45">
        <v>1</v>
      </c>
      <c r="U338" s="46">
        <v>0</v>
      </c>
      <c r="V338" s="46">
        <v>0.049383</v>
      </c>
      <c r="W338" s="46">
        <v>0.017593</v>
      </c>
      <c r="X338" s="46">
        <v>0.002548</v>
      </c>
      <c r="Y338" s="46">
        <v>0</v>
      </c>
      <c r="Z338" s="46">
        <v>0</v>
      </c>
      <c r="AA338" s="68">
        <v>338</v>
      </c>
      <c r="AB338" s="68"/>
      <c r="AC338" s="69"/>
      <c r="AD338" s="85" t="s">
        <v>678</v>
      </c>
      <c r="AE338" s="85" t="s">
        <v>696</v>
      </c>
      <c r="AF338" s="85" t="s">
        <v>817</v>
      </c>
      <c r="AG338" s="85" t="s">
        <v>830</v>
      </c>
      <c r="AH338" s="89" t="s">
        <v>1244</v>
      </c>
      <c r="AI338" s="85"/>
      <c r="AJ338" s="85"/>
      <c r="AK338" s="85"/>
      <c r="AL338" s="85"/>
      <c r="AM338" s="85"/>
      <c r="AN338" s="85"/>
      <c r="AO338" s="85" t="str">
        <f>REPLACE(INDEX(GroupVertices[Group],MATCH("~"&amp;Vertices[[#This Row],[Vertex]],GroupVertices[Vertex],0)),1,1,"")</f>
        <v>1</v>
      </c>
      <c r="AP338" s="45"/>
      <c r="AQ338" s="46"/>
      <c r="AR338" s="45"/>
      <c r="AS338" s="46"/>
      <c r="AT338" s="45"/>
      <c r="AU338" s="46"/>
      <c r="AV338" s="45"/>
      <c r="AW338" s="46"/>
      <c r="AX338" s="45"/>
      <c r="AY338" s="45" t="s">
        <v>696</v>
      </c>
      <c r="AZ338" s="45" t="s">
        <v>696</v>
      </c>
      <c r="BA338" s="45" t="s">
        <v>817</v>
      </c>
      <c r="BB338" s="45" t="s">
        <v>817</v>
      </c>
      <c r="BC338" s="45" t="s">
        <v>830</v>
      </c>
      <c r="BD338" s="45" t="s">
        <v>830</v>
      </c>
      <c r="BE338" s="45" t="s">
        <v>965</v>
      </c>
      <c r="BF338" s="45" t="s">
        <v>965</v>
      </c>
      <c r="BG338" s="45" t="s">
        <v>969</v>
      </c>
      <c r="BH338" s="45" t="s">
        <v>969</v>
      </c>
      <c r="BI338" s="45"/>
      <c r="BJ338" s="45"/>
      <c r="BK338" s="109" t="s">
        <v>4221</v>
      </c>
      <c r="BL338" s="109" t="s">
        <v>4221</v>
      </c>
      <c r="BM338" s="109" t="s">
        <v>4340</v>
      </c>
      <c r="BN338" s="109" t="s">
        <v>4340</v>
      </c>
      <c r="BO338" s="2"/>
    </row>
    <row r="339" spans="1:67" ht="15">
      <c r="A339" s="61" t="s">
        <v>531</v>
      </c>
      <c r="B339" s="62"/>
      <c r="C339" s="62" t="s">
        <v>56</v>
      </c>
      <c r="D339" s="63">
        <v>50</v>
      </c>
      <c r="E339" s="65"/>
      <c r="F339" s="62"/>
      <c r="G339" s="62"/>
      <c r="H339" s="66" t="s">
        <v>531</v>
      </c>
      <c r="I339" s="67"/>
      <c r="J339" s="67"/>
      <c r="K339" s="66" t="s">
        <v>531</v>
      </c>
      <c r="L339" s="70">
        <v>1</v>
      </c>
      <c r="M339" s="71">
        <v>328.2304992675781</v>
      </c>
      <c r="N339" s="71">
        <v>3790.882080078125</v>
      </c>
      <c r="O339" s="72"/>
      <c r="P339" s="73"/>
      <c r="Q339" s="73"/>
      <c r="R339" s="92"/>
      <c r="S339" s="45">
        <v>0</v>
      </c>
      <c r="T339" s="45">
        <v>1</v>
      </c>
      <c r="U339" s="46">
        <v>0</v>
      </c>
      <c r="V339" s="46">
        <v>0.049383</v>
      </c>
      <c r="W339" s="46">
        <v>0.017593</v>
      </c>
      <c r="X339" s="46">
        <v>0.002548</v>
      </c>
      <c r="Y339" s="46">
        <v>0</v>
      </c>
      <c r="Z339" s="46">
        <v>0</v>
      </c>
      <c r="AA339" s="68">
        <v>339</v>
      </c>
      <c r="AB339" s="68"/>
      <c r="AC339" s="69"/>
      <c r="AD339" s="85" t="s">
        <v>676</v>
      </c>
      <c r="AE339" s="85" t="s">
        <v>796</v>
      </c>
      <c r="AF339" s="85" t="s">
        <v>817</v>
      </c>
      <c r="AG339" s="85" t="s">
        <v>841</v>
      </c>
      <c r="AH339" s="89" t="s">
        <v>1245</v>
      </c>
      <c r="AI339" s="85"/>
      <c r="AJ339" s="85"/>
      <c r="AK339" s="85"/>
      <c r="AL339" s="85"/>
      <c r="AM339" s="85"/>
      <c r="AN339" s="85"/>
      <c r="AO339" s="85" t="str">
        <f>REPLACE(INDEX(GroupVertices[Group],MATCH("~"&amp;Vertices[[#This Row],[Vertex]],GroupVertices[Vertex],0)),1,1,"")</f>
        <v>1</v>
      </c>
      <c r="AP339" s="45"/>
      <c r="AQ339" s="46"/>
      <c r="AR339" s="45"/>
      <c r="AS339" s="46"/>
      <c r="AT339" s="45"/>
      <c r="AU339" s="46"/>
      <c r="AV339" s="45"/>
      <c r="AW339" s="46"/>
      <c r="AX339" s="45"/>
      <c r="AY339" s="45" t="s">
        <v>796</v>
      </c>
      <c r="AZ339" s="45" t="s">
        <v>4075</v>
      </c>
      <c r="BA339" s="45" t="s">
        <v>817</v>
      </c>
      <c r="BB339" s="45" t="s">
        <v>817</v>
      </c>
      <c r="BC339" s="45" t="s">
        <v>841</v>
      </c>
      <c r="BD339" s="45" t="s">
        <v>841</v>
      </c>
      <c r="BE339" s="45" t="s">
        <v>965</v>
      </c>
      <c r="BF339" s="45" t="s">
        <v>965</v>
      </c>
      <c r="BG339" s="45" t="s">
        <v>969</v>
      </c>
      <c r="BH339" s="45" t="s">
        <v>969</v>
      </c>
      <c r="BI339" s="45"/>
      <c r="BJ339" s="45"/>
      <c r="BK339" s="109" t="s">
        <v>4221</v>
      </c>
      <c r="BL339" s="109" t="s">
        <v>4221</v>
      </c>
      <c r="BM339" s="109" t="s">
        <v>4340</v>
      </c>
      <c r="BN339" s="109" t="s">
        <v>4340</v>
      </c>
      <c r="BO339" s="2"/>
    </row>
    <row r="340" spans="1:67" ht="15">
      <c r="A340" s="61" t="s">
        <v>532</v>
      </c>
      <c r="B340" s="62"/>
      <c r="C340" s="62" t="s">
        <v>56</v>
      </c>
      <c r="D340" s="63">
        <v>50</v>
      </c>
      <c r="E340" s="65"/>
      <c r="F340" s="62"/>
      <c r="G340" s="62"/>
      <c r="H340" s="66" t="s">
        <v>532</v>
      </c>
      <c r="I340" s="67"/>
      <c r="J340" s="67"/>
      <c r="K340" s="66" t="s">
        <v>532</v>
      </c>
      <c r="L340" s="70">
        <v>1</v>
      </c>
      <c r="M340" s="71">
        <v>9871.6240234375</v>
      </c>
      <c r="N340" s="71">
        <v>3940.782470703125</v>
      </c>
      <c r="O340" s="72"/>
      <c r="P340" s="73"/>
      <c r="Q340" s="73"/>
      <c r="R340" s="92"/>
      <c r="S340" s="45">
        <v>0</v>
      </c>
      <c r="T340" s="45">
        <v>1</v>
      </c>
      <c r="U340" s="46">
        <v>0</v>
      </c>
      <c r="V340" s="46">
        <v>0.002817</v>
      </c>
      <c r="W340" s="46">
        <v>0</v>
      </c>
      <c r="X340" s="46">
        <v>0.002809</v>
      </c>
      <c r="Y340" s="46">
        <v>0</v>
      </c>
      <c r="Z340" s="46">
        <v>0</v>
      </c>
      <c r="AA340" s="68">
        <v>340</v>
      </c>
      <c r="AB340" s="68"/>
      <c r="AC340" s="69"/>
      <c r="AD340" s="85" t="s">
        <v>677</v>
      </c>
      <c r="AE340" s="85" t="s">
        <v>799</v>
      </c>
      <c r="AF340" s="85" t="s">
        <v>817</v>
      </c>
      <c r="AG340" s="85" t="s">
        <v>830</v>
      </c>
      <c r="AH340" s="89" t="s">
        <v>1248</v>
      </c>
      <c r="AI340" s="85"/>
      <c r="AJ340" s="85"/>
      <c r="AK340" s="85"/>
      <c r="AL340" s="85"/>
      <c r="AM340" s="85"/>
      <c r="AN340" s="85"/>
      <c r="AO340" s="85" t="str">
        <f>REPLACE(INDEX(GroupVertices[Group],MATCH("~"&amp;Vertices[[#This Row],[Vertex]],GroupVertices[Vertex],0)),1,1,"")</f>
        <v>37</v>
      </c>
      <c r="AP340" s="45"/>
      <c r="AQ340" s="46"/>
      <c r="AR340" s="45"/>
      <c r="AS340" s="46"/>
      <c r="AT340" s="45"/>
      <c r="AU340" s="46"/>
      <c r="AV340" s="45"/>
      <c r="AW340" s="46"/>
      <c r="AX340" s="45"/>
      <c r="AY340" s="45" t="s">
        <v>799</v>
      </c>
      <c r="AZ340" s="45" t="s">
        <v>799</v>
      </c>
      <c r="BA340" s="45" t="s">
        <v>817</v>
      </c>
      <c r="BB340" s="45" t="s">
        <v>817</v>
      </c>
      <c r="BC340" s="45" t="s">
        <v>830</v>
      </c>
      <c r="BD340" s="45" t="s">
        <v>830</v>
      </c>
      <c r="BE340" s="45" t="s">
        <v>965</v>
      </c>
      <c r="BF340" s="45" t="s">
        <v>965</v>
      </c>
      <c r="BG340" s="45" t="s">
        <v>969</v>
      </c>
      <c r="BH340" s="45" t="s">
        <v>969</v>
      </c>
      <c r="BI340" s="45"/>
      <c r="BJ340" s="45"/>
      <c r="BK340" s="109" t="s">
        <v>4222</v>
      </c>
      <c r="BL340" s="109" t="s">
        <v>4222</v>
      </c>
      <c r="BM340" s="109" t="s">
        <v>4341</v>
      </c>
      <c r="BN340" s="109" t="s">
        <v>4341</v>
      </c>
      <c r="BO340" s="2"/>
    </row>
    <row r="341" spans="1:67" ht="15">
      <c r="A341" s="61" t="s">
        <v>663</v>
      </c>
      <c r="B341" s="62"/>
      <c r="C341" s="62" t="s">
        <v>59</v>
      </c>
      <c r="D341" s="63">
        <v>50</v>
      </c>
      <c r="E341" s="65"/>
      <c r="F341" s="62"/>
      <c r="G341" s="62"/>
      <c r="H341" s="66" t="s">
        <v>663</v>
      </c>
      <c r="I341" s="67"/>
      <c r="J341" s="67"/>
      <c r="K341" s="66" t="s">
        <v>663</v>
      </c>
      <c r="L341" s="70">
        <v>1</v>
      </c>
      <c r="M341" s="71">
        <v>9309.0478515625</v>
      </c>
      <c r="N341" s="71">
        <v>3337.9013671875</v>
      </c>
      <c r="O341" s="72"/>
      <c r="P341" s="73"/>
      <c r="Q341" s="73"/>
      <c r="R341" s="92"/>
      <c r="S341" s="45">
        <v>1</v>
      </c>
      <c r="T341" s="45">
        <v>0</v>
      </c>
      <c r="U341" s="46">
        <v>0</v>
      </c>
      <c r="V341" s="46">
        <v>0.002817</v>
      </c>
      <c r="W341" s="46">
        <v>0</v>
      </c>
      <c r="X341" s="46">
        <v>0.002809</v>
      </c>
      <c r="Y341" s="46">
        <v>0</v>
      </c>
      <c r="Z341" s="46">
        <v>0</v>
      </c>
      <c r="AA341" s="68">
        <v>341</v>
      </c>
      <c r="AB341" s="68"/>
      <c r="AC341" s="69"/>
      <c r="AD341" s="85"/>
      <c r="AE341" s="85"/>
      <c r="AF341" s="85"/>
      <c r="AG341" s="85"/>
      <c r="AH341" s="89" t="s">
        <v>1247</v>
      </c>
      <c r="AI341" s="85" t="s">
        <v>953</v>
      </c>
      <c r="AJ341" s="85" t="s">
        <v>965</v>
      </c>
      <c r="AK341" s="85">
        <v>1994</v>
      </c>
      <c r="AL341" s="85">
        <v>369</v>
      </c>
      <c r="AM341" s="85" t="s">
        <v>969</v>
      </c>
      <c r="AN341" s="85"/>
      <c r="AO341" s="85" t="str">
        <f>REPLACE(INDEX(GroupVertices[Group],MATCH("~"&amp;Vertices[[#This Row],[Vertex]],GroupVertices[Vertex],0)),1,1,"")</f>
        <v>37</v>
      </c>
      <c r="AP341" s="45">
        <v>3</v>
      </c>
      <c r="AQ341" s="46">
        <v>2.2222222222222223</v>
      </c>
      <c r="AR341" s="45">
        <v>4</v>
      </c>
      <c r="AS341" s="46">
        <v>2.962962962962963</v>
      </c>
      <c r="AT341" s="45">
        <v>0</v>
      </c>
      <c r="AU341" s="46">
        <v>0</v>
      </c>
      <c r="AV341" s="45">
        <v>52</v>
      </c>
      <c r="AW341" s="46">
        <v>38.51851851851852</v>
      </c>
      <c r="AX341" s="45">
        <v>135</v>
      </c>
      <c r="AY341" s="45"/>
      <c r="AZ341" s="45"/>
      <c r="BA341" s="45"/>
      <c r="BB341" s="45"/>
      <c r="BC341" s="45"/>
      <c r="BD341" s="45"/>
      <c r="BE341" s="45"/>
      <c r="BF341" s="45"/>
      <c r="BG341" s="45"/>
      <c r="BH341" s="45"/>
      <c r="BI341" s="45"/>
      <c r="BJ341" s="45"/>
      <c r="BK341" s="45"/>
      <c r="BL341" s="45"/>
      <c r="BM341" s="45"/>
      <c r="BN341" s="45"/>
      <c r="BO341" s="2"/>
    </row>
    <row r="342" spans="1:67" ht="15">
      <c r="A342" s="61" t="s">
        <v>533</v>
      </c>
      <c r="B342" s="62"/>
      <c r="C342" s="62" t="s">
        <v>56</v>
      </c>
      <c r="D342" s="63">
        <v>50</v>
      </c>
      <c r="E342" s="65"/>
      <c r="F342" s="62"/>
      <c r="G342" s="62"/>
      <c r="H342" s="66" t="s">
        <v>533</v>
      </c>
      <c r="I342" s="67"/>
      <c r="J342" s="67"/>
      <c r="K342" s="66" t="s">
        <v>533</v>
      </c>
      <c r="L342" s="70">
        <v>1</v>
      </c>
      <c r="M342" s="71">
        <v>8056.51904296875</v>
      </c>
      <c r="N342" s="71">
        <v>7833.818359375</v>
      </c>
      <c r="O342" s="72"/>
      <c r="P342" s="73"/>
      <c r="Q342" s="73"/>
      <c r="R342" s="92"/>
      <c r="S342" s="45">
        <v>0</v>
      </c>
      <c r="T342" s="45">
        <v>1</v>
      </c>
      <c r="U342" s="46">
        <v>0</v>
      </c>
      <c r="V342" s="46">
        <v>0.00507</v>
      </c>
      <c r="W342" s="46">
        <v>0</v>
      </c>
      <c r="X342" s="46">
        <v>0.002565</v>
      </c>
      <c r="Y342" s="46">
        <v>0</v>
      </c>
      <c r="Z342" s="46">
        <v>0</v>
      </c>
      <c r="AA342" s="68">
        <v>342</v>
      </c>
      <c r="AB342" s="68"/>
      <c r="AC342" s="69"/>
      <c r="AD342" s="85" t="s">
        <v>678</v>
      </c>
      <c r="AE342" s="85" t="s">
        <v>800</v>
      </c>
      <c r="AF342" s="85" t="s">
        <v>817</v>
      </c>
      <c r="AG342" s="85" t="s">
        <v>828</v>
      </c>
      <c r="AH342" s="89" t="s">
        <v>1249</v>
      </c>
      <c r="AI342" s="85"/>
      <c r="AJ342" s="85"/>
      <c r="AK342" s="85"/>
      <c r="AL342" s="85"/>
      <c r="AM342" s="85"/>
      <c r="AN342" s="85"/>
      <c r="AO342" s="85" t="str">
        <f>REPLACE(INDEX(GroupVertices[Group],MATCH("~"&amp;Vertices[[#This Row],[Vertex]],GroupVertices[Vertex],0)),1,1,"")</f>
        <v>17</v>
      </c>
      <c r="AP342" s="45"/>
      <c r="AQ342" s="46"/>
      <c r="AR342" s="45"/>
      <c r="AS342" s="46"/>
      <c r="AT342" s="45"/>
      <c r="AU342" s="46"/>
      <c r="AV342" s="45"/>
      <c r="AW342" s="46"/>
      <c r="AX342" s="45"/>
      <c r="AY342" s="45" t="s">
        <v>800</v>
      </c>
      <c r="AZ342" s="45" t="s">
        <v>800</v>
      </c>
      <c r="BA342" s="45" t="s">
        <v>817</v>
      </c>
      <c r="BB342" s="45" t="s">
        <v>817</v>
      </c>
      <c r="BC342" s="45" t="s">
        <v>828</v>
      </c>
      <c r="BD342" s="45" t="s">
        <v>828</v>
      </c>
      <c r="BE342" s="45" t="s">
        <v>965</v>
      </c>
      <c r="BF342" s="45" t="s">
        <v>965</v>
      </c>
      <c r="BG342" s="45" t="s">
        <v>969</v>
      </c>
      <c r="BH342" s="45" t="s">
        <v>969</v>
      </c>
      <c r="BI342" s="45"/>
      <c r="BJ342" s="45"/>
      <c r="BK342" s="109" t="s">
        <v>4223</v>
      </c>
      <c r="BL342" s="109" t="s">
        <v>4223</v>
      </c>
      <c r="BM342" s="109" t="s">
        <v>4342</v>
      </c>
      <c r="BN342" s="109" t="s">
        <v>4342</v>
      </c>
      <c r="BO342" s="2"/>
    </row>
    <row r="343" spans="1:67" ht="15">
      <c r="A343" s="61" t="s">
        <v>534</v>
      </c>
      <c r="B343" s="62"/>
      <c r="C343" s="62" t="s">
        <v>56</v>
      </c>
      <c r="D343" s="63">
        <v>50</v>
      </c>
      <c r="E343" s="65"/>
      <c r="F343" s="62"/>
      <c r="G343" s="62"/>
      <c r="H343" s="66" t="s">
        <v>534</v>
      </c>
      <c r="I343" s="67"/>
      <c r="J343" s="67"/>
      <c r="K343" s="66" t="s">
        <v>534</v>
      </c>
      <c r="L343" s="70">
        <v>1</v>
      </c>
      <c r="M343" s="71">
        <v>7519.77685546875</v>
      </c>
      <c r="N343" s="71">
        <v>7028.708984375</v>
      </c>
      <c r="O343" s="72"/>
      <c r="P343" s="73"/>
      <c r="Q343" s="73"/>
      <c r="R343" s="92"/>
      <c r="S343" s="45">
        <v>0</v>
      </c>
      <c r="T343" s="45">
        <v>1</v>
      </c>
      <c r="U343" s="46">
        <v>0</v>
      </c>
      <c r="V343" s="46">
        <v>0.00507</v>
      </c>
      <c r="W343" s="46">
        <v>0</v>
      </c>
      <c r="X343" s="46">
        <v>0.002565</v>
      </c>
      <c r="Y343" s="46">
        <v>0</v>
      </c>
      <c r="Z343" s="46">
        <v>0</v>
      </c>
      <c r="AA343" s="68">
        <v>343</v>
      </c>
      <c r="AB343" s="68"/>
      <c r="AC343" s="69"/>
      <c r="AD343" s="85" t="s">
        <v>676</v>
      </c>
      <c r="AE343" s="85" t="s">
        <v>800</v>
      </c>
      <c r="AF343" s="85" t="s">
        <v>817</v>
      </c>
      <c r="AG343" s="85" t="s">
        <v>828</v>
      </c>
      <c r="AH343" s="89" t="s">
        <v>1250</v>
      </c>
      <c r="AI343" s="85"/>
      <c r="AJ343" s="85"/>
      <c r="AK343" s="85"/>
      <c r="AL343" s="85"/>
      <c r="AM343" s="85"/>
      <c r="AN343" s="85"/>
      <c r="AO343" s="85" t="str">
        <f>REPLACE(INDEX(GroupVertices[Group],MATCH("~"&amp;Vertices[[#This Row],[Vertex]],GroupVertices[Vertex],0)),1,1,"")</f>
        <v>17</v>
      </c>
      <c r="AP343" s="45"/>
      <c r="AQ343" s="46"/>
      <c r="AR343" s="45"/>
      <c r="AS343" s="46"/>
      <c r="AT343" s="45"/>
      <c r="AU343" s="46"/>
      <c r="AV343" s="45"/>
      <c r="AW343" s="46"/>
      <c r="AX343" s="45"/>
      <c r="AY343" s="45" t="s">
        <v>800</v>
      </c>
      <c r="AZ343" s="45" t="s">
        <v>800</v>
      </c>
      <c r="BA343" s="45" t="s">
        <v>817</v>
      </c>
      <c r="BB343" s="45" t="s">
        <v>817</v>
      </c>
      <c r="BC343" s="45" t="s">
        <v>828</v>
      </c>
      <c r="BD343" s="45" t="s">
        <v>828</v>
      </c>
      <c r="BE343" s="45" t="s">
        <v>965</v>
      </c>
      <c r="BF343" s="45" t="s">
        <v>965</v>
      </c>
      <c r="BG343" s="45" t="s">
        <v>969</v>
      </c>
      <c r="BH343" s="45" t="s">
        <v>969</v>
      </c>
      <c r="BI343" s="45"/>
      <c r="BJ343" s="45"/>
      <c r="BK343" s="109" t="s">
        <v>4223</v>
      </c>
      <c r="BL343" s="109" t="s">
        <v>4223</v>
      </c>
      <c r="BM343" s="109" t="s">
        <v>4342</v>
      </c>
      <c r="BN343" s="109" t="s">
        <v>4342</v>
      </c>
      <c r="BO343" s="2"/>
    </row>
    <row r="344" spans="1:67" ht="15">
      <c r="A344" s="61" t="s">
        <v>535</v>
      </c>
      <c r="B344" s="62"/>
      <c r="C344" s="62" t="s">
        <v>56</v>
      </c>
      <c r="D344" s="63">
        <v>50</v>
      </c>
      <c r="E344" s="65"/>
      <c r="F344" s="62"/>
      <c r="G344" s="62"/>
      <c r="H344" s="66" t="s">
        <v>535</v>
      </c>
      <c r="I344" s="67"/>
      <c r="J344" s="67"/>
      <c r="K344" s="66" t="s">
        <v>535</v>
      </c>
      <c r="L344" s="70">
        <v>1</v>
      </c>
      <c r="M344" s="71">
        <v>7271.03515625</v>
      </c>
      <c r="N344" s="71">
        <v>8058.017578125</v>
      </c>
      <c r="O344" s="72"/>
      <c r="P344" s="73"/>
      <c r="Q344" s="73"/>
      <c r="R344" s="92"/>
      <c r="S344" s="45">
        <v>0</v>
      </c>
      <c r="T344" s="45">
        <v>1</v>
      </c>
      <c r="U344" s="46">
        <v>0</v>
      </c>
      <c r="V344" s="46">
        <v>0.00507</v>
      </c>
      <c r="W344" s="46">
        <v>0</v>
      </c>
      <c r="X344" s="46">
        <v>0.002565</v>
      </c>
      <c r="Y344" s="46">
        <v>0</v>
      </c>
      <c r="Z344" s="46">
        <v>0</v>
      </c>
      <c r="AA344" s="68">
        <v>344</v>
      </c>
      <c r="AB344" s="68"/>
      <c r="AC344" s="69"/>
      <c r="AD344" s="85" t="s">
        <v>677</v>
      </c>
      <c r="AE344" s="85" t="s">
        <v>684</v>
      </c>
      <c r="AF344" s="85" t="s">
        <v>817</v>
      </c>
      <c r="AG344" s="85" t="s">
        <v>828</v>
      </c>
      <c r="AH344" s="89" t="s">
        <v>1252</v>
      </c>
      <c r="AI344" s="85"/>
      <c r="AJ344" s="85"/>
      <c r="AK344" s="85"/>
      <c r="AL344" s="85"/>
      <c r="AM344" s="85"/>
      <c r="AN344" s="85"/>
      <c r="AO344" s="85" t="str">
        <f>REPLACE(INDEX(GroupVertices[Group],MATCH("~"&amp;Vertices[[#This Row],[Vertex]],GroupVertices[Vertex],0)),1,1,"")</f>
        <v>17</v>
      </c>
      <c r="AP344" s="45"/>
      <c r="AQ344" s="46"/>
      <c r="AR344" s="45"/>
      <c r="AS344" s="46"/>
      <c r="AT344" s="45"/>
      <c r="AU344" s="46"/>
      <c r="AV344" s="45"/>
      <c r="AW344" s="46"/>
      <c r="AX344" s="45"/>
      <c r="AY344" s="45" t="s">
        <v>684</v>
      </c>
      <c r="AZ344" s="45" t="s">
        <v>684</v>
      </c>
      <c r="BA344" s="45" t="s">
        <v>817</v>
      </c>
      <c r="BB344" s="45" t="s">
        <v>817</v>
      </c>
      <c r="BC344" s="45" t="s">
        <v>828</v>
      </c>
      <c r="BD344" s="45" t="s">
        <v>828</v>
      </c>
      <c r="BE344" s="45" t="s">
        <v>965</v>
      </c>
      <c r="BF344" s="45" t="s">
        <v>965</v>
      </c>
      <c r="BG344" s="45" t="s">
        <v>969</v>
      </c>
      <c r="BH344" s="45" t="s">
        <v>969</v>
      </c>
      <c r="BI344" s="45"/>
      <c r="BJ344" s="45"/>
      <c r="BK344" s="109" t="s">
        <v>4223</v>
      </c>
      <c r="BL344" s="109" t="s">
        <v>4223</v>
      </c>
      <c r="BM344" s="109" t="s">
        <v>4342</v>
      </c>
      <c r="BN344" s="109" t="s">
        <v>4342</v>
      </c>
      <c r="BO344" s="2"/>
    </row>
    <row r="345" spans="1:67" ht="15">
      <c r="A345" s="61" t="s">
        <v>546</v>
      </c>
      <c r="B345" s="62"/>
      <c r="C345" s="62" t="s">
        <v>56</v>
      </c>
      <c r="D345" s="63">
        <v>50</v>
      </c>
      <c r="E345" s="65"/>
      <c r="F345" s="62"/>
      <c r="G345" s="62"/>
      <c r="H345" s="66" t="s">
        <v>546</v>
      </c>
      <c r="I345" s="67"/>
      <c r="J345" s="67"/>
      <c r="K345" s="66" t="s">
        <v>546</v>
      </c>
      <c r="L345" s="70">
        <v>1</v>
      </c>
      <c r="M345" s="71">
        <v>2172.009521484375</v>
      </c>
      <c r="N345" s="71">
        <v>2361.774169921875</v>
      </c>
      <c r="O345" s="72"/>
      <c r="P345" s="73"/>
      <c r="Q345" s="73"/>
      <c r="R345" s="92"/>
      <c r="S345" s="45">
        <v>0</v>
      </c>
      <c r="T345" s="45">
        <v>1</v>
      </c>
      <c r="U345" s="46">
        <v>0</v>
      </c>
      <c r="V345" s="46">
        <v>0.052636</v>
      </c>
      <c r="W345" s="46">
        <v>0.017771</v>
      </c>
      <c r="X345" s="46">
        <v>0.002534</v>
      </c>
      <c r="Y345" s="46">
        <v>0</v>
      </c>
      <c r="Z345" s="46">
        <v>0</v>
      </c>
      <c r="AA345" s="68">
        <v>345</v>
      </c>
      <c r="AB345" s="68"/>
      <c r="AC345" s="69"/>
      <c r="AD345" s="85" t="s">
        <v>676</v>
      </c>
      <c r="AE345" s="85" t="s">
        <v>808</v>
      </c>
      <c r="AF345" s="85" t="s">
        <v>817</v>
      </c>
      <c r="AG345" s="85" t="s">
        <v>830</v>
      </c>
      <c r="AH345" s="89" t="s">
        <v>1254</v>
      </c>
      <c r="AI345" s="85"/>
      <c r="AJ345" s="85"/>
      <c r="AK345" s="85"/>
      <c r="AL345" s="85"/>
      <c r="AM345" s="85"/>
      <c r="AN345" s="85"/>
      <c r="AO345" s="85" t="str">
        <f>REPLACE(INDEX(GroupVertices[Group],MATCH("~"&amp;Vertices[[#This Row],[Vertex]],GroupVertices[Vertex],0)),1,1,"")</f>
        <v>5</v>
      </c>
      <c r="AP345" s="45"/>
      <c r="AQ345" s="46"/>
      <c r="AR345" s="45"/>
      <c r="AS345" s="46"/>
      <c r="AT345" s="45"/>
      <c r="AU345" s="46"/>
      <c r="AV345" s="45"/>
      <c r="AW345" s="46"/>
      <c r="AX345" s="45"/>
      <c r="AY345" s="45" t="s">
        <v>808</v>
      </c>
      <c r="AZ345" s="45" t="s">
        <v>4083</v>
      </c>
      <c r="BA345" s="45" t="s">
        <v>817</v>
      </c>
      <c r="BB345" s="45" t="s">
        <v>817</v>
      </c>
      <c r="BC345" s="45" t="s">
        <v>830</v>
      </c>
      <c r="BD345" s="45" t="s">
        <v>830</v>
      </c>
      <c r="BE345" s="45" t="s">
        <v>965</v>
      </c>
      <c r="BF345" s="45" t="s">
        <v>965</v>
      </c>
      <c r="BG345" s="45" t="s">
        <v>987</v>
      </c>
      <c r="BH345" s="45" t="s">
        <v>4149</v>
      </c>
      <c r="BI345" s="45"/>
      <c r="BJ345" s="45"/>
      <c r="BK345" s="109" t="s">
        <v>4224</v>
      </c>
      <c r="BL345" s="109" t="s">
        <v>4224</v>
      </c>
      <c r="BM345" s="109" t="s">
        <v>4344</v>
      </c>
      <c r="BN345" s="109" t="s">
        <v>4344</v>
      </c>
      <c r="BO345" s="2"/>
    </row>
    <row r="346" spans="1:67" ht="15">
      <c r="A346" s="61" t="s">
        <v>667</v>
      </c>
      <c r="B346" s="62"/>
      <c r="C346" s="62" t="s">
        <v>59</v>
      </c>
      <c r="D346" s="63">
        <v>50</v>
      </c>
      <c r="E346" s="65"/>
      <c r="F346" s="62"/>
      <c r="G346" s="62"/>
      <c r="H346" s="66" t="s">
        <v>667</v>
      </c>
      <c r="I346" s="67"/>
      <c r="J346" s="67"/>
      <c r="K346" s="66" t="s">
        <v>667</v>
      </c>
      <c r="L346" s="70">
        <v>1</v>
      </c>
      <c r="M346" s="71">
        <v>2886.630859375</v>
      </c>
      <c r="N346" s="71">
        <v>3347.38525390625</v>
      </c>
      <c r="O346" s="72"/>
      <c r="P346" s="73"/>
      <c r="Q346" s="73"/>
      <c r="R346" s="92"/>
      <c r="S346" s="45">
        <v>1</v>
      </c>
      <c r="T346" s="45">
        <v>0</v>
      </c>
      <c r="U346" s="46">
        <v>0</v>
      </c>
      <c r="V346" s="46">
        <v>0.045078</v>
      </c>
      <c r="W346" s="46">
        <v>0.004628</v>
      </c>
      <c r="X346" s="46">
        <v>0.002489</v>
      </c>
      <c r="Y346" s="46">
        <v>0</v>
      </c>
      <c r="Z346" s="46">
        <v>0</v>
      </c>
      <c r="AA346" s="68">
        <v>346</v>
      </c>
      <c r="AB346" s="68"/>
      <c r="AC346" s="69"/>
      <c r="AD346" s="85"/>
      <c r="AE346" s="85"/>
      <c r="AF346" s="85"/>
      <c r="AG346" s="85"/>
      <c r="AH346" s="89" t="s">
        <v>1256</v>
      </c>
      <c r="AI346" s="85" t="s">
        <v>957</v>
      </c>
      <c r="AJ346" s="85" t="s">
        <v>965</v>
      </c>
      <c r="AK346" s="85">
        <v>2002</v>
      </c>
      <c r="AL346" s="85">
        <v>412</v>
      </c>
      <c r="AM346" s="85" t="s">
        <v>968</v>
      </c>
      <c r="AN346" s="85"/>
      <c r="AO346" s="85" t="str">
        <f>REPLACE(INDEX(GroupVertices[Group],MATCH("~"&amp;Vertices[[#This Row],[Vertex]],GroupVertices[Vertex],0)),1,1,"")</f>
        <v>5</v>
      </c>
      <c r="AP346" s="45">
        <v>6</v>
      </c>
      <c r="AQ346" s="46">
        <v>2.542372881355932</v>
      </c>
      <c r="AR346" s="45">
        <v>1</v>
      </c>
      <c r="AS346" s="46">
        <v>0.423728813559322</v>
      </c>
      <c r="AT346" s="45">
        <v>0</v>
      </c>
      <c r="AU346" s="46">
        <v>0</v>
      </c>
      <c r="AV346" s="45">
        <v>128</v>
      </c>
      <c r="AW346" s="46">
        <v>54.23728813559322</v>
      </c>
      <c r="AX346" s="45">
        <v>236</v>
      </c>
      <c r="AY346" s="45"/>
      <c r="AZ346" s="45"/>
      <c r="BA346" s="45"/>
      <c r="BB346" s="45"/>
      <c r="BC346" s="45"/>
      <c r="BD346" s="45"/>
      <c r="BE346" s="45"/>
      <c r="BF346" s="45"/>
      <c r="BG346" s="45"/>
      <c r="BH346" s="45"/>
      <c r="BI346" s="45"/>
      <c r="BJ346" s="45"/>
      <c r="BK346" s="45"/>
      <c r="BL346" s="45"/>
      <c r="BM346" s="45"/>
      <c r="BN346" s="45"/>
      <c r="BO346" s="2"/>
    </row>
    <row r="347" spans="1:67" ht="15">
      <c r="A347" s="61" t="s">
        <v>547</v>
      </c>
      <c r="B347" s="62"/>
      <c r="C347" s="62" t="s">
        <v>56</v>
      </c>
      <c r="D347" s="63">
        <v>50</v>
      </c>
      <c r="E347" s="65"/>
      <c r="F347" s="62"/>
      <c r="G347" s="62"/>
      <c r="H347" s="66" t="s">
        <v>547</v>
      </c>
      <c r="I347" s="67"/>
      <c r="J347" s="67"/>
      <c r="K347" s="66" t="s">
        <v>547</v>
      </c>
      <c r="L347" s="70">
        <v>1</v>
      </c>
      <c r="M347" s="71">
        <v>7801.767578125</v>
      </c>
      <c r="N347" s="71">
        <v>3161.448486328125</v>
      </c>
      <c r="O347" s="72"/>
      <c r="P347" s="73"/>
      <c r="Q347" s="73"/>
      <c r="R347" s="92"/>
      <c r="S347" s="45">
        <v>0</v>
      </c>
      <c r="T347" s="45">
        <v>1</v>
      </c>
      <c r="U347" s="46">
        <v>0</v>
      </c>
      <c r="V347" s="46">
        <v>0.002817</v>
      </c>
      <c r="W347" s="46">
        <v>0</v>
      </c>
      <c r="X347" s="46">
        <v>0.002809</v>
      </c>
      <c r="Y347" s="46">
        <v>0</v>
      </c>
      <c r="Z347" s="46">
        <v>0</v>
      </c>
      <c r="AA347" s="68">
        <v>347</v>
      </c>
      <c r="AB347" s="68"/>
      <c r="AC347" s="69"/>
      <c r="AD347" s="85" t="s">
        <v>677</v>
      </c>
      <c r="AE347" s="85" t="s">
        <v>809</v>
      </c>
      <c r="AF347" s="85" t="s">
        <v>817</v>
      </c>
      <c r="AG347" s="85" t="s">
        <v>828</v>
      </c>
      <c r="AH347" s="89" t="s">
        <v>1259</v>
      </c>
      <c r="AI347" s="85"/>
      <c r="AJ347" s="85"/>
      <c r="AK347" s="85"/>
      <c r="AL347" s="85"/>
      <c r="AM347" s="85"/>
      <c r="AN347" s="85"/>
      <c r="AO347" s="85" t="str">
        <f>REPLACE(INDEX(GroupVertices[Group],MATCH("~"&amp;Vertices[[#This Row],[Vertex]],GroupVertices[Vertex],0)),1,1,"")</f>
        <v>36</v>
      </c>
      <c r="AP347" s="45"/>
      <c r="AQ347" s="46"/>
      <c r="AR347" s="45"/>
      <c r="AS347" s="46"/>
      <c r="AT347" s="45"/>
      <c r="AU347" s="46"/>
      <c r="AV347" s="45"/>
      <c r="AW347" s="46"/>
      <c r="AX347" s="45"/>
      <c r="AY347" s="45" t="s">
        <v>809</v>
      </c>
      <c r="AZ347" s="45" t="s">
        <v>4084</v>
      </c>
      <c r="BA347" s="45" t="s">
        <v>817</v>
      </c>
      <c r="BB347" s="45" t="s">
        <v>817</v>
      </c>
      <c r="BC347" s="45" t="s">
        <v>828</v>
      </c>
      <c r="BD347" s="45" t="s">
        <v>828</v>
      </c>
      <c r="BE347" s="45" t="s">
        <v>965</v>
      </c>
      <c r="BF347" s="45" t="s">
        <v>965</v>
      </c>
      <c r="BG347" s="45" t="s">
        <v>975</v>
      </c>
      <c r="BH347" s="45" t="s">
        <v>975</v>
      </c>
      <c r="BI347" s="45"/>
      <c r="BJ347" s="45"/>
      <c r="BK347" s="109" t="s">
        <v>3774</v>
      </c>
      <c r="BL347" s="109" t="s">
        <v>3774</v>
      </c>
      <c r="BM347" s="109" t="s">
        <v>4345</v>
      </c>
      <c r="BN347" s="109" t="s">
        <v>4345</v>
      </c>
      <c r="BO347" s="2"/>
    </row>
    <row r="348" spans="1:67" ht="15">
      <c r="A348" s="61" t="s">
        <v>668</v>
      </c>
      <c r="B348" s="62"/>
      <c r="C348" s="62" t="s">
        <v>59</v>
      </c>
      <c r="D348" s="63">
        <v>50</v>
      </c>
      <c r="E348" s="65"/>
      <c r="F348" s="62"/>
      <c r="G348" s="62"/>
      <c r="H348" s="66" t="s">
        <v>668</v>
      </c>
      <c r="I348" s="67"/>
      <c r="J348" s="67"/>
      <c r="K348" s="66" t="s">
        <v>668</v>
      </c>
      <c r="L348" s="70">
        <v>1</v>
      </c>
      <c r="M348" s="71">
        <v>7239.19091796875</v>
      </c>
      <c r="N348" s="71">
        <v>2543.86328125</v>
      </c>
      <c r="O348" s="72"/>
      <c r="P348" s="73"/>
      <c r="Q348" s="73"/>
      <c r="R348" s="92"/>
      <c r="S348" s="45">
        <v>1</v>
      </c>
      <c r="T348" s="45">
        <v>0</v>
      </c>
      <c r="U348" s="46">
        <v>0</v>
      </c>
      <c r="V348" s="46">
        <v>0.002817</v>
      </c>
      <c r="W348" s="46">
        <v>0</v>
      </c>
      <c r="X348" s="46">
        <v>0.002809</v>
      </c>
      <c r="Y348" s="46">
        <v>0</v>
      </c>
      <c r="Z348" s="46">
        <v>0</v>
      </c>
      <c r="AA348" s="68">
        <v>348</v>
      </c>
      <c r="AB348" s="68"/>
      <c r="AC348" s="69"/>
      <c r="AD348" s="85"/>
      <c r="AE348" s="85"/>
      <c r="AF348" s="85"/>
      <c r="AG348" s="85"/>
      <c r="AH348" s="89" t="s">
        <v>1258</v>
      </c>
      <c r="AI348" s="85" t="s">
        <v>958</v>
      </c>
      <c r="AJ348" s="85" t="s">
        <v>965</v>
      </c>
      <c r="AK348" s="85">
        <v>2003</v>
      </c>
      <c r="AL348" s="85">
        <v>491</v>
      </c>
      <c r="AM348" s="85" t="s">
        <v>975</v>
      </c>
      <c r="AN348" s="85"/>
      <c r="AO348" s="85" t="str">
        <f>REPLACE(INDEX(GroupVertices[Group],MATCH("~"&amp;Vertices[[#This Row],[Vertex]],GroupVertices[Vertex],0)),1,1,"")</f>
        <v>36</v>
      </c>
      <c r="AP348" s="45">
        <v>7</v>
      </c>
      <c r="AQ348" s="46">
        <v>1.5317286652078774</v>
      </c>
      <c r="AR348" s="45">
        <v>2</v>
      </c>
      <c r="AS348" s="46">
        <v>0.437636761487965</v>
      </c>
      <c r="AT348" s="45">
        <v>0</v>
      </c>
      <c r="AU348" s="46">
        <v>0</v>
      </c>
      <c r="AV348" s="45">
        <v>248</v>
      </c>
      <c r="AW348" s="46">
        <v>54.266958424507656</v>
      </c>
      <c r="AX348" s="45">
        <v>457</v>
      </c>
      <c r="AY348" s="45"/>
      <c r="AZ348" s="45"/>
      <c r="BA348" s="45"/>
      <c r="BB348" s="45"/>
      <c r="BC348" s="45"/>
      <c r="BD348" s="45"/>
      <c r="BE348" s="45"/>
      <c r="BF348" s="45"/>
      <c r="BG348" s="45"/>
      <c r="BH348" s="45"/>
      <c r="BI348" s="45"/>
      <c r="BJ348" s="45"/>
      <c r="BK348" s="45"/>
      <c r="BL348" s="45"/>
      <c r="BM348" s="45"/>
      <c r="BN348" s="45"/>
      <c r="BO348" s="2"/>
    </row>
    <row r="349" spans="1:67" ht="15">
      <c r="A349" s="61" t="s">
        <v>669</v>
      </c>
      <c r="B349" s="62"/>
      <c r="C349" s="62" t="s">
        <v>59</v>
      </c>
      <c r="D349" s="63">
        <v>50</v>
      </c>
      <c r="E349" s="65"/>
      <c r="F349" s="62"/>
      <c r="G349" s="62"/>
      <c r="H349" s="66" t="s">
        <v>669</v>
      </c>
      <c r="I349" s="67"/>
      <c r="J349" s="67"/>
      <c r="K349" s="66" t="s">
        <v>669</v>
      </c>
      <c r="L349" s="70">
        <v>1</v>
      </c>
      <c r="M349" s="71">
        <v>734.4973754882812</v>
      </c>
      <c r="N349" s="71">
        <v>4786.2900390625</v>
      </c>
      <c r="O349" s="72"/>
      <c r="P349" s="73"/>
      <c r="Q349" s="73"/>
      <c r="R349" s="92"/>
      <c r="S349" s="45">
        <v>1</v>
      </c>
      <c r="T349" s="45">
        <v>0</v>
      </c>
      <c r="U349" s="46">
        <v>0</v>
      </c>
      <c r="V349" s="46">
        <v>0.062341</v>
      </c>
      <c r="W349" s="46">
        <v>0.082537</v>
      </c>
      <c r="X349" s="46">
        <v>0.002442</v>
      </c>
      <c r="Y349" s="46">
        <v>0</v>
      </c>
      <c r="Z349" s="46">
        <v>0</v>
      </c>
      <c r="AA349" s="68">
        <v>349</v>
      </c>
      <c r="AB349" s="68"/>
      <c r="AC349" s="69"/>
      <c r="AD349" s="85"/>
      <c r="AE349" s="85"/>
      <c r="AF349" s="85"/>
      <c r="AG349" s="85"/>
      <c r="AH349" s="89" t="s">
        <v>1261</v>
      </c>
      <c r="AI349" s="85" t="s">
        <v>959</v>
      </c>
      <c r="AJ349" s="85" t="s">
        <v>965</v>
      </c>
      <c r="AK349" s="85">
        <v>2001</v>
      </c>
      <c r="AL349" s="85">
        <v>502</v>
      </c>
      <c r="AM349" s="85" t="s">
        <v>975</v>
      </c>
      <c r="AN349" s="85"/>
      <c r="AO349" s="85" t="str">
        <f>REPLACE(INDEX(GroupVertices[Group],MATCH("~"&amp;Vertices[[#This Row],[Vertex]],GroupVertices[Vertex],0)),1,1,"")</f>
        <v>1</v>
      </c>
      <c r="AP349" s="45">
        <v>2</v>
      </c>
      <c r="AQ349" s="46">
        <v>1.2738853503184713</v>
      </c>
      <c r="AR349" s="45">
        <v>2</v>
      </c>
      <c r="AS349" s="46">
        <v>1.2738853503184713</v>
      </c>
      <c r="AT349" s="45">
        <v>0</v>
      </c>
      <c r="AU349" s="46">
        <v>0</v>
      </c>
      <c r="AV349" s="45">
        <v>83</v>
      </c>
      <c r="AW349" s="46">
        <v>52.86624203821656</v>
      </c>
      <c r="AX349" s="45">
        <v>157</v>
      </c>
      <c r="AY349" s="45"/>
      <c r="AZ349" s="45"/>
      <c r="BA349" s="45"/>
      <c r="BB349" s="45"/>
      <c r="BC349" s="45"/>
      <c r="BD349" s="45"/>
      <c r="BE349" s="45"/>
      <c r="BF349" s="45"/>
      <c r="BG349" s="45"/>
      <c r="BH349" s="45"/>
      <c r="BI349" s="45"/>
      <c r="BJ349" s="45"/>
      <c r="BK349" s="45"/>
      <c r="BL349" s="45"/>
      <c r="BM349" s="45"/>
      <c r="BN349" s="45"/>
      <c r="BO349" s="2"/>
    </row>
    <row r="350" spans="1:67" ht="15">
      <c r="A350" s="61" t="s">
        <v>548</v>
      </c>
      <c r="B350" s="62"/>
      <c r="C350" s="62" t="s">
        <v>56</v>
      </c>
      <c r="D350" s="63">
        <v>50</v>
      </c>
      <c r="E350" s="65"/>
      <c r="F350" s="62"/>
      <c r="G350" s="62"/>
      <c r="H350" s="66" t="s">
        <v>548</v>
      </c>
      <c r="I350" s="67"/>
      <c r="J350" s="67"/>
      <c r="K350" s="66" t="s">
        <v>548</v>
      </c>
      <c r="L350" s="70">
        <v>1</v>
      </c>
      <c r="M350" s="71">
        <v>4426.30908203125</v>
      </c>
      <c r="N350" s="71">
        <v>4947.27490234375</v>
      </c>
      <c r="O350" s="72"/>
      <c r="P350" s="73"/>
      <c r="Q350" s="73"/>
      <c r="R350" s="92"/>
      <c r="S350" s="45">
        <v>0</v>
      </c>
      <c r="T350" s="45">
        <v>1</v>
      </c>
      <c r="U350" s="46">
        <v>0</v>
      </c>
      <c r="V350" s="46">
        <v>0.009219</v>
      </c>
      <c r="W350" s="46">
        <v>0</v>
      </c>
      <c r="X350" s="46">
        <v>0.002504</v>
      </c>
      <c r="Y350" s="46">
        <v>0</v>
      </c>
      <c r="Z350" s="46">
        <v>0</v>
      </c>
      <c r="AA350" s="68">
        <v>350</v>
      </c>
      <c r="AB350" s="68"/>
      <c r="AC350" s="69"/>
      <c r="AD350" s="85" t="s">
        <v>678</v>
      </c>
      <c r="AE350" s="85" t="s">
        <v>810</v>
      </c>
      <c r="AF350" s="85" t="s">
        <v>817</v>
      </c>
      <c r="AG350" s="85" t="s">
        <v>828</v>
      </c>
      <c r="AH350" s="89" t="s">
        <v>1262</v>
      </c>
      <c r="AI350" s="85"/>
      <c r="AJ350" s="85"/>
      <c r="AK350" s="85"/>
      <c r="AL350" s="85"/>
      <c r="AM350" s="85"/>
      <c r="AN350" s="85"/>
      <c r="AO350" s="85" t="str">
        <f>REPLACE(INDEX(GroupVertices[Group],MATCH("~"&amp;Vertices[[#This Row],[Vertex]],GroupVertices[Vertex],0)),1,1,"")</f>
        <v>11</v>
      </c>
      <c r="AP350" s="45"/>
      <c r="AQ350" s="46"/>
      <c r="AR350" s="45"/>
      <c r="AS350" s="46"/>
      <c r="AT350" s="45"/>
      <c r="AU350" s="46"/>
      <c r="AV350" s="45"/>
      <c r="AW350" s="46"/>
      <c r="AX350" s="45"/>
      <c r="AY350" s="45" t="s">
        <v>810</v>
      </c>
      <c r="AZ350" s="45" t="s">
        <v>4085</v>
      </c>
      <c r="BA350" s="45" t="s">
        <v>817</v>
      </c>
      <c r="BB350" s="45" t="s">
        <v>817</v>
      </c>
      <c r="BC350" s="45" t="s">
        <v>828</v>
      </c>
      <c r="BD350" s="45" t="s">
        <v>828</v>
      </c>
      <c r="BE350" s="45" t="s">
        <v>965</v>
      </c>
      <c r="BF350" s="45" t="s">
        <v>965</v>
      </c>
      <c r="BG350" s="45" t="s">
        <v>968</v>
      </c>
      <c r="BH350" s="45" t="s">
        <v>968</v>
      </c>
      <c r="BI350" s="45"/>
      <c r="BJ350" s="45"/>
      <c r="BK350" s="109" t="s">
        <v>3749</v>
      </c>
      <c r="BL350" s="109" t="s">
        <v>3749</v>
      </c>
      <c r="BM350" s="109" t="s">
        <v>4346</v>
      </c>
      <c r="BN350" s="109" t="s">
        <v>4346</v>
      </c>
      <c r="BO350" s="2"/>
    </row>
    <row r="351" spans="1:67" ht="15">
      <c r="A351" s="61" t="s">
        <v>549</v>
      </c>
      <c r="B351" s="62"/>
      <c r="C351" s="62" t="s">
        <v>56</v>
      </c>
      <c r="D351" s="63">
        <v>50</v>
      </c>
      <c r="E351" s="65"/>
      <c r="F351" s="62"/>
      <c r="G351" s="62"/>
      <c r="H351" s="66" t="s">
        <v>549</v>
      </c>
      <c r="I351" s="67"/>
      <c r="J351" s="67"/>
      <c r="K351" s="66" t="s">
        <v>549</v>
      </c>
      <c r="L351" s="70">
        <v>1</v>
      </c>
      <c r="M351" s="71">
        <v>3568.671142578125</v>
      </c>
      <c r="N351" s="71">
        <v>4845.86376953125</v>
      </c>
      <c r="O351" s="72"/>
      <c r="P351" s="73"/>
      <c r="Q351" s="73"/>
      <c r="R351" s="92"/>
      <c r="S351" s="45">
        <v>0</v>
      </c>
      <c r="T351" s="45">
        <v>1</v>
      </c>
      <c r="U351" s="46">
        <v>0</v>
      </c>
      <c r="V351" s="46">
        <v>0.009219</v>
      </c>
      <c r="W351" s="46">
        <v>0</v>
      </c>
      <c r="X351" s="46">
        <v>0.002504</v>
      </c>
      <c r="Y351" s="46">
        <v>0</v>
      </c>
      <c r="Z351" s="46">
        <v>0</v>
      </c>
      <c r="AA351" s="68">
        <v>351</v>
      </c>
      <c r="AB351" s="68"/>
      <c r="AC351" s="69"/>
      <c r="AD351" s="85" t="s">
        <v>676</v>
      </c>
      <c r="AE351" s="85" t="s">
        <v>811</v>
      </c>
      <c r="AF351" s="85" t="s">
        <v>820</v>
      </c>
      <c r="AG351" s="85" t="s">
        <v>826</v>
      </c>
      <c r="AH351" s="89" t="s">
        <v>1263</v>
      </c>
      <c r="AI351" s="85"/>
      <c r="AJ351" s="85"/>
      <c r="AK351" s="85"/>
      <c r="AL351" s="85"/>
      <c r="AM351" s="85"/>
      <c r="AN351" s="85"/>
      <c r="AO351" s="85" t="str">
        <f>REPLACE(INDEX(GroupVertices[Group],MATCH("~"&amp;Vertices[[#This Row],[Vertex]],GroupVertices[Vertex],0)),1,1,"")</f>
        <v>11</v>
      </c>
      <c r="AP351" s="45"/>
      <c r="AQ351" s="46"/>
      <c r="AR351" s="45"/>
      <c r="AS351" s="46"/>
      <c r="AT351" s="45"/>
      <c r="AU351" s="46"/>
      <c r="AV351" s="45"/>
      <c r="AW351" s="46"/>
      <c r="AX351" s="45"/>
      <c r="AY351" s="45" t="s">
        <v>811</v>
      </c>
      <c r="AZ351" s="45" t="s">
        <v>4086</v>
      </c>
      <c r="BA351" s="45" t="s">
        <v>820</v>
      </c>
      <c r="BB351" s="45" t="s">
        <v>820</v>
      </c>
      <c r="BC351" s="45" t="s">
        <v>826</v>
      </c>
      <c r="BD351" s="45" t="s">
        <v>826</v>
      </c>
      <c r="BE351" s="45" t="s">
        <v>965</v>
      </c>
      <c r="BF351" s="45" t="s">
        <v>965</v>
      </c>
      <c r="BG351" s="45" t="s">
        <v>968</v>
      </c>
      <c r="BH351" s="45" t="s">
        <v>968</v>
      </c>
      <c r="BI351" s="45"/>
      <c r="BJ351" s="45"/>
      <c r="BK351" s="109" t="s">
        <v>3749</v>
      </c>
      <c r="BL351" s="109" t="s">
        <v>3749</v>
      </c>
      <c r="BM351" s="109" t="s">
        <v>4346</v>
      </c>
      <c r="BN351" s="109" t="s">
        <v>4346</v>
      </c>
      <c r="BO351" s="2"/>
    </row>
    <row r="352" spans="1:67" ht="15">
      <c r="A352" s="61" t="s">
        <v>550</v>
      </c>
      <c r="B352" s="62"/>
      <c r="C352" s="62" t="s">
        <v>56</v>
      </c>
      <c r="D352" s="63">
        <v>50</v>
      </c>
      <c r="E352" s="65"/>
      <c r="F352" s="62"/>
      <c r="G352" s="62"/>
      <c r="H352" s="66" t="s">
        <v>550</v>
      </c>
      <c r="I352" s="67"/>
      <c r="J352" s="67"/>
      <c r="K352" s="66" t="s">
        <v>550</v>
      </c>
      <c r="L352" s="70">
        <v>1</v>
      </c>
      <c r="M352" s="71">
        <v>4392.31591796875</v>
      </c>
      <c r="N352" s="71">
        <v>5800.130859375</v>
      </c>
      <c r="O352" s="72"/>
      <c r="P352" s="73"/>
      <c r="Q352" s="73"/>
      <c r="R352" s="92"/>
      <c r="S352" s="45">
        <v>0</v>
      </c>
      <c r="T352" s="45">
        <v>1</v>
      </c>
      <c r="U352" s="46">
        <v>0</v>
      </c>
      <c r="V352" s="46">
        <v>0.009219</v>
      </c>
      <c r="W352" s="46">
        <v>0</v>
      </c>
      <c r="X352" s="46">
        <v>0.002504</v>
      </c>
      <c r="Y352" s="46">
        <v>0</v>
      </c>
      <c r="Z352" s="46">
        <v>0</v>
      </c>
      <c r="AA352" s="68">
        <v>352</v>
      </c>
      <c r="AB352" s="68"/>
      <c r="AC352" s="69"/>
      <c r="AD352" s="85" t="s">
        <v>676</v>
      </c>
      <c r="AE352" s="85" t="s">
        <v>812</v>
      </c>
      <c r="AF352" s="85" t="s">
        <v>818</v>
      </c>
      <c r="AG352" s="85" t="s">
        <v>825</v>
      </c>
      <c r="AH352" s="89" t="s">
        <v>1264</v>
      </c>
      <c r="AI352" s="85"/>
      <c r="AJ352" s="85"/>
      <c r="AK352" s="85"/>
      <c r="AL352" s="85"/>
      <c r="AM352" s="85"/>
      <c r="AN352" s="85"/>
      <c r="AO352" s="85" t="str">
        <f>REPLACE(INDEX(GroupVertices[Group],MATCH("~"&amp;Vertices[[#This Row],[Vertex]],GroupVertices[Vertex],0)),1,1,"")</f>
        <v>11</v>
      </c>
      <c r="AP352" s="45"/>
      <c r="AQ352" s="46"/>
      <c r="AR352" s="45"/>
      <c r="AS352" s="46"/>
      <c r="AT352" s="45"/>
      <c r="AU352" s="46"/>
      <c r="AV352" s="45"/>
      <c r="AW352" s="46"/>
      <c r="AX352" s="45"/>
      <c r="AY352" s="45" t="s">
        <v>812</v>
      </c>
      <c r="AZ352" s="45" t="s">
        <v>4087</v>
      </c>
      <c r="BA352" s="45" t="s">
        <v>818</v>
      </c>
      <c r="BB352" s="45" t="s">
        <v>818</v>
      </c>
      <c r="BC352" s="45" t="s">
        <v>825</v>
      </c>
      <c r="BD352" s="45" t="s">
        <v>825</v>
      </c>
      <c r="BE352" s="45" t="s">
        <v>965</v>
      </c>
      <c r="BF352" s="45" t="s">
        <v>965</v>
      </c>
      <c r="BG352" s="45" t="s">
        <v>968</v>
      </c>
      <c r="BH352" s="45" t="s">
        <v>968</v>
      </c>
      <c r="BI352" s="45"/>
      <c r="BJ352" s="45"/>
      <c r="BK352" s="109" t="s">
        <v>3749</v>
      </c>
      <c r="BL352" s="109" t="s">
        <v>3749</v>
      </c>
      <c r="BM352" s="109" t="s">
        <v>4346</v>
      </c>
      <c r="BN352" s="109" t="s">
        <v>4346</v>
      </c>
      <c r="BO352" s="2"/>
    </row>
    <row r="353" spans="1:67" ht="15">
      <c r="A353" s="61" t="s">
        <v>551</v>
      </c>
      <c r="B353" s="62"/>
      <c r="C353" s="62" t="s">
        <v>56</v>
      </c>
      <c r="D353" s="63">
        <v>50</v>
      </c>
      <c r="E353" s="65"/>
      <c r="F353" s="62"/>
      <c r="G353" s="62"/>
      <c r="H353" s="66" t="s">
        <v>551</v>
      </c>
      <c r="I353" s="67"/>
      <c r="J353" s="67"/>
      <c r="K353" s="66" t="s">
        <v>551</v>
      </c>
      <c r="L353" s="70">
        <v>1</v>
      </c>
      <c r="M353" s="71">
        <v>4014.486083984375</v>
      </c>
      <c r="N353" s="71">
        <v>4470.14111328125</v>
      </c>
      <c r="O353" s="72"/>
      <c r="P353" s="73"/>
      <c r="Q353" s="73"/>
      <c r="R353" s="92"/>
      <c r="S353" s="45">
        <v>0</v>
      </c>
      <c r="T353" s="45">
        <v>1</v>
      </c>
      <c r="U353" s="46">
        <v>0</v>
      </c>
      <c r="V353" s="46">
        <v>0.009219</v>
      </c>
      <c r="W353" s="46">
        <v>0</v>
      </c>
      <c r="X353" s="46">
        <v>0.002504</v>
      </c>
      <c r="Y353" s="46">
        <v>0</v>
      </c>
      <c r="Z353" s="46">
        <v>0</v>
      </c>
      <c r="AA353" s="68">
        <v>353</v>
      </c>
      <c r="AB353" s="68"/>
      <c r="AC353" s="69"/>
      <c r="AD353" s="85" t="s">
        <v>676</v>
      </c>
      <c r="AE353" s="85" t="s">
        <v>813</v>
      </c>
      <c r="AF353" s="85" t="s">
        <v>820</v>
      </c>
      <c r="AG353" s="85" t="s">
        <v>828</v>
      </c>
      <c r="AH353" s="89" t="s">
        <v>1265</v>
      </c>
      <c r="AI353" s="85"/>
      <c r="AJ353" s="85"/>
      <c r="AK353" s="85"/>
      <c r="AL353" s="85"/>
      <c r="AM353" s="85"/>
      <c r="AN353" s="85"/>
      <c r="AO353" s="85" t="str">
        <f>REPLACE(INDEX(GroupVertices[Group],MATCH("~"&amp;Vertices[[#This Row],[Vertex]],GroupVertices[Vertex],0)),1,1,"")</f>
        <v>11</v>
      </c>
      <c r="AP353" s="45"/>
      <c r="AQ353" s="46"/>
      <c r="AR353" s="45"/>
      <c r="AS353" s="46"/>
      <c r="AT353" s="45"/>
      <c r="AU353" s="46"/>
      <c r="AV353" s="45"/>
      <c r="AW353" s="46"/>
      <c r="AX353" s="45"/>
      <c r="AY353" s="45" t="s">
        <v>813</v>
      </c>
      <c r="AZ353" s="45" t="s">
        <v>4088</v>
      </c>
      <c r="BA353" s="45" t="s">
        <v>820</v>
      </c>
      <c r="BB353" s="45" t="s">
        <v>820</v>
      </c>
      <c r="BC353" s="45" t="s">
        <v>828</v>
      </c>
      <c r="BD353" s="45" t="s">
        <v>828</v>
      </c>
      <c r="BE353" s="45" t="s">
        <v>965</v>
      </c>
      <c r="BF353" s="45" t="s">
        <v>965</v>
      </c>
      <c r="BG353" s="45" t="s">
        <v>968</v>
      </c>
      <c r="BH353" s="45" t="s">
        <v>968</v>
      </c>
      <c r="BI353" s="45"/>
      <c r="BJ353" s="45"/>
      <c r="BK353" s="109" t="s">
        <v>3749</v>
      </c>
      <c r="BL353" s="109" t="s">
        <v>3749</v>
      </c>
      <c r="BM353" s="109" t="s">
        <v>4346</v>
      </c>
      <c r="BN353" s="109" t="s">
        <v>4346</v>
      </c>
      <c r="BO353" s="2"/>
    </row>
    <row r="354" spans="1:67" ht="15">
      <c r="A354" s="61" t="s">
        <v>552</v>
      </c>
      <c r="B354" s="62"/>
      <c r="C354" s="62" t="s">
        <v>56</v>
      </c>
      <c r="D354" s="63">
        <v>50</v>
      </c>
      <c r="E354" s="65"/>
      <c r="F354" s="62"/>
      <c r="G354" s="62"/>
      <c r="H354" s="66" t="s">
        <v>552</v>
      </c>
      <c r="I354" s="67"/>
      <c r="J354" s="67"/>
      <c r="K354" s="66" t="s">
        <v>552</v>
      </c>
      <c r="L354" s="70">
        <v>1</v>
      </c>
      <c r="M354" s="71">
        <v>3534.67822265625</v>
      </c>
      <c r="N354" s="71">
        <v>5698.7197265625</v>
      </c>
      <c r="O354" s="72"/>
      <c r="P354" s="73"/>
      <c r="Q354" s="73"/>
      <c r="R354" s="92"/>
      <c r="S354" s="45">
        <v>0</v>
      </c>
      <c r="T354" s="45">
        <v>1</v>
      </c>
      <c r="U354" s="46">
        <v>0</v>
      </c>
      <c r="V354" s="46">
        <v>0.009219</v>
      </c>
      <c r="W354" s="46">
        <v>0</v>
      </c>
      <c r="X354" s="46">
        <v>0.002504</v>
      </c>
      <c r="Y354" s="46">
        <v>0</v>
      </c>
      <c r="Z354" s="46">
        <v>0</v>
      </c>
      <c r="AA354" s="68">
        <v>354</v>
      </c>
      <c r="AB354" s="68"/>
      <c r="AC354" s="69"/>
      <c r="AD354" s="85" t="s">
        <v>676</v>
      </c>
      <c r="AE354" s="85" t="s">
        <v>814</v>
      </c>
      <c r="AF354" s="85" t="s">
        <v>817</v>
      </c>
      <c r="AG354" s="85" t="s">
        <v>828</v>
      </c>
      <c r="AH354" s="89" t="s">
        <v>1266</v>
      </c>
      <c r="AI354" s="85"/>
      <c r="AJ354" s="85"/>
      <c r="AK354" s="85"/>
      <c r="AL354" s="85"/>
      <c r="AM354" s="85"/>
      <c r="AN354" s="85"/>
      <c r="AO354" s="85" t="str">
        <f>REPLACE(INDEX(GroupVertices[Group],MATCH("~"&amp;Vertices[[#This Row],[Vertex]],GroupVertices[Vertex],0)),1,1,"")</f>
        <v>11</v>
      </c>
      <c r="AP354" s="45"/>
      <c r="AQ354" s="46"/>
      <c r="AR354" s="45"/>
      <c r="AS354" s="46"/>
      <c r="AT354" s="45"/>
      <c r="AU354" s="46"/>
      <c r="AV354" s="45"/>
      <c r="AW354" s="46"/>
      <c r="AX354" s="45"/>
      <c r="AY354" s="45" t="s">
        <v>814</v>
      </c>
      <c r="AZ354" s="45" t="s">
        <v>4089</v>
      </c>
      <c r="BA354" s="45" t="s">
        <v>817</v>
      </c>
      <c r="BB354" s="45" t="s">
        <v>817</v>
      </c>
      <c r="BC354" s="45" t="s">
        <v>828</v>
      </c>
      <c r="BD354" s="45" t="s">
        <v>828</v>
      </c>
      <c r="BE354" s="45" t="s">
        <v>965</v>
      </c>
      <c r="BF354" s="45" t="s">
        <v>965</v>
      </c>
      <c r="BG354" s="45" t="s">
        <v>968</v>
      </c>
      <c r="BH354" s="45" t="s">
        <v>968</v>
      </c>
      <c r="BI354" s="45"/>
      <c r="BJ354" s="45"/>
      <c r="BK354" s="109" t="s">
        <v>3749</v>
      </c>
      <c r="BL354" s="109" t="s">
        <v>3749</v>
      </c>
      <c r="BM354" s="109" t="s">
        <v>4346</v>
      </c>
      <c r="BN354" s="109" t="s">
        <v>4346</v>
      </c>
      <c r="BO354" s="2"/>
    </row>
    <row r="355" spans="1:67" ht="15">
      <c r="A355" s="61" t="s">
        <v>553</v>
      </c>
      <c r="B355" s="62"/>
      <c r="C355" s="62" t="s">
        <v>56</v>
      </c>
      <c r="D355" s="63">
        <v>50</v>
      </c>
      <c r="E355" s="65"/>
      <c r="F355" s="62"/>
      <c r="G355" s="62"/>
      <c r="H355" s="66" t="s">
        <v>553</v>
      </c>
      <c r="I355" s="67"/>
      <c r="J355" s="67"/>
      <c r="K355" s="66" t="s">
        <v>553</v>
      </c>
      <c r="L355" s="70">
        <v>1</v>
      </c>
      <c r="M355" s="71">
        <v>3946.49951171875</v>
      </c>
      <c r="N355" s="71">
        <v>6175.85302734375</v>
      </c>
      <c r="O355" s="72"/>
      <c r="P355" s="73"/>
      <c r="Q355" s="73"/>
      <c r="R355" s="92"/>
      <c r="S355" s="45">
        <v>0</v>
      </c>
      <c r="T355" s="45">
        <v>1</v>
      </c>
      <c r="U355" s="46">
        <v>0</v>
      </c>
      <c r="V355" s="46">
        <v>0.009219</v>
      </c>
      <c r="W355" s="46">
        <v>0</v>
      </c>
      <c r="X355" s="46">
        <v>0.002504</v>
      </c>
      <c r="Y355" s="46">
        <v>0</v>
      </c>
      <c r="Z355" s="46">
        <v>0</v>
      </c>
      <c r="AA355" s="68">
        <v>355</v>
      </c>
      <c r="AB355" s="68"/>
      <c r="AC355" s="69"/>
      <c r="AD355" s="85" t="s">
        <v>677</v>
      </c>
      <c r="AE355" s="85" t="s">
        <v>814</v>
      </c>
      <c r="AF355" s="85" t="s">
        <v>817</v>
      </c>
      <c r="AG355" s="85" t="s">
        <v>828</v>
      </c>
      <c r="AH355" s="89" t="s">
        <v>1268</v>
      </c>
      <c r="AI355" s="85"/>
      <c r="AJ355" s="85"/>
      <c r="AK355" s="85"/>
      <c r="AL355" s="85"/>
      <c r="AM355" s="85"/>
      <c r="AN355" s="85"/>
      <c r="AO355" s="85" t="str">
        <f>REPLACE(INDEX(GroupVertices[Group],MATCH("~"&amp;Vertices[[#This Row],[Vertex]],GroupVertices[Vertex],0)),1,1,"")</f>
        <v>11</v>
      </c>
      <c r="AP355" s="45"/>
      <c r="AQ355" s="46"/>
      <c r="AR355" s="45"/>
      <c r="AS355" s="46"/>
      <c r="AT355" s="45"/>
      <c r="AU355" s="46"/>
      <c r="AV355" s="45"/>
      <c r="AW355" s="46"/>
      <c r="AX355" s="45"/>
      <c r="AY355" s="45" t="s">
        <v>814</v>
      </c>
      <c r="AZ355" s="45" t="s">
        <v>4089</v>
      </c>
      <c r="BA355" s="45" t="s">
        <v>817</v>
      </c>
      <c r="BB355" s="45" t="s">
        <v>817</v>
      </c>
      <c r="BC355" s="45" t="s">
        <v>828</v>
      </c>
      <c r="BD355" s="45" t="s">
        <v>828</v>
      </c>
      <c r="BE355" s="45" t="s">
        <v>965</v>
      </c>
      <c r="BF355" s="45" t="s">
        <v>965</v>
      </c>
      <c r="BG355" s="45" t="s">
        <v>968</v>
      </c>
      <c r="BH355" s="45" t="s">
        <v>968</v>
      </c>
      <c r="BI355" s="45"/>
      <c r="BJ355" s="45"/>
      <c r="BK355" s="109" t="s">
        <v>3749</v>
      </c>
      <c r="BL355" s="109" t="s">
        <v>3749</v>
      </c>
      <c r="BM355" s="109" t="s">
        <v>4346</v>
      </c>
      <c r="BN355" s="109" t="s">
        <v>4346</v>
      </c>
      <c r="BO355" s="2"/>
    </row>
    <row r="356" spans="1:67" ht="15">
      <c r="A356" s="61" t="s">
        <v>554</v>
      </c>
      <c r="B356" s="62"/>
      <c r="C356" s="62" t="s">
        <v>56</v>
      </c>
      <c r="D356" s="63">
        <v>50</v>
      </c>
      <c r="E356" s="65"/>
      <c r="F356" s="62"/>
      <c r="G356" s="62"/>
      <c r="H356" s="66" t="s">
        <v>554</v>
      </c>
      <c r="I356" s="67"/>
      <c r="J356" s="67"/>
      <c r="K356" s="66" t="s">
        <v>554</v>
      </c>
      <c r="L356" s="70">
        <v>1</v>
      </c>
      <c r="M356" s="71">
        <v>8290.041015625</v>
      </c>
      <c r="N356" s="71">
        <v>5984.69580078125</v>
      </c>
      <c r="O356" s="72"/>
      <c r="P356" s="73"/>
      <c r="Q356" s="73"/>
      <c r="R356" s="92"/>
      <c r="S356" s="45">
        <v>0</v>
      </c>
      <c r="T356" s="45">
        <v>1</v>
      </c>
      <c r="U356" s="46">
        <v>0</v>
      </c>
      <c r="V356" s="46">
        <v>0.003756</v>
      </c>
      <c r="W356" s="46">
        <v>0</v>
      </c>
      <c r="X356" s="46">
        <v>0.002626</v>
      </c>
      <c r="Y356" s="46">
        <v>0</v>
      </c>
      <c r="Z356" s="46">
        <v>0</v>
      </c>
      <c r="AA356" s="68">
        <v>356</v>
      </c>
      <c r="AB356" s="68"/>
      <c r="AC356" s="69"/>
      <c r="AD356" s="85" t="s">
        <v>678</v>
      </c>
      <c r="AE356" s="85" t="s">
        <v>815</v>
      </c>
      <c r="AF356" s="85" t="s">
        <v>822</v>
      </c>
      <c r="AG356" s="85" t="s">
        <v>828</v>
      </c>
      <c r="AH356" s="89" t="s">
        <v>1280</v>
      </c>
      <c r="AI356" s="85"/>
      <c r="AJ356" s="85"/>
      <c r="AK356" s="85"/>
      <c r="AL356" s="85"/>
      <c r="AM356" s="85"/>
      <c r="AN356" s="85"/>
      <c r="AO356" s="85" t="str">
        <f>REPLACE(INDEX(GroupVertices[Group],MATCH("~"&amp;Vertices[[#This Row],[Vertex]],GroupVertices[Vertex],0)),1,1,"")</f>
        <v>23</v>
      </c>
      <c r="AP356" s="45"/>
      <c r="AQ356" s="46"/>
      <c r="AR356" s="45"/>
      <c r="AS356" s="46"/>
      <c r="AT356" s="45"/>
      <c r="AU356" s="46"/>
      <c r="AV356" s="45"/>
      <c r="AW356" s="46"/>
      <c r="AX356" s="45"/>
      <c r="AY356" s="45" t="s">
        <v>815</v>
      </c>
      <c r="AZ356" s="45" t="s">
        <v>4090</v>
      </c>
      <c r="BA356" s="45" t="s">
        <v>822</v>
      </c>
      <c r="BB356" s="45" t="s">
        <v>822</v>
      </c>
      <c r="BC356" s="45" t="s">
        <v>828</v>
      </c>
      <c r="BD356" s="45" t="s">
        <v>828</v>
      </c>
      <c r="BE356" s="45" t="s">
        <v>965</v>
      </c>
      <c r="BF356" s="45" t="s">
        <v>965</v>
      </c>
      <c r="BG356" s="45" t="s">
        <v>969</v>
      </c>
      <c r="BH356" s="45" t="s">
        <v>969</v>
      </c>
      <c r="BI356" s="45"/>
      <c r="BJ356" s="45"/>
      <c r="BK356" s="109" t="s">
        <v>3761</v>
      </c>
      <c r="BL356" s="109" t="s">
        <v>3761</v>
      </c>
      <c r="BM356" s="109" t="s">
        <v>4347</v>
      </c>
      <c r="BN356" s="109" t="s">
        <v>4347</v>
      </c>
      <c r="BO356" s="2"/>
    </row>
    <row r="357" spans="1:67" ht="15">
      <c r="A357" s="61" t="s">
        <v>555</v>
      </c>
      <c r="B357" s="62"/>
      <c r="C357" s="62" t="s">
        <v>56</v>
      </c>
      <c r="D357" s="63">
        <v>50</v>
      </c>
      <c r="E357" s="65"/>
      <c r="F357" s="62"/>
      <c r="G357" s="62"/>
      <c r="H357" s="66" t="s">
        <v>555</v>
      </c>
      <c r="I357" s="67"/>
      <c r="J357" s="67"/>
      <c r="K357" s="66" t="s">
        <v>555</v>
      </c>
      <c r="L357" s="70">
        <v>1</v>
      </c>
      <c r="M357" s="71">
        <v>7851.302734375</v>
      </c>
      <c r="N357" s="71">
        <v>6563.0693359375</v>
      </c>
      <c r="O357" s="72"/>
      <c r="P357" s="73"/>
      <c r="Q357" s="73"/>
      <c r="R357" s="92"/>
      <c r="S357" s="45">
        <v>0</v>
      </c>
      <c r="T357" s="45">
        <v>1</v>
      </c>
      <c r="U357" s="46">
        <v>0</v>
      </c>
      <c r="V357" s="46">
        <v>0.003756</v>
      </c>
      <c r="W357" s="46">
        <v>0</v>
      </c>
      <c r="X357" s="46">
        <v>0.002626</v>
      </c>
      <c r="Y357" s="46">
        <v>0</v>
      </c>
      <c r="Z357" s="46">
        <v>0</v>
      </c>
      <c r="AA357" s="68">
        <v>357</v>
      </c>
      <c r="AB357" s="68"/>
      <c r="AC357" s="69"/>
      <c r="AD357" s="85" t="s">
        <v>677</v>
      </c>
      <c r="AE357" s="85" t="s">
        <v>816</v>
      </c>
      <c r="AF357" s="85" t="s">
        <v>817</v>
      </c>
      <c r="AG357" s="85" t="s">
        <v>828</v>
      </c>
      <c r="AH357" s="89" t="s">
        <v>1282</v>
      </c>
      <c r="AI357" s="85"/>
      <c r="AJ357" s="85"/>
      <c r="AK357" s="85"/>
      <c r="AL357" s="85"/>
      <c r="AM357" s="85"/>
      <c r="AN357" s="85"/>
      <c r="AO357" s="85" t="str">
        <f>REPLACE(INDEX(GroupVertices[Group],MATCH("~"&amp;Vertices[[#This Row],[Vertex]],GroupVertices[Vertex],0)),1,1,"")</f>
        <v>23</v>
      </c>
      <c r="AP357" s="45"/>
      <c r="AQ357" s="46"/>
      <c r="AR357" s="45"/>
      <c r="AS357" s="46"/>
      <c r="AT357" s="45"/>
      <c r="AU357" s="46"/>
      <c r="AV357" s="45"/>
      <c r="AW357" s="46"/>
      <c r="AX357" s="45"/>
      <c r="AY357" s="45" t="s">
        <v>816</v>
      </c>
      <c r="AZ357" s="45" t="s">
        <v>4091</v>
      </c>
      <c r="BA357" s="45" t="s">
        <v>817</v>
      </c>
      <c r="BB357" s="45" t="s">
        <v>817</v>
      </c>
      <c r="BC357" s="45" t="s">
        <v>828</v>
      </c>
      <c r="BD357" s="45" t="s">
        <v>828</v>
      </c>
      <c r="BE357" s="45" t="s">
        <v>965</v>
      </c>
      <c r="BF357" s="45" t="s">
        <v>965</v>
      </c>
      <c r="BG357" s="45" t="s">
        <v>969</v>
      </c>
      <c r="BH357" s="45" t="s">
        <v>969</v>
      </c>
      <c r="BI357" s="45"/>
      <c r="BJ357" s="45"/>
      <c r="BK357" s="109" t="s">
        <v>3761</v>
      </c>
      <c r="BL357" s="109" t="s">
        <v>3761</v>
      </c>
      <c r="BM357" s="109" t="s">
        <v>4347</v>
      </c>
      <c r="BN357" s="109" t="s">
        <v>4347</v>
      </c>
      <c r="BO357" s="2"/>
    </row>
    <row r="358" spans="1:67" ht="15">
      <c r="A358" s="76" t="s">
        <v>673</v>
      </c>
      <c r="B358" s="77"/>
      <c r="C358" s="77" t="s">
        <v>59</v>
      </c>
      <c r="D358" s="78">
        <v>50</v>
      </c>
      <c r="E358" s="80"/>
      <c r="F358" s="77"/>
      <c r="G358" s="77"/>
      <c r="H358" s="81" t="s">
        <v>673</v>
      </c>
      <c r="I358" s="82"/>
      <c r="J358" s="82"/>
      <c r="K358" s="81" t="s">
        <v>673</v>
      </c>
      <c r="L358" s="93">
        <v>1</v>
      </c>
      <c r="M358" s="94">
        <v>4426.30908203125</v>
      </c>
      <c r="N358" s="94">
        <v>688.2371826171875</v>
      </c>
      <c r="O358" s="95"/>
      <c r="P358" s="96"/>
      <c r="Q358" s="96"/>
      <c r="R358" s="97"/>
      <c r="S358" s="45">
        <v>1</v>
      </c>
      <c r="T358" s="45">
        <v>0</v>
      </c>
      <c r="U358" s="46">
        <v>0</v>
      </c>
      <c r="V358" s="46">
        <v>0.005008</v>
      </c>
      <c r="W358" s="46">
        <v>0</v>
      </c>
      <c r="X358" s="46">
        <v>0.002609</v>
      </c>
      <c r="Y358" s="46">
        <v>0</v>
      </c>
      <c r="Z358" s="46">
        <v>0</v>
      </c>
      <c r="AA358" s="98">
        <v>358</v>
      </c>
      <c r="AB358" s="98"/>
      <c r="AC358" s="84"/>
      <c r="AD358" s="85"/>
      <c r="AE358" s="85"/>
      <c r="AF358" s="85"/>
      <c r="AG358" s="85"/>
      <c r="AH358" s="89" t="s">
        <v>1283</v>
      </c>
      <c r="AI358" s="85" t="s">
        <v>963</v>
      </c>
      <c r="AJ358" s="85" t="s">
        <v>965</v>
      </c>
      <c r="AK358" s="85">
        <v>2012</v>
      </c>
      <c r="AL358" s="85">
        <v>841</v>
      </c>
      <c r="AM358" s="85" t="s">
        <v>975</v>
      </c>
      <c r="AN358" s="85"/>
      <c r="AO358" s="85" t="str">
        <f>REPLACE(INDEX(GroupVertices[Group],MATCH("~"&amp;Vertices[[#This Row],[Vertex]],GroupVertices[Vertex],0)),1,1,"")</f>
        <v>15</v>
      </c>
      <c r="AP358" s="45">
        <v>1</v>
      </c>
      <c r="AQ358" s="46">
        <v>0.36363636363636365</v>
      </c>
      <c r="AR358" s="45">
        <v>1</v>
      </c>
      <c r="AS358" s="46">
        <v>0.36363636363636365</v>
      </c>
      <c r="AT358" s="45">
        <v>0</v>
      </c>
      <c r="AU358" s="46">
        <v>0</v>
      </c>
      <c r="AV358" s="45">
        <v>142</v>
      </c>
      <c r="AW358" s="46">
        <v>51.63636363636363</v>
      </c>
      <c r="AX358" s="45">
        <v>275</v>
      </c>
      <c r="AY358" s="45"/>
      <c r="AZ358" s="45"/>
      <c r="BA358" s="45"/>
      <c r="BB358" s="45"/>
      <c r="BC358" s="45"/>
      <c r="BD358" s="45"/>
      <c r="BE358" s="45"/>
      <c r="BF358" s="45"/>
      <c r="BG358" s="45"/>
      <c r="BH358" s="45"/>
      <c r="BI358" s="45"/>
      <c r="BJ358" s="45"/>
      <c r="BK358" s="45"/>
      <c r="BL358" s="45"/>
      <c r="BM358" s="45"/>
      <c r="BN358" s="45"/>
      <c r="BO35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8"/>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8"/>
    <dataValidation allowBlank="1" showInputMessage="1" promptTitle="Vertex Tooltip" prompt="Enter optional text that will pop up when the mouse is hovered over the vertex." errorTitle="Invalid Vertex Image Key" sqref="K3:K3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8"/>
    <dataValidation allowBlank="1" showInputMessage="1" promptTitle="Vertex Label Fill Color" prompt="To select an optional fill color for the Label shape, right-click and select Select Color on the right-click menu." sqref="I3:I358"/>
    <dataValidation allowBlank="1" showInputMessage="1" promptTitle="Vertex Image File" prompt="Enter the path to an image file.  Hover over the column header for examples." errorTitle="Invalid Vertex Image Key" sqref="F3:F358"/>
    <dataValidation allowBlank="1" showInputMessage="1" promptTitle="Vertex Color" prompt="To select an optional vertex color, right-click and select Select Color on the right-click menu." sqref="B3:B358"/>
    <dataValidation allowBlank="1" showInputMessage="1" promptTitle="Vertex Opacity" prompt="Enter an optional vertex opacity between 0 (transparent) and 100 (opaque)." errorTitle="Invalid Vertex Opacity" error="The optional vertex opacity must be a whole number between 0 and 10." sqref="E3:E358"/>
    <dataValidation type="list" allowBlank="1" showInputMessage="1" showErrorMessage="1" promptTitle="Vertex Shape" prompt="Select an optional vertex shape." errorTitle="Invalid Vertex Shape" error="You have entered an invalid vertex shape.  Try selecting from the drop-down list instead." sqref="C3:C3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8">
      <formula1>ValidVertexLabelPositions</formula1>
    </dataValidation>
    <dataValidation allowBlank="1" showInputMessage="1" showErrorMessage="1" promptTitle="Vertex Name" prompt="Enter the name of the vertex." sqref="A3:A3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hidden="1" customWidth="1"/>
    <col min="26" max="26" width="23.8515625" style="0" hidden="1" customWidth="1"/>
    <col min="27" max="27" width="19.140625" style="0" hidden="1" customWidth="1"/>
    <col min="28" max="28" width="23.8515625" style="0" hidden="1" customWidth="1"/>
    <col min="29" max="29" width="19.140625" style="0" hidden="1" customWidth="1"/>
    <col min="30" max="30" width="23.8515625" style="0" hidden="1" customWidth="1"/>
    <col min="31" max="31" width="18.140625" style="0" hidden="1" customWidth="1"/>
    <col min="32" max="32" width="22.28125" style="0" hidden="1" customWidth="1"/>
    <col min="33" max="33" width="16.421875" style="0" hidden="1" customWidth="1"/>
    <col min="34" max="35" width="14.00390625" style="0" hidden="1" customWidth="1"/>
    <col min="36" max="36" width="20.28125" style="0" hidden="1" customWidth="1"/>
    <col min="37" max="37" width="14.00390625" style="0" hidden="1" customWidth="1"/>
    <col min="38" max="38" width="18.57421875" style="0" hidden="1" customWidth="1"/>
    <col min="39" max="39" width="13.140625" style="0" hidden="1" customWidth="1"/>
    <col min="40" max="40" width="18.140625" style="0" hidden="1" customWidth="1"/>
    <col min="41" max="41" width="18.8515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3533</v>
      </c>
      <c r="Z2" s="50" t="s">
        <v>3534</v>
      </c>
      <c r="AA2" s="50" t="s">
        <v>3535</v>
      </c>
      <c r="AB2" s="50" t="s">
        <v>3536</v>
      </c>
      <c r="AC2" s="50" t="s">
        <v>3537</v>
      </c>
      <c r="AD2" s="50" t="s">
        <v>3538</v>
      </c>
      <c r="AE2" s="50" t="s">
        <v>3539</v>
      </c>
      <c r="AF2" s="50" t="s">
        <v>3540</v>
      </c>
      <c r="AG2" s="50" t="s">
        <v>3543</v>
      </c>
      <c r="AH2" s="7" t="s">
        <v>3596</v>
      </c>
      <c r="AI2" s="7" t="s">
        <v>3638</v>
      </c>
      <c r="AJ2" s="7" t="s">
        <v>3658</v>
      </c>
      <c r="AK2" s="7" t="s">
        <v>3693</v>
      </c>
      <c r="AL2" s="7" t="s">
        <v>3706</v>
      </c>
      <c r="AM2" s="7" t="s">
        <v>3726</v>
      </c>
      <c r="AN2" s="7" t="s">
        <v>3738</v>
      </c>
      <c r="AO2" s="7" t="s">
        <v>3892</v>
      </c>
    </row>
    <row r="3" spans="1:41" ht="15">
      <c r="A3" s="61" t="s">
        <v>1347</v>
      </c>
      <c r="B3" s="62" t="s">
        <v>1431</v>
      </c>
      <c r="C3" s="62" t="s">
        <v>56</v>
      </c>
      <c r="D3" s="99"/>
      <c r="E3" s="11"/>
      <c r="F3" s="12" t="s">
        <v>4390</v>
      </c>
      <c r="G3" s="60"/>
      <c r="H3" s="60"/>
      <c r="I3" s="100">
        <v>3</v>
      </c>
      <c r="J3" s="47"/>
      <c r="K3" s="45">
        <v>47</v>
      </c>
      <c r="L3" s="45">
        <v>56</v>
      </c>
      <c r="M3" s="45">
        <v>0</v>
      </c>
      <c r="N3" s="45">
        <v>56</v>
      </c>
      <c r="O3" s="45">
        <v>0</v>
      </c>
      <c r="P3" s="46">
        <v>0</v>
      </c>
      <c r="Q3" s="46">
        <v>0</v>
      </c>
      <c r="R3" s="45">
        <v>1</v>
      </c>
      <c r="S3" s="45">
        <v>0</v>
      </c>
      <c r="T3" s="45">
        <v>47</v>
      </c>
      <c r="U3" s="45">
        <v>56</v>
      </c>
      <c r="V3" s="45">
        <v>6</v>
      </c>
      <c r="W3" s="46">
        <v>3.192395</v>
      </c>
      <c r="X3" s="46">
        <v>0.025901942645698426</v>
      </c>
      <c r="Y3" s="45">
        <v>80</v>
      </c>
      <c r="Z3" s="46">
        <v>1.7586282699494393</v>
      </c>
      <c r="AA3" s="45">
        <v>52</v>
      </c>
      <c r="AB3" s="46">
        <v>1.1431083754671356</v>
      </c>
      <c r="AC3" s="45">
        <v>0</v>
      </c>
      <c r="AD3" s="46">
        <v>0</v>
      </c>
      <c r="AE3" s="45">
        <v>2355</v>
      </c>
      <c r="AF3" s="46">
        <v>51.769619696636624</v>
      </c>
      <c r="AG3" s="45">
        <v>4549</v>
      </c>
      <c r="AH3" s="85" t="s">
        <v>3597</v>
      </c>
      <c r="AI3" s="85" t="s">
        <v>3639</v>
      </c>
      <c r="AJ3" s="85" t="s">
        <v>3659</v>
      </c>
      <c r="AK3" s="85" t="s">
        <v>3694</v>
      </c>
      <c r="AL3" s="85" t="s">
        <v>3707</v>
      </c>
      <c r="AM3" s="85"/>
      <c r="AN3" s="89" t="s">
        <v>3739</v>
      </c>
      <c r="AO3" s="89" t="s">
        <v>3893</v>
      </c>
    </row>
    <row r="4" spans="1:41" ht="15">
      <c r="A4" s="61" t="s">
        <v>1348</v>
      </c>
      <c r="B4" s="62" t="s">
        <v>1432</v>
      </c>
      <c r="C4" s="62" t="s">
        <v>56</v>
      </c>
      <c r="D4" s="99"/>
      <c r="E4" s="11"/>
      <c r="F4" s="12" t="s">
        <v>4391</v>
      </c>
      <c r="G4" s="60"/>
      <c r="H4" s="60"/>
      <c r="I4" s="100">
        <v>4</v>
      </c>
      <c r="J4" s="74"/>
      <c r="K4" s="45">
        <v>18</v>
      </c>
      <c r="L4" s="45">
        <v>17</v>
      </c>
      <c r="M4" s="45">
        <v>0</v>
      </c>
      <c r="N4" s="45">
        <v>17</v>
      </c>
      <c r="O4" s="45">
        <v>0</v>
      </c>
      <c r="P4" s="46">
        <v>0</v>
      </c>
      <c r="Q4" s="46">
        <v>0</v>
      </c>
      <c r="R4" s="45">
        <v>1</v>
      </c>
      <c r="S4" s="45">
        <v>0</v>
      </c>
      <c r="T4" s="45">
        <v>18</v>
      </c>
      <c r="U4" s="45">
        <v>17</v>
      </c>
      <c r="V4" s="45">
        <v>2</v>
      </c>
      <c r="W4" s="46">
        <v>1.783951</v>
      </c>
      <c r="X4" s="46">
        <v>0.05555555555555555</v>
      </c>
      <c r="Y4" s="45">
        <v>1</v>
      </c>
      <c r="Z4" s="46">
        <v>0.6993006993006993</v>
      </c>
      <c r="AA4" s="45">
        <v>2</v>
      </c>
      <c r="AB4" s="46">
        <v>1.3986013986013985</v>
      </c>
      <c r="AC4" s="45">
        <v>0</v>
      </c>
      <c r="AD4" s="46">
        <v>0</v>
      </c>
      <c r="AE4" s="45">
        <v>72</v>
      </c>
      <c r="AF4" s="46">
        <v>50.34965034965035</v>
      </c>
      <c r="AG4" s="45">
        <v>143</v>
      </c>
      <c r="AH4" s="85" t="s">
        <v>3598</v>
      </c>
      <c r="AI4" s="85" t="s">
        <v>3640</v>
      </c>
      <c r="AJ4" s="85" t="s">
        <v>3660</v>
      </c>
      <c r="AK4" s="85" t="s">
        <v>965</v>
      </c>
      <c r="AL4" s="85" t="s">
        <v>969</v>
      </c>
      <c r="AM4" s="85"/>
      <c r="AN4" s="89" t="s">
        <v>3740</v>
      </c>
      <c r="AO4" s="89" t="s">
        <v>3823</v>
      </c>
    </row>
    <row r="5" spans="1:41" ht="15">
      <c r="A5" s="61" t="s">
        <v>1349</v>
      </c>
      <c r="B5" s="62" t="s">
        <v>1433</v>
      </c>
      <c r="C5" s="62" t="s">
        <v>56</v>
      </c>
      <c r="D5" s="99"/>
      <c r="E5" s="11"/>
      <c r="F5" s="12" t="s">
        <v>4392</v>
      </c>
      <c r="G5" s="60"/>
      <c r="H5" s="60"/>
      <c r="I5" s="100">
        <v>5</v>
      </c>
      <c r="J5" s="74"/>
      <c r="K5" s="45">
        <v>17</v>
      </c>
      <c r="L5" s="45">
        <v>16</v>
      </c>
      <c r="M5" s="45">
        <v>0</v>
      </c>
      <c r="N5" s="45">
        <v>16</v>
      </c>
      <c r="O5" s="45">
        <v>0</v>
      </c>
      <c r="P5" s="46">
        <v>0</v>
      </c>
      <c r="Q5" s="46">
        <v>0</v>
      </c>
      <c r="R5" s="45">
        <v>1</v>
      </c>
      <c r="S5" s="45">
        <v>0</v>
      </c>
      <c r="T5" s="45">
        <v>17</v>
      </c>
      <c r="U5" s="45">
        <v>16</v>
      </c>
      <c r="V5" s="45">
        <v>4</v>
      </c>
      <c r="W5" s="46">
        <v>2.200692</v>
      </c>
      <c r="X5" s="46">
        <v>0.058823529411764705</v>
      </c>
      <c r="Y5" s="45">
        <v>4</v>
      </c>
      <c r="Z5" s="46">
        <v>1.4134275618374559</v>
      </c>
      <c r="AA5" s="45">
        <v>1</v>
      </c>
      <c r="AB5" s="46">
        <v>0.35335689045936397</v>
      </c>
      <c r="AC5" s="45">
        <v>0</v>
      </c>
      <c r="AD5" s="46">
        <v>0</v>
      </c>
      <c r="AE5" s="45">
        <v>148</v>
      </c>
      <c r="AF5" s="46">
        <v>52.29681978798587</v>
      </c>
      <c r="AG5" s="45">
        <v>283</v>
      </c>
      <c r="AH5" s="85" t="s">
        <v>3599</v>
      </c>
      <c r="AI5" s="85" t="s">
        <v>3641</v>
      </c>
      <c r="AJ5" s="85" t="s">
        <v>3661</v>
      </c>
      <c r="AK5" s="85" t="s">
        <v>965</v>
      </c>
      <c r="AL5" s="85" t="s">
        <v>3708</v>
      </c>
      <c r="AM5" s="85"/>
      <c r="AN5" s="89" t="s">
        <v>3741</v>
      </c>
      <c r="AO5" s="89" t="s">
        <v>3894</v>
      </c>
    </row>
    <row r="6" spans="1:41" ht="15">
      <c r="A6" s="61" t="s">
        <v>1350</v>
      </c>
      <c r="B6" s="62" t="s">
        <v>1434</v>
      </c>
      <c r="C6" s="62" t="s">
        <v>56</v>
      </c>
      <c r="D6" s="99"/>
      <c r="E6" s="11"/>
      <c r="F6" s="12" t="s">
        <v>4393</v>
      </c>
      <c r="G6" s="60"/>
      <c r="H6" s="60"/>
      <c r="I6" s="100">
        <v>6</v>
      </c>
      <c r="J6" s="74"/>
      <c r="K6" s="45">
        <v>15</v>
      </c>
      <c r="L6" s="45">
        <v>14</v>
      </c>
      <c r="M6" s="45">
        <v>0</v>
      </c>
      <c r="N6" s="45">
        <v>14</v>
      </c>
      <c r="O6" s="45">
        <v>0</v>
      </c>
      <c r="P6" s="46">
        <v>0</v>
      </c>
      <c r="Q6" s="46">
        <v>0</v>
      </c>
      <c r="R6" s="45">
        <v>1</v>
      </c>
      <c r="S6" s="45">
        <v>0</v>
      </c>
      <c r="T6" s="45">
        <v>15</v>
      </c>
      <c r="U6" s="45">
        <v>14</v>
      </c>
      <c r="V6" s="45">
        <v>2</v>
      </c>
      <c r="W6" s="46">
        <v>1.742222</v>
      </c>
      <c r="X6" s="46">
        <v>0.06666666666666667</v>
      </c>
      <c r="Y6" s="45">
        <v>1</v>
      </c>
      <c r="Z6" s="46">
        <v>1.0869565217391304</v>
      </c>
      <c r="AA6" s="45">
        <v>0</v>
      </c>
      <c r="AB6" s="46">
        <v>0</v>
      </c>
      <c r="AC6" s="45">
        <v>0</v>
      </c>
      <c r="AD6" s="46">
        <v>0</v>
      </c>
      <c r="AE6" s="45">
        <v>40</v>
      </c>
      <c r="AF6" s="46">
        <v>43.47826086956522</v>
      </c>
      <c r="AG6" s="45">
        <v>92</v>
      </c>
      <c r="AH6" s="85" t="s">
        <v>3600</v>
      </c>
      <c r="AI6" s="85" t="s">
        <v>3640</v>
      </c>
      <c r="AJ6" s="85" t="s">
        <v>3662</v>
      </c>
      <c r="AK6" s="85" t="s">
        <v>965</v>
      </c>
      <c r="AL6" s="85" t="s">
        <v>970</v>
      </c>
      <c r="AM6" s="85"/>
      <c r="AN6" s="89" t="s">
        <v>3742</v>
      </c>
      <c r="AO6" s="89" t="s">
        <v>3765</v>
      </c>
    </row>
    <row r="7" spans="1:41" ht="15">
      <c r="A7" s="61" t="s">
        <v>1351</v>
      </c>
      <c r="B7" s="62" t="s">
        <v>1435</v>
      </c>
      <c r="C7" s="62" t="s">
        <v>56</v>
      </c>
      <c r="D7" s="99"/>
      <c r="E7" s="11"/>
      <c r="F7" s="12" t="s">
        <v>4394</v>
      </c>
      <c r="G7" s="60"/>
      <c r="H7" s="60"/>
      <c r="I7" s="100">
        <v>7</v>
      </c>
      <c r="J7" s="74"/>
      <c r="K7" s="45">
        <v>14</v>
      </c>
      <c r="L7" s="45">
        <v>13</v>
      </c>
      <c r="M7" s="45">
        <v>0</v>
      </c>
      <c r="N7" s="45">
        <v>13</v>
      </c>
      <c r="O7" s="45">
        <v>0</v>
      </c>
      <c r="P7" s="46">
        <v>0</v>
      </c>
      <c r="Q7" s="46">
        <v>0</v>
      </c>
      <c r="R7" s="45">
        <v>1</v>
      </c>
      <c r="S7" s="45">
        <v>0</v>
      </c>
      <c r="T7" s="45">
        <v>14</v>
      </c>
      <c r="U7" s="45">
        <v>13</v>
      </c>
      <c r="V7" s="45">
        <v>4</v>
      </c>
      <c r="W7" s="46">
        <v>2.520408</v>
      </c>
      <c r="X7" s="46">
        <v>0.07142857142857142</v>
      </c>
      <c r="Y7" s="45">
        <v>16</v>
      </c>
      <c r="Z7" s="46">
        <v>2.2792022792022792</v>
      </c>
      <c r="AA7" s="45">
        <v>4</v>
      </c>
      <c r="AB7" s="46">
        <v>0.5698005698005698</v>
      </c>
      <c r="AC7" s="45">
        <v>0</v>
      </c>
      <c r="AD7" s="46">
        <v>0</v>
      </c>
      <c r="AE7" s="45">
        <v>375</v>
      </c>
      <c r="AF7" s="46">
        <v>53.41880341880342</v>
      </c>
      <c r="AG7" s="45">
        <v>702</v>
      </c>
      <c r="AH7" s="85" t="s">
        <v>3601</v>
      </c>
      <c r="AI7" s="85" t="s">
        <v>3642</v>
      </c>
      <c r="AJ7" s="85" t="s">
        <v>3663</v>
      </c>
      <c r="AK7" s="85" t="s">
        <v>965</v>
      </c>
      <c r="AL7" s="85" t="s">
        <v>3709</v>
      </c>
      <c r="AM7" s="85"/>
      <c r="AN7" s="89" t="s">
        <v>3743</v>
      </c>
      <c r="AO7" s="89" t="s">
        <v>3895</v>
      </c>
    </row>
    <row r="8" spans="1:41" ht="15">
      <c r="A8" s="61" t="s">
        <v>1352</v>
      </c>
      <c r="B8" s="62" t="s">
        <v>1436</v>
      </c>
      <c r="C8" s="62" t="s">
        <v>56</v>
      </c>
      <c r="D8" s="99"/>
      <c r="E8" s="11"/>
      <c r="F8" s="12" t="s">
        <v>4395</v>
      </c>
      <c r="G8" s="60"/>
      <c r="H8" s="60"/>
      <c r="I8" s="100">
        <v>8</v>
      </c>
      <c r="J8" s="74"/>
      <c r="K8" s="45">
        <v>12</v>
      </c>
      <c r="L8" s="45">
        <v>20</v>
      </c>
      <c r="M8" s="45">
        <v>0</v>
      </c>
      <c r="N8" s="45">
        <v>20</v>
      </c>
      <c r="O8" s="45">
        <v>0</v>
      </c>
      <c r="P8" s="46">
        <v>0</v>
      </c>
      <c r="Q8" s="46">
        <v>0</v>
      </c>
      <c r="R8" s="45">
        <v>1</v>
      </c>
      <c r="S8" s="45">
        <v>0</v>
      </c>
      <c r="T8" s="45">
        <v>12</v>
      </c>
      <c r="U8" s="45">
        <v>20</v>
      </c>
      <c r="V8" s="45">
        <v>2</v>
      </c>
      <c r="W8" s="46">
        <v>1.555556</v>
      </c>
      <c r="X8" s="46">
        <v>0.15151515151515152</v>
      </c>
      <c r="Y8" s="45">
        <v>4</v>
      </c>
      <c r="Z8" s="46">
        <v>1.3333333333333333</v>
      </c>
      <c r="AA8" s="45">
        <v>3</v>
      </c>
      <c r="AB8" s="46">
        <v>1</v>
      </c>
      <c r="AC8" s="45">
        <v>0</v>
      </c>
      <c r="AD8" s="46">
        <v>0</v>
      </c>
      <c r="AE8" s="45">
        <v>178</v>
      </c>
      <c r="AF8" s="46">
        <v>59.333333333333336</v>
      </c>
      <c r="AG8" s="45">
        <v>300</v>
      </c>
      <c r="AH8" s="85" t="s">
        <v>3602</v>
      </c>
      <c r="AI8" s="85" t="s">
        <v>817</v>
      </c>
      <c r="AJ8" s="85" t="s">
        <v>3664</v>
      </c>
      <c r="AK8" s="85" t="s">
        <v>965</v>
      </c>
      <c r="AL8" s="85" t="s">
        <v>3710</v>
      </c>
      <c r="AM8" s="85"/>
      <c r="AN8" s="89" t="s">
        <v>3744</v>
      </c>
      <c r="AO8" s="89" t="s">
        <v>3896</v>
      </c>
    </row>
    <row r="9" spans="1:41" ht="15">
      <c r="A9" s="61" t="s">
        <v>1353</v>
      </c>
      <c r="B9" s="62" t="s">
        <v>1437</v>
      </c>
      <c r="C9" s="62" t="s">
        <v>56</v>
      </c>
      <c r="D9" s="99"/>
      <c r="E9" s="11"/>
      <c r="F9" s="12" t="s">
        <v>4396</v>
      </c>
      <c r="G9" s="60"/>
      <c r="H9" s="60"/>
      <c r="I9" s="100">
        <v>9</v>
      </c>
      <c r="J9" s="74"/>
      <c r="K9" s="45">
        <v>11</v>
      </c>
      <c r="L9" s="45">
        <v>10</v>
      </c>
      <c r="M9" s="45">
        <v>0</v>
      </c>
      <c r="N9" s="45">
        <v>10</v>
      </c>
      <c r="O9" s="45">
        <v>0</v>
      </c>
      <c r="P9" s="46">
        <v>0</v>
      </c>
      <c r="Q9" s="46">
        <v>0</v>
      </c>
      <c r="R9" s="45">
        <v>1</v>
      </c>
      <c r="S9" s="45">
        <v>0</v>
      </c>
      <c r="T9" s="45">
        <v>11</v>
      </c>
      <c r="U9" s="45">
        <v>10</v>
      </c>
      <c r="V9" s="45">
        <v>4</v>
      </c>
      <c r="W9" s="46">
        <v>1.917355</v>
      </c>
      <c r="X9" s="46">
        <v>0.09090909090909091</v>
      </c>
      <c r="Y9" s="45">
        <v>11</v>
      </c>
      <c r="Z9" s="46">
        <v>0.8994276369582993</v>
      </c>
      <c r="AA9" s="45">
        <v>15</v>
      </c>
      <c r="AB9" s="46">
        <v>1.2264922322158627</v>
      </c>
      <c r="AC9" s="45">
        <v>0</v>
      </c>
      <c r="AD9" s="46">
        <v>0</v>
      </c>
      <c r="AE9" s="45">
        <v>656</v>
      </c>
      <c r="AF9" s="46">
        <v>53.63859362224039</v>
      </c>
      <c r="AG9" s="45">
        <v>1223</v>
      </c>
      <c r="AH9" s="85" t="s">
        <v>3603</v>
      </c>
      <c r="AI9" s="85" t="s">
        <v>817</v>
      </c>
      <c r="AJ9" s="85" t="s">
        <v>3665</v>
      </c>
      <c r="AK9" s="85" t="s">
        <v>965</v>
      </c>
      <c r="AL9" s="85" t="s">
        <v>3711</v>
      </c>
      <c r="AM9" s="85"/>
      <c r="AN9" s="89" t="s">
        <v>3745</v>
      </c>
      <c r="AO9" s="89" t="s">
        <v>3897</v>
      </c>
    </row>
    <row r="10" spans="1:41" ht="14.25" customHeight="1">
      <c r="A10" s="61" t="s">
        <v>1354</v>
      </c>
      <c r="B10" s="62" t="s">
        <v>1438</v>
      </c>
      <c r="C10" s="62" t="s">
        <v>56</v>
      </c>
      <c r="D10" s="99"/>
      <c r="E10" s="11"/>
      <c r="F10" s="12" t="s">
        <v>4397</v>
      </c>
      <c r="G10" s="60"/>
      <c r="H10" s="60"/>
      <c r="I10" s="100">
        <v>10</v>
      </c>
      <c r="J10" s="74"/>
      <c r="K10" s="45">
        <v>8</v>
      </c>
      <c r="L10" s="45">
        <v>7</v>
      </c>
      <c r="M10" s="45">
        <v>0</v>
      </c>
      <c r="N10" s="45">
        <v>7</v>
      </c>
      <c r="O10" s="45">
        <v>0</v>
      </c>
      <c r="P10" s="46">
        <v>0</v>
      </c>
      <c r="Q10" s="46">
        <v>0</v>
      </c>
      <c r="R10" s="45">
        <v>1</v>
      </c>
      <c r="S10" s="45">
        <v>0</v>
      </c>
      <c r="T10" s="45">
        <v>8</v>
      </c>
      <c r="U10" s="45">
        <v>7</v>
      </c>
      <c r="V10" s="45">
        <v>3</v>
      </c>
      <c r="W10" s="46">
        <v>1.6875</v>
      </c>
      <c r="X10" s="46">
        <v>0.125</v>
      </c>
      <c r="Y10" s="45">
        <v>14</v>
      </c>
      <c r="Z10" s="46">
        <v>1.9746121297602257</v>
      </c>
      <c r="AA10" s="45">
        <v>9</v>
      </c>
      <c r="AB10" s="46">
        <v>1.2693935119887165</v>
      </c>
      <c r="AC10" s="45">
        <v>0</v>
      </c>
      <c r="AD10" s="46">
        <v>0</v>
      </c>
      <c r="AE10" s="45">
        <v>392</v>
      </c>
      <c r="AF10" s="46">
        <v>55.28913963328632</v>
      </c>
      <c r="AG10" s="45">
        <v>709</v>
      </c>
      <c r="AH10" s="85" t="s">
        <v>3604</v>
      </c>
      <c r="AI10" s="85" t="s">
        <v>817</v>
      </c>
      <c r="AJ10" s="85" t="s">
        <v>3666</v>
      </c>
      <c r="AK10" s="85" t="s">
        <v>965</v>
      </c>
      <c r="AL10" s="85" t="s">
        <v>3712</v>
      </c>
      <c r="AM10" s="85"/>
      <c r="AN10" s="89" t="s">
        <v>3746</v>
      </c>
      <c r="AO10" s="89" t="s">
        <v>3898</v>
      </c>
    </row>
    <row r="11" spans="1:41" ht="15">
      <c r="A11" s="61" t="s">
        <v>1355</v>
      </c>
      <c r="B11" s="62" t="s">
        <v>1439</v>
      </c>
      <c r="C11" s="62" t="s">
        <v>56</v>
      </c>
      <c r="D11" s="99"/>
      <c r="E11" s="11"/>
      <c r="F11" s="12" t="s">
        <v>4398</v>
      </c>
      <c r="G11" s="60"/>
      <c r="H11" s="60"/>
      <c r="I11" s="100">
        <v>11</v>
      </c>
      <c r="J11" s="74"/>
      <c r="K11" s="45">
        <v>8</v>
      </c>
      <c r="L11" s="45">
        <v>7</v>
      </c>
      <c r="M11" s="45">
        <v>0</v>
      </c>
      <c r="N11" s="45">
        <v>7</v>
      </c>
      <c r="O11" s="45">
        <v>0</v>
      </c>
      <c r="P11" s="46">
        <v>0</v>
      </c>
      <c r="Q11" s="46">
        <v>0</v>
      </c>
      <c r="R11" s="45">
        <v>1</v>
      </c>
      <c r="S11" s="45">
        <v>0</v>
      </c>
      <c r="T11" s="45">
        <v>8</v>
      </c>
      <c r="U11" s="45">
        <v>7</v>
      </c>
      <c r="V11" s="45">
        <v>2</v>
      </c>
      <c r="W11" s="46">
        <v>1.53125</v>
      </c>
      <c r="X11" s="46">
        <v>0.125</v>
      </c>
      <c r="Y11" s="45">
        <v>5</v>
      </c>
      <c r="Z11" s="46">
        <v>3.2467532467532467</v>
      </c>
      <c r="AA11" s="45">
        <v>0</v>
      </c>
      <c r="AB11" s="46">
        <v>0</v>
      </c>
      <c r="AC11" s="45">
        <v>0</v>
      </c>
      <c r="AD11" s="46">
        <v>0</v>
      </c>
      <c r="AE11" s="45">
        <v>82</v>
      </c>
      <c r="AF11" s="46">
        <v>53.246753246753244</v>
      </c>
      <c r="AG11" s="45">
        <v>154</v>
      </c>
      <c r="AH11" s="85" t="s">
        <v>3605</v>
      </c>
      <c r="AI11" s="85" t="s">
        <v>3641</v>
      </c>
      <c r="AJ11" s="85" t="s">
        <v>3667</v>
      </c>
      <c r="AK11" s="85" t="s">
        <v>965</v>
      </c>
      <c r="AL11" s="85" t="s">
        <v>978</v>
      </c>
      <c r="AM11" s="85"/>
      <c r="AN11" s="89" t="s">
        <v>3747</v>
      </c>
      <c r="AO11" s="89" t="s">
        <v>3899</v>
      </c>
    </row>
    <row r="12" spans="1:41" ht="15">
      <c r="A12" s="61" t="s">
        <v>1356</v>
      </c>
      <c r="B12" s="62" t="s">
        <v>1440</v>
      </c>
      <c r="C12" s="62" t="s">
        <v>56</v>
      </c>
      <c r="D12" s="99"/>
      <c r="E12" s="11"/>
      <c r="F12" s="12" t="s">
        <v>4399</v>
      </c>
      <c r="G12" s="60"/>
      <c r="H12" s="60"/>
      <c r="I12" s="100">
        <v>12</v>
      </c>
      <c r="J12" s="74"/>
      <c r="K12" s="45">
        <v>8</v>
      </c>
      <c r="L12" s="45">
        <v>7</v>
      </c>
      <c r="M12" s="45">
        <v>0</v>
      </c>
      <c r="N12" s="45">
        <v>7</v>
      </c>
      <c r="O12" s="45">
        <v>0</v>
      </c>
      <c r="P12" s="46">
        <v>0</v>
      </c>
      <c r="Q12" s="46">
        <v>0</v>
      </c>
      <c r="R12" s="45">
        <v>1</v>
      </c>
      <c r="S12" s="45">
        <v>0</v>
      </c>
      <c r="T12" s="45">
        <v>8</v>
      </c>
      <c r="U12" s="45">
        <v>7</v>
      </c>
      <c r="V12" s="45">
        <v>4</v>
      </c>
      <c r="W12" s="46">
        <v>2.0625</v>
      </c>
      <c r="X12" s="46">
        <v>0.125</v>
      </c>
      <c r="Y12" s="45">
        <v>3</v>
      </c>
      <c r="Z12" s="46">
        <v>0.8620689655172413</v>
      </c>
      <c r="AA12" s="45">
        <v>2</v>
      </c>
      <c r="AB12" s="46">
        <v>0.5747126436781609</v>
      </c>
      <c r="AC12" s="45">
        <v>0</v>
      </c>
      <c r="AD12" s="46">
        <v>0</v>
      </c>
      <c r="AE12" s="45">
        <v>187</v>
      </c>
      <c r="AF12" s="46">
        <v>53.735632183908045</v>
      </c>
      <c r="AG12" s="45">
        <v>348</v>
      </c>
      <c r="AH12" s="85" t="s">
        <v>3606</v>
      </c>
      <c r="AI12" s="85" t="s">
        <v>3640</v>
      </c>
      <c r="AJ12" s="85" t="s">
        <v>3668</v>
      </c>
      <c r="AK12" s="85" t="s">
        <v>965</v>
      </c>
      <c r="AL12" s="85" t="s">
        <v>969</v>
      </c>
      <c r="AM12" s="85"/>
      <c r="AN12" s="89" t="s">
        <v>3748</v>
      </c>
      <c r="AO12" s="89" t="s">
        <v>3900</v>
      </c>
    </row>
    <row r="13" spans="1:41" ht="15">
      <c r="A13" s="61" t="s">
        <v>1357</v>
      </c>
      <c r="B13" s="62" t="s">
        <v>1441</v>
      </c>
      <c r="C13" s="62" t="s">
        <v>56</v>
      </c>
      <c r="D13" s="99"/>
      <c r="E13" s="11"/>
      <c r="F13" s="12" t="s">
        <v>4400</v>
      </c>
      <c r="G13" s="60"/>
      <c r="H13" s="60"/>
      <c r="I13" s="100">
        <v>13</v>
      </c>
      <c r="J13" s="74"/>
      <c r="K13" s="45">
        <v>7</v>
      </c>
      <c r="L13" s="45">
        <v>6</v>
      </c>
      <c r="M13" s="45">
        <v>0</v>
      </c>
      <c r="N13" s="45">
        <v>6</v>
      </c>
      <c r="O13" s="45">
        <v>0</v>
      </c>
      <c r="P13" s="46">
        <v>0</v>
      </c>
      <c r="Q13" s="46">
        <v>0</v>
      </c>
      <c r="R13" s="45">
        <v>1</v>
      </c>
      <c r="S13" s="45">
        <v>0</v>
      </c>
      <c r="T13" s="45">
        <v>7</v>
      </c>
      <c r="U13" s="45">
        <v>6</v>
      </c>
      <c r="V13" s="45">
        <v>2</v>
      </c>
      <c r="W13" s="46">
        <v>1.469388</v>
      </c>
      <c r="X13" s="46">
        <v>0.14285714285714285</v>
      </c>
      <c r="Y13" s="45">
        <v>4</v>
      </c>
      <c r="Z13" s="46">
        <v>1.4545454545454546</v>
      </c>
      <c r="AA13" s="45">
        <v>3</v>
      </c>
      <c r="AB13" s="46">
        <v>1.0909090909090908</v>
      </c>
      <c r="AC13" s="45">
        <v>0</v>
      </c>
      <c r="AD13" s="46">
        <v>0</v>
      </c>
      <c r="AE13" s="45">
        <v>153</v>
      </c>
      <c r="AF13" s="46">
        <v>55.63636363636363</v>
      </c>
      <c r="AG13" s="45">
        <v>275</v>
      </c>
      <c r="AH13" s="85" t="s">
        <v>3607</v>
      </c>
      <c r="AI13" s="85" t="s">
        <v>3643</v>
      </c>
      <c r="AJ13" s="85" t="s">
        <v>3669</v>
      </c>
      <c r="AK13" s="85" t="s">
        <v>965</v>
      </c>
      <c r="AL13" s="85" t="s">
        <v>968</v>
      </c>
      <c r="AM13" s="85"/>
      <c r="AN13" s="89" t="s">
        <v>3749</v>
      </c>
      <c r="AO13" s="89" t="s">
        <v>3901</v>
      </c>
    </row>
    <row r="14" spans="1:41" ht="15">
      <c r="A14" s="61" t="s">
        <v>1358</v>
      </c>
      <c r="B14" s="62" t="s">
        <v>1442</v>
      </c>
      <c r="C14" s="62" t="s">
        <v>56</v>
      </c>
      <c r="D14" s="99"/>
      <c r="E14" s="11"/>
      <c r="F14" s="12" t="s">
        <v>4401</v>
      </c>
      <c r="G14" s="60"/>
      <c r="H14" s="60"/>
      <c r="I14" s="100">
        <v>14</v>
      </c>
      <c r="J14" s="74"/>
      <c r="K14" s="45">
        <v>7</v>
      </c>
      <c r="L14" s="45">
        <v>6</v>
      </c>
      <c r="M14" s="45">
        <v>0</v>
      </c>
      <c r="N14" s="45">
        <v>6</v>
      </c>
      <c r="O14" s="45">
        <v>0</v>
      </c>
      <c r="P14" s="46">
        <v>0</v>
      </c>
      <c r="Q14" s="46">
        <v>0</v>
      </c>
      <c r="R14" s="45">
        <v>1</v>
      </c>
      <c r="S14" s="45">
        <v>0</v>
      </c>
      <c r="T14" s="45">
        <v>7</v>
      </c>
      <c r="U14" s="45">
        <v>6</v>
      </c>
      <c r="V14" s="45">
        <v>4</v>
      </c>
      <c r="W14" s="46">
        <v>1.877551</v>
      </c>
      <c r="X14" s="46">
        <v>0.14285714285714285</v>
      </c>
      <c r="Y14" s="45">
        <v>7</v>
      </c>
      <c r="Z14" s="46">
        <v>2.3890784982935154</v>
      </c>
      <c r="AA14" s="45">
        <v>2</v>
      </c>
      <c r="AB14" s="46">
        <v>0.6825938566552902</v>
      </c>
      <c r="AC14" s="45">
        <v>0</v>
      </c>
      <c r="AD14" s="46">
        <v>0</v>
      </c>
      <c r="AE14" s="45">
        <v>157</v>
      </c>
      <c r="AF14" s="46">
        <v>53.58361774744027</v>
      </c>
      <c r="AG14" s="45">
        <v>293</v>
      </c>
      <c r="AH14" s="85" t="s">
        <v>3608</v>
      </c>
      <c r="AI14" s="85" t="s">
        <v>817</v>
      </c>
      <c r="AJ14" s="85" t="s">
        <v>828</v>
      </c>
      <c r="AK14" s="85" t="s">
        <v>965</v>
      </c>
      <c r="AL14" s="85" t="s">
        <v>969</v>
      </c>
      <c r="AM14" s="85"/>
      <c r="AN14" s="89" t="s">
        <v>3750</v>
      </c>
      <c r="AO14" s="89" t="s">
        <v>3902</v>
      </c>
    </row>
    <row r="15" spans="1:41" ht="15">
      <c r="A15" s="61" t="s">
        <v>1359</v>
      </c>
      <c r="B15" s="62" t="s">
        <v>1431</v>
      </c>
      <c r="C15" s="62" t="s">
        <v>59</v>
      </c>
      <c r="D15" s="99"/>
      <c r="E15" s="11"/>
      <c r="F15" s="12" t="s">
        <v>4402</v>
      </c>
      <c r="G15" s="60"/>
      <c r="H15" s="60"/>
      <c r="I15" s="100">
        <v>15</v>
      </c>
      <c r="J15" s="74"/>
      <c r="K15" s="45">
        <v>7</v>
      </c>
      <c r="L15" s="45">
        <v>6</v>
      </c>
      <c r="M15" s="45">
        <v>0</v>
      </c>
      <c r="N15" s="45">
        <v>6</v>
      </c>
      <c r="O15" s="45">
        <v>0</v>
      </c>
      <c r="P15" s="46">
        <v>0</v>
      </c>
      <c r="Q15" s="46">
        <v>0</v>
      </c>
      <c r="R15" s="45">
        <v>1</v>
      </c>
      <c r="S15" s="45">
        <v>0</v>
      </c>
      <c r="T15" s="45">
        <v>7</v>
      </c>
      <c r="U15" s="45">
        <v>6</v>
      </c>
      <c r="V15" s="45">
        <v>4</v>
      </c>
      <c r="W15" s="46">
        <v>1.877551</v>
      </c>
      <c r="X15" s="46">
        <v>0.14285714285714285</v>
      </c>
      <c r="Y15" s="45">
        <v>7</v>
      </c>
      <c r="Z15" s="46">
        <v>1.8716577540106951</v>
      </c>
      <c r="AA15" s="45">
        <v>5</v>
      </c>
      <c r="AB15" s="46">
        <v>1.3368983957219251</v>
      </c>
      <c r="AC15" s="45">
        <v>0</v>
      </c>
      <c r="AD15" s="46">
        <v>0</v>
      </c>
      <c r="AE15" s="45">
        <v>170</v>
      </c>
      <c r="AF15" s="46">
        <v>45.45454545454545</v>
      </c>
      <c r="AG15" s="45">
        <v>374</v>
      </c>
      <c r="AH15" s="85" t="s">
        <v>3609</v>
      </c>
      <c r="AI15" s="85" t="s">
        <v>817</v>
      </c>
      <c r="AJ15" s="85" t="s">
        <v>3670</v>
      </c>
      <c r="AK15" s="85" t="s">
        <v>965</v>
      </c>
      <c r="AL15" s="85" t="s">
        <v>975</v>
      </c>
      <c r="AM15" s="85"/>
      <c r="AN15" s="89" t="s">
        <v>3751</v>
      </c>
      <c r="AO15" s="89" t="s">
        <v>3903</v>
      </c>
    </row>
    <row r="16" spans="1:41" ht="15">
      <c r="A16" s="61" t="s">
        <v>1360</v>
      </c>
      <c r="B16" s="62" t="s">
        <v>1432</v>
      </c>
      <c r="C16" s="62" t="s">
        <v>59</v>
      </c>
      <c r="D16" s="99"/>
      <c r="E16" s="11"/>
      <c r="F16" s="12" t="s">
        <v>4403</v>
      </c>
      <c r="G16" s="60"/>
      <c r="H16" s="60"/>
      <c r="I16" s="100">
        <v>16</v>
      </c>
      <c r="J16" s="74"/>
      <c r="K16" s="45">
        <v>6</v>
      </c>
      <c r="L16" s="45">
        <v>5</v>
      </c>
      <c r="M16" s="45">
        <v>0</v>
      </c>
      <c r="N16" s="45">
        <v>5</v>
      </c>
      <c r="O16" s="45">
        <v>0</v>
      </c>
      <c r="P16" s="46">
        <v>0</v>
      </c>
      <c r="Q16" s="46">
        <v>0</v>
      </c>
      <c r="R16" s="45">
        <v>1</v>
      </c>
      <c r="S16" s="45">
        <v>0</v>
      </c>
      <c r="T16" s="45">
        <v>6</v>
      </c>
      <c r="U16" s="45">
        <v>5</v>
      </c>
      <c r="V16" s="45">
        <v>4</v>
      </c>
      <c r="W16" s="46">
        <v>1.777778</v>
      </c>
      <c r="X16" s="46">
        <v>0.16666666666666666</v>
      </c>
      <c r="Y16" s="45">
        <v>3</v>
      </c>
      <c r="Z16" s="46">
        <v>0.7936507936507936</v>
      </c>
      <c r="AA16" s="45">
        <v>8</v>
      </c>
      <c r="AB16" s="46">
        <v>2.1164021164021163</v>
      </c>
      <c r="AC16" s="45">
        <v>0</v>
      </c>
      <c r="AD16" s="46">
        <v>0</v>
      </c>
      <c r="AE16" s="45">
        <v>189</v>
      </c>
      <c r="AF16" s="46">
        <v>50</v>
      </c>
      <c r="AG16" s="45">
        <v>378</v>
      </c>
      <c r="AH16" s="85" t="s">
        <v>3610</v>
      </c>
      <c r="AI16" s="85" t="s">
        <v>817</v>
      </c>
      <c r="AJ16" s="85" t="s">
        <v>3671</v>
      </c>
      <c r="AK16" s="85" t="s">
        <v>965</v>
      </c>
      <c r="AL16" s="85" t="s">
        <v>969</v>
      </c>
      <c r="AM16" s="85"/>
      <c r="AN16" s="89" t="s">
        <v>3752</v>
      </c>
      <c r="AO16" s="89" t="s">
        <v>3904</v>
      </c>
    </row>
    <row r="17" spans="1:41" ht="15">
      <c r="A17" s="61" t="s">
        <v>1361</v>
      </c>
      <c r="B17" s="62" t="s">
        <v>1433</v>
      </c>
      <c r="C17" s="62" t="s">
        <v>59</v>
      </c>
      <c r="D17" s="99"/>
      <c r="E17" s="11"/>
      <c r="F17" s="12" t="s">
        <v>4404</v>
      </c>
      <c r="G17" s="60"/>
      <c r="H17" s="60"/>
      <c r="I17" s="100">
        <v>17</v>
      </c>
      <c r="J17" s="74"/>
      <c r="K17" s="45">
        <v>5</v>
      </c>
      <c r="L17" s="45">
        <v>4</v>
      </c>
      <c r="M17" s="45">
        <v>0</v>
      </c>
      <c r="N17" s="45">
        <v>4</v>
      </c>
      <c r="O17" s="45">
        <v>0</v>
      </c>
      <c r="P17" s="46">
        <v>0</v>
      </c>
      <c r="Q17" s="46">
        <v>0</v>
      </c>
      <c r="R17" s="45">
        <v>1</v>
      </c>
      <c r="S17" s="45">
        <v>0</v>
      </c>
      <c r="T17" s="45">
        <v>5</v>
      </c>
      <c r="U17" s="45">
        <v>4</v>
      </c>
      <c r="V17" s="45">
        <v>3</v>
      </c>
      <c r="W17" s="46">
        <v>1.44</v>
      </c>
      <c r="X17" s="46">
        <v>0.2</v>
      </c>
      <c r="Y17" s="45">
        <v>4</v>
      </c>
      <c r="Z17" s="46">
        <v>0.970873786407767</v>
      </c>
      <c r="AA17" s="45">
        <v>1</v>
      </c>
      <c r="AB17" s="46">
        <v>0.24271844660194175</v>
      </c>
      <c r="AC17" s="45">
        <v>0</v>
      </c>
      <c r="AD17" s="46">
        <v>0</v>
      </c>
      <c r="AE17" s="45">
        <v>244</v>
      </c>
      <c r="AF17" s="46">
        <v>59.22330097087379</v>
      </c>
      <c r="AG17" s="45">
        <v>412</v>
      </c>
      <c r="AH17" s="85" t="s">
        <v>3611</v>
      </c>
      <c r="AI17" s="85" t="s">
        <v>817</v>
      </c>
      <c r="AJ17" s="85" t="s">
        <v>3672</v>
      </c>
      <c r="AK17" s="85" t="s">
        <v>965</v>
      </c>
      <c r="AL17" s="85" t="s">
        <v>3713</v>
      </c>
      <c r="AM17" s="85"/>
      <c r="AN17" s="89" t="s">
        <v>3753</v>
      </c>
      <c r="AO17" s="89" t="s">
        <v>3905</v>
      </c>
    </row>
    <row r="18" spans="1:41" ht="15">
      <c r="A18" s="61" t="s">
        <v>1362</v>
      </c>
      <c r="B18" s="62" t="s">
        <v>1434</v>
      </c>
      <c r="C18" s="62" t="s">
        <v>59</v>
      </c>
      <c r="D18" s="99"/>
      <c r="E18" s="11"/>
      <c r="F18" s="12" t="s">
        <v>4405</v>
      </c>
      <c r="G18" s="60"/>
      <c r="H18" s="60"/>
      <c r="I18" s="100">
        <v>18</v>
      </c>
      <c r="J18" s="74"/>
      <c r="K18" s="45">
        <v>5</v>
      </c>
      <c r="L18" s="45">
        <v>4</v>
      </c>
      <c r="M18" s="45">
        <v>0</v>
      </c>
      <c r="N18" s="45">
        <v>4</v>
      </c>
      <c r="O18" s="45">
        <v>0</v>
      </c>
      <c r="P18" s="46">
        <v>0</v>
      </c>
      <c r="Q18" s="46">
        <v>0</v>
      </c>
      <c r="R18" s="45">
        <v>1</v>
      </c>
      <c r="S18" s="45">
        <v>0</v>
      </c>
      <c r="T18" s="45">
        <v>5</v>
      </c>
      <c r="U18" s="45">
        <v>4</v>
      </c>
      <c r="V18" s="45">
        <v>4</v>
      </c>
      <c r="W18" s="46">
        <v>1.6</v>
      </c>
      <c r="X18" s="46">
        <v>0.2</v>
      </c>
      <c r="Y18" s="45">
        <v>2</v>
      </c>
      <c r="Z18" s="46">
        <v>0.3225806451612903</v>
      </c>
      <c r="AA18" s="45">
        <v>2</v>
      </c>
      <c r="AB18" s="46">
        <v>0.3225806451612903</v>
      </c>
      <c r="AC18" s="45">
        <v>0</v>
      </c>
      <c r="AD18" s="46">
        <v>0</v>
      </c>
      <c r="AE18" s="45">
        <v>367</v>
      </c>
      <c r="AF18" s="46">
        <v>59.193548387096776</v>
      </c>
      <c r="AG18" s="45">
        <v>620</v>
      </c>
      <c r="AH18" s="85" t="s">
        <v>3612</v>
      </c>
      <c r="AI18" s="85" t="s">
        <v>3641</v>
      </c>
      <c r="AJ18" s="85" t="s">
        <v>3673</v>
      </c>
      <c r="AK18" s="85" t="s">
        <v>965</v>
      </c>
      <c r="AL18" s="85" t="s">
        <v>3714</v>
      </c>
      <c r="AM18" s="85"/>
      <c r="AN18" s="89" t="s">
        <v>3754</v>
      </c>
      <c r="AO18" s="89" t="s">
        <v>3906</v>
      </c>
    </row>
    <row r="19" spans="1:41" ht="15">
      <c r="A19" s="61" t="s">
        <v>1363</v>
      </c>
      <c r="B19" s="62" t="s">
        <v>1435</v>
      </c>
      <c r="C19" s="62" t="s">
        <v>59</v>
      </c>
      <c r="D19" s="99"/>
      <c r="E19" s="11"/>
      <c r="F19" s="12" t="s">
        <v>4406</v>
      </c>
      <c r="G19" s="60"/>
      <c r="H19" s="60"/>
      <c r="I19" s="100">
        <v>19</v>
      </c>
      <c r="J19" s="74"/>
      <c r="K19" s="45">
        <v>4</v>
      </c>
      <c r="L19" s="45">
        <v>3</v>
      </c>
      <c r="M19" s="45">
        <v>0</v>
      </c>
      <c r="N19" s="45">
        <v>3</v>
      </c>
      <c r="O19" s="45">
        <v>0</v>
      </c>
      <c r="P19" s="46">
        <v>0</v>
      </c>
      <c r="Q19" s="46">
        <v>0</v>
      </c>
      <c r="R19" s="45">
        <v>1</v>
      </c>
      <c r="S19" s="45">
        <v>0</v>
      </c>
      <c r="T19" s="45">
        <v>4</v>
      </c>
      <c r="U19" s="45">
        <v>3</v>
      </c>
      <c r="V19" s="45">
        <v>2</v>
      </c>
      <c r="W19" s="46">
        <v>1.125</v>
      </c>
      <c r="X19" s="46">
        <v>0.25</v>
      </c>
      <c r="Y19" s="45">
        <v>1</v>
      </c>
      <c r="Z19" s="46">
        <v>1.5151515151515151</v>
      </c>
      <c r="AA19" s="45">
        <v>1</v>
      </c>
      <c r="AB19" s="46">
        <v>1.5151515151515151</v>
      </c>
      <c r="AC19" s="45">
        <v>0</v>
      </c>
      <c r="AD19" s="46">
        <v>0</v>
      </c>
      <c r="AE19" s="45">
        <v>38</v>
      </c>
      <c r="AF19" s="46">
        <v>57.57575757575758</v>
      </c>
      <c r="AG19" s="45">
        <v>66</v>
      </c>
      <c r="AH19" s="85" t="s">
        <v>3613</v>
      </c>
      <c r="AI19" s="85" t="s">
        <v>817</v>
      </c>
      <c r="AJ19" s="85" t="s">
        <v>828</v>
      </c>
      <c r="AK19" s="85" t="s">
        <v>965</v>
      </c>
      <c r="AL19" s="85" t="s">
        <v>969</v>
      </c>
      <c r="AM19" s="85"/>
      <c r="AN19" s="89" t="s">
        <v>3755</v>
      </c>
      <c r="AO19" s="89" t="s">
        <v>3907</v>
      </c>
    </row>
    <row r="20" spans="1:41" ht="15">
      <c r="A20" s="61" t="s">
        <v>1364</v>
      </c>
      <c r="B20" s="62" t="s">
        <v>1436</v>
      </c>
      <c r="C20" s="62" t="s">
        <v>59</v>
      </c>
      <c r="D20" s="99"/>
      <c r="E20" s="11"/>
      <c r="F20" s="12" t="s">
        <v>4407</v>
      </c>
      <c r="G20" s="60"/>
      <c r="H20" s="60"/>
      <c r="I20" s="100">
        <v>20</v>
      </c>
      <c r="J20" s="74"/>
      <c r="K20" s="45">
        <v>4</v>
      </c>
      <c r="L20" s="45">
        <v>3</v>
      </c>
      <c r="M20" s="45">
        <v>0</v>
      </c>
      <c r="N20" s="45">
        <v>3</v>
      </c>
      <c r="O20" s="45">
        <v>0</v>
      </c>
      <c r="P20" s="46">
        <v>0</v>
      </c>
      <c r="Q20" s="46">
        <v>0</v>
      </c>
      <c r="R20" s="45">
        <v>1</v>
      </c>
      <c r="S20" s="45">
        <v>0</v>
      </c>
      <c r="T20" s="45">
        <v>4</v>
      </c>
      <c r="U20" s="45">
        <v>3</v>
      </c>
      <c r="V20" s="45">
        <v>2</v>
      </c>
      <c r="W20" s="46">
        <v>1.125</v>
      </c>
      <c r="X20" s="46">
        <v>0.25</v>
      </c>
      <c r="Y20" s="45">
        <v>0</v>
      </c>
      <c r="Z20" s="46">
        <v>0</v>
      </c>
      <c r="AA20" s="45">
        <v>1</v>
      </c>
      <c r="AB20" s="46">
        <v>0.6944444444444444</v>
      </c>
      <c r="AC20" s="45">
        <v>0</v>
      </c>
      <c r="AD20" s="46">
        <v>0</v>
      </c>
      <c r="AE20" s="45">
        <v>85</v>
      </c>
      <c r="AF20" s="46">
        <v>59.02777777777778</v>
      </c>
      <c r="AG20" s="45">
        <v>144</v>
      </c>
      <c r="AH20" s="85" t="s">
        <v>3614</v>
      </c>
      <c r="AI20" s="85" t="s">
        <v>817</v>
      </c>
      <c r="AJ20" s="85" t="s">
        <v>3674</v>
      </c>
      <c r="AK20" s="85" t="s">
        <v>965</v>
      </c>
      <c r="AL20" s="85" t="s">
        <v>969</v>
      </c>
      <c r="AM20" s="85"/>
      <c r="AN20" s="89" t="s">
        <v>3756</v>
      </c>
      <c r="AO20" s="89" t="s">
        <v>3908</v>
      </c>
    </row>
    <row r="21" spans="1:41" ht="15">
      <c r="A21" s="61" t="s">
        <v>1365</v>
      </c>
      <c r="B21" s="62" t="s">
        <v>1437</v>
      </c>
      <c r="C21" s="62" t="s">
        <v>59</v>
      </c>
      <c r="D21" s="99"/>
      <c r="E21" s="11"/>
      <c r="F21" s="12" t="s">
        <v>4408</v>
      </c>
      <c r="G21" s="60"/>
      <c r="H21" s="60"/>
      <c r="I21" s="100">
        <v>21</v>
      </c>
      <c r="J21" s="74"/>
      <c r="K21" s="45">
        <v>4</v>
      </c>
      <c r="L21" s="45">
        <v>3</v>
      </c>
      <c r="M21" s="45">
        <v>0</v>
      </c>
      <c r="N21" s="45">
        <v>3</v>
      </c>
      <c r="O21" s="45">
        <v>0</v>
      </c>
      <c r="P21" s="46">
        <v>0</v>
      </c>
      <c r="Q21" s="46">
        <v>0</v>
      </c>
      <c r="R21" s="45">
        <v>1</v>
      </c>
      <c r="S21" s="45">
        <v>0</v>
      </c>
      <c r="T21" s="45">
        <v>4</v>
      </c>
      <c r="U21" s="45">
        <v>3</v>
      </c>
      <c r="V21" s="45">
        <v>2</v>
      </c>
      <c r="W21" s="46">
        <v>1.125</v>
      </c>
      <c r="X21" s="46">
        <v>0.25</v>
      </c>
      <c r="Y21" s="45">
        <v>7</v>
      </c>
      <c r="Z21" s="46">
        <v>3.4313725490196076</v>
      </c>
      <c r="AA21" s="45">
        <v>4</v>
      </c>
      <c r="AB21" s="46">
        <v>1.9607843137254901</v>
      </c>
      <c r="AC21" s="45">
        <v>0</v>
      </c>
      <c r="AD21" s="46">
        <v>0</v>
      </c>
      <c r="AE21" s="45">
        <v>110</v>
      </c>
      <c r="AF21" s="46">
        <v>53.92156862745098</v>
      </c>
      <c r="AG21" s="45">
        <v>204</v>
      </c>
      <c r="AH21" s="85" t="s">
        <v>3615</v>
      </c>
      <c r="AI21" s="85" t="s">
        <v>3644</v>
      </c>
      <c r="AJ21" s="85" t="s">
        <v>3675</v>
      </c>
      <c r="AK21" s="85" t="s">
        <v>965</v>
      </c>
      <c r="AL21" s="85" t="s">
        <v>969</v>
      </c>
      <c r="AM21" s="85"/>
      <c r="AN21" s="89" t="s">
        <v>3757</v>
      </c>
      <c r="AO21" s="89" t="s">
        <v>3909</v>
      </c>
    </row>
    <row r="22" spans="1:41" ht="15">
      <c r="A22" s="61" t="s">
        <v>1366</v>
      </c>
      <c r="B22" s="62" t="s">
        <v>1438</v>
      </c>
      <c r="C22" s="62" t="s">
        <v>59</v>
      </c>
      <c r="D22" s="99"/>
      <c r="E22" s="11"/>
      <c r="F22" s="12" t="s">
        <v>4409</v>
      </c>
      <c r="G22" s="60"/>
      <c r="H22" s="60"/>
      <c r="I22" s="100">
        <v>22</v>
      </c>
      <c r="J22" s="74"/>
      <c r="K22" s="45">
        <v>4</v>
      </c>
      <c r="L22" s="45">
        <v>3</v>
      </c>
      <c r="M22" s="45">
        <v>0</v>
      </c>
      <c r="N22" s="45">
        <v>3</v>
      </c>
      <c r="O22" s="45">
        <v>0</v>
      </c>
      <c r="P22" s="46">
        <v>0</v>
      </c>
      <c r="Q22" s="46">
        <v>0</v>
      </c>
      <c r="R22" s="45">
        <v>1</v>
      </c>
      <c r="S22" s="45">
        <v>0</v>
      </c>
      <c r="T22" s="45">
        <v>4</v>
      </c>
      <c r="U22" s="45">
        <v>3</v>
      </c>
      <c r="V22" s="45">
        <v>2</v>
      </c>
      <c r="W22" s="46">
        <v>1.125</v>
      </c>
      <c r="X22" s="46">
        <v>0.25</v>
      </c>
      <c r="Y22" s="45">
        <v>6</v>
      </c>
      <c r="Z22" s="46">
        <v>2.843601895734597</v>
      </c>
      <c r="AA22" s="45">
        <v>2</v>
      </c>
      <c r="AB22" s="46">
        <v>0.9478672985781991</v>
      </c>
      <c r="AC22" s="45">
        <v>0</v>
      </c>
      <c r="AD22" s="46">
        <v>0</v>
      </c>
      <c r="AE22" s="45">
        <v>103</v>
      </c>
      <c r="AF22" s="46">
        <v>48.81516587677725</v>
      </c>
      <c r="AG22" s="45">
        <v>211</v>
      </c>
      <c r="AH22" s="85" t="s">
        <v>3616</v>
      </c>
      <c r="AI22" s="85" t="s">
        <v>817</v>
      </c>
      <c r="AJ22" s="85" t="s">
        <v>3676</v>
      </c>
      <c r="AK22" s="85" t="s">
        <v>965</v>
      </c>
      <c r="AL22" s="85" t="s">
        <v>975</v>
      </c>
      <c r="AM22" s="85"/>
      <c r="AN22" s="89" t="s">
        <v>3758</v>
      </c>
      <c r="AO22" s="89" t="s">
        <v>3910</v>
      </c>
    </row>
    <row r="23" spans="1:41" ht="15">
      <c r="A23" s="61" t="s">
        <v>1367</v>
      </c>
      <c r="B23" s="62" t="s">
        <v>1439</v>
      </c>
      <c r="C23" s="62" t="s">
        <v>59</v>
      </c>
      <c r="D23" s="99"/>
      <c r="E23" s="11"/>
      <c r="F23" s="12" t="s">
        <v>4410</v>
      </c>
      <c r="G23" s="60"/>
      <c r="H23" s="60"/>
      <c r="I23" s="100">
        <v>23</v>
      </c>
      <c r="J23" s="74"/>
      <c r="K23" s="45">
        <v>4</v>
      </c>
      <c r="L23" s="45">
        <v>3</v>
      </c>
      <c r="M23" s="45">
        <v>0</v>
      </c>
      <c r="N23" s="45">
        <v>3</v>
      </c>
      <c r="O23" s="45">
        <v>0</v>
      </c>
      <c r="P23" s="46">
        <v>0</v>
      </c>
      <c r="Q23" s="46">
        <v>0</v>
      </c>
      <c r="R23" s="45">
        <v>1</v>
      </c>
      <c r="S23" s="45">
        <v>0</v>
      </c>
      <c r="T23" s="45">
        <v>4</v>
      </c>
      <c r="U23" s="45">
        <v>3</v>
      </c>
      <c r="V23" s="45">
        <v>2</v>
      </c>
      <c r="W23" s="46">
        <v>1.125</v>
      </c>
      <c r="X23" s="46">
        <v>0.25</v>
      </c>
      <c r="Y23" s="45">
        <v>2</v>
      </c>
      <c r="Z23" s="46">
        <v>1.1173184357541899</v>
      </c>
      <c r="AA23" s="45">
        <v>8</v>
      </c>
      <c r="AB23" s="46">
        <v>4.4692737430167595</v>
      </c>
      <c r="AC23" s="45">
        <v>0</v>
      </c>
      <c r="AD23" s="46">
        <v>0</v>
      </c>
      <c r="AE23" s="45">
        <v>84</v>
      </c>
      <c r="AF23" s="46">
        <v>46.927374301675975</v>
      </c>
      <c r="AG23" s="45">
        <v>179</v>
      </c>
      <c r="AH23" s="85" t="s">
        <v>3617</v>
      </c>
      <c r="AI23" s="85" t="s">
        <v>817</v>
      </c>
      <c r="AJ23" s="85" t="s">
        <v>3677</v>
      </c>
      <c r="AK23" s="85" t="s">
        <v>965</v>
      </c>
      <c r="AL23" s="85" t="s">
        <v>969</v>
      </c>
      <c r="AM23" s="85"/>
      <c r="AN23" s="89" t="s">
        <v>3759</v>
      </c>
      <c r="AO23" s="89" t="s">
        <v>3911</v>
      </c>
    </row>
    <row r="24" spans="1:41" ht="15">
      <c r="A24" s="61" t="s">
        <v>1368</v>
      </c>
      <c r="B24" s="62" t="s">
        <v>1440</v>
      </c>
      <c r="C24" s="62" t="s">
        <v>59</v>
      </c>
      <c r="D24" s="99"/>
      <c r="E24" s="11"/>
      <c r="F24" s="12" t="s">
        <v>4411</v>
      </c>
      <c r="G24" s="60"/>
      <c r="H24" s="60"/>
      <c r="I24" s="100">
        <v>24</v>
      </c>
      <c r="J24" s="74"/>
      <c r="K24" s="45">
        <v>4</v>
      </c>
      <c r="L24" s="45">
        <v>3</v>
      </c>
      <c r="M24" s="45">
        <v>0</v>
      </c>
      <c r="N24" s="45">
        <v>3</v>
      </c>
      <c r="O24" s="45">
        <v>0</v>
      </c>
      <c r="P24" s="46">
        <v>0</v>
      </c>
      <c r="Q24" s="46">
        <v>0</v>
      </c>
      <c r="R24" s="45">
        <v>1</v>
      </c>
      <c r="S24" s="45">
        <v>0</v>
      </c>
      <c r="T24" s="45">
        <v>4</v>
      </c>
      <c r="U24" s="45">
        <v>3</v>
      </c>
      <c r="V24" s="45">
        <v>2</v>
      </c>
      <c r="W24" s="46">
        <v>1.125</v>
      </c>
      <c r="X24" s="46">
        <v>0.25</v>
      </c>
      <c r="Y24" s="45">
        <v>4</v>
      </c>
      <c r="Z24" s="46">
        <v>2.6143790849673203</v>
      </c>
      <c r="AA24" s="45">
        <v>5</v>
      </c>
      <c r="AB24" s="46">
        <v>3.2679738562091503</v>
      </c>
      <c r="AC24" s="45">
        <v>0</v>
      </c>
      <c r="AD24" s="46">
        <v>0</v>
      </c>
      <c r="AE24" s="45">
        <v>72</v>
      </c>
      <c r="AF24" s="46">
        <v>47.05882352941177</v>
      </c>
      <c r="AG24" s="45">
        <v>153</v>
      </c>
      <c r="AH24" s="85" t="s">
        <v>701</v>
      </c>
      <c r="AI24" s="85" t="s">
        <v>817</v>
      </c>
      <c r="AJ24" s="85" t="s">
        <v>830</v>
      </c>
      <c r="AK24" s="85" t="s">
        <v>965</v>
      </c>
      <c r="AL24" s="85" t="s">
        <v>968</v>
      </c>
      <c r="AM24" s="85"/>
      <c r="AN24" s="89" t="s">
        <v>3760</v>
      </c>
      <c r="AO24" s="89" t="s">
        <v>3912</v>
      </c>
    </row>
    <row r="25" spans="1:41" ht="15">
      <c r="A25" s="61" t="s">
        <v>1369</v>
      </c>
      <c r="B25" s="62" t="s">
        <v>1441</v>
      </c>
      <c r="C25" s="62" t="s">
        <v>59</v>
      </c>
      <c r="D25" s="99"/>
      <c r="E25" s="11"/>
      <c r="F25" s="12" t="s">
        <v>4412</v>
      </c>
      <c r="G25" s="60"/>
      <c r="H25" s="60"/>
      <c r="I25" s="100">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5</v>
      </c>
      <c r="Z25" s="46">
        <v>3.9682539682539684</v>
      </c>
      <c r="AA25" s="45">
        <v>3</v>
      </c>
      <c r="AB25" s="46">
        <v>2.380952380952381</v>
      </c>
      <c r="AC25" s="45">
        <v>0</v>
      </c>
      <c r="AD25" s="46">
        <v>0</v>
      </c>
      <c r="AE25" s="45">
        <v>71</v>
      </c>
      <c r="AF25" s="46">
        <v>56.34920634920635</v>
      </c>
      <c r="AG25" s="45">
        <v>126</v>
      </c>
      <c r="AH25" s="85" t="s">
        <v>3618</v>
      </c>
      <c r="AI25" s="85" t="s">
        <v>3644</v>
      </c>
      <c r="AJ25" s="85" t="s">
        <v>828</v>
      </c>
      <c r="AK25" s="85" t="s">
        <v>965</v>
      </c>
      <c r="AL25" s="85" t="s">
        <v>969</v>
      </c>
      <c r="AM25" s="85"/>
      <c r="AN25" s="89" t="s">
        <v>3761</v>
      </c>
      <c r="AO25" s="89" t="s">
        <v>3913</v>
      </c>
    </row>
    <row r="26" spans="1:41" ht="15">
      <c r="A26" s="61" t="s">
        <v>1370</v>
      </c>
      <c r="B26" s="62" t="s">
        <v>1442</v>
      </c>
      <c r="C26" s="62" t="s">
        <v>59</v>
      </c>
      <c r="D26" s="99"/>
      <c r="E26" s="11"/>
      <c r="F26" s="12" t="s">
        <v>4413</v>
      </c>
      <c r="G26" s="60"/>
      <c r="H26" s="60"/>
      <c r="I26" s="100">
        <v>26</v>
      </c>
      <c r="J26" s="74"/>
      <c r="K26" s="45">
        <v>3</v>
      </c>
      <c r="L26" s="45">
        <v>2</v>
      </c>
      <c r="M26" s="45">
        <v>0</v>
      </c>
      <c r="N26" s="45">
        <v>2</v>
      </c>
      <c r="O26" s="45">
        <v>0</v>
      </c>
      <c r="P26" s="46">
        <v>0</v>
      </c>
      <c r="Q26" s="46">
        <v>0</v>
      </c>
      <c r="R26" s="45">
        <v>1</v>
      </c>
      <c r="S26" s="45">
        <v>0</v>
      </c>
      <c r="T26" s="45">
        <v>3</v>
      </c>
      <c r="U26" s="45">
        <v>2</v>
      </c>
      <c r="V26" s="45">
        <v>2</v>
      </c>
      <c r="W26" s="46">
        <v>0.888889</v>
      </c>
      <c r="X26" s="46">
        <v>0.3333333333333333</v>
      </c>
      <c r="Y26" s="45">
        <v>2</v>
      </c>
      <c r="Z26" s="46">
        <v>1.3986013986013985</v>
      </c>
      <c r="AA26" s="45">
        <v>1</v>
      </c>
      <c r="AB26" s="46">
        <v>0.6993006993006993</v>
      </c>
      <c r="AC26" s="45">
        <v>0</v>
      </c>
      <c r="AD26" s="46">
        <v>0</v>
      </c>
      <c r="AE26" s="45">
        <v>71</v>
      </c>
      <c r="AF26" s="46">
        <v>49.65034965034965</v>
      </c>
      <c r="AG26" s="45">
        <v>143</v>
      </c>
      <c r="AH26" s="85" t="s">
        <v>792</v>
      </c>
      <c r="AI26" s="85" t="s">
        <v>817</v>
      </c>
      <c r="AJ26" s="85" t="s">
        <v>830</v>
      </c>
      <c r="AK26" s="85" t="s">
        <v>965</v>
      </c>
      <c r="AL26" s="85" t="s">
        <v>969</v>
      </c>
      <c r="AM26" s="85"/>
      <c r="AN26" s="89" t="s">
        <v>3762</v>
      </c>
      <c r="AO26" s="89" t="s">
        <v>3914</v>
      </c>
    </row>
    <row r="27" spans="1:41" ht="15">
      <c r="A27" s="61" t="s">
        <v>1371</v>
      </c>
      <c r="B27" s="62" t="s">
        <v>1431</v>
      </c>
      <c r="C27" s="62" t="s">
        <v>61</v>
      </c>
      <c r="D27" s="99"/>
      <c r="E27" s="11"/>
      <c r="F27" s="12" t="s">
        <v>4414</v>
      </c>
      <c r="G27" s="60"/>
      <c r="H27" s="60"/>
      <c r="I27" s="100">
        <v>27</v>
      </c>
      <c r="J27" s="74"/>
      <c r="K27" s="45">
        <v>3</v>
      </c>
      <c r="L27" s="45">
        <v>2</v>
      </c>
      <c r="M27" s="45">
        <v>0</v>
      </c>
      <c r="N27" s="45">
        <v>2</v>
      </c>
      <c r="O27" s="45">
        <v>0</v>
      </c>
      <c r="P27" s="46">
        <v>0</v>
      </c>
      <c r="Q27" s="46">
        <v>0</v>
      </c>
      <c r="R27" s="45">
        <v>1</v>
      </c>
      <c r="S27" s="45">
        <v>0</v>
      </c>
      <c r="T27" s="45">
        <v>3</v>
      </c>
      <c r="U27" s="45">
        <v>2</v>
      </c>
      <c r="V27" s="45">
        <v>2</v>
      </c>
      <c r="W27" s="46">
        <v>0.888889</v>
      </c>
      <c r="X27" s="46">
        <v>0.3333333333333333</v>
      </c>
      <c r="Y27" s="45">
        <v>2</v>
      </c>
      <c r="Z27" s="46">
        <v>0.2936857562408223</v>
      </c>
      <c r="AA27" s="45">
        <v>2</v>
      </c>
      <c r="AB27" s="46">
        <v>0.2936857562408223</v>
      </c>
      <c r="AC27" s="45">
        <v>0</v>
      </c>
      <c r="AD27" s="46">
        <v>0</v>
      </c>
      <c r="AE27" s="45">
        <v>382</v>
      </c>
      <c r="AF27" s="46">
        <v>56.093979441997064</v>
      </c>
      <c r="AG27" s="45">
        <v>681</v>
      </c>
      <c r="AH27" s="85" t="s">
        <v>3619</v>
      </c>
      <c r="AI27" s="85" t="s">
        <v>817</v>
      </c>
      <c r="AJ27" s="85" t="s">
        <v>828</v>
      </c>
      <c r="AK27" s="85" t="s">
        <v>965</v>
      </c>
      <c r="AL27" s="85" t="s">
        <v>975</v>
      </c>
      <c r="AM27" s="85"/>
      <c r="AN27" s="89" t="s">
        <v>3763</v>
      </c>
      <c r="AO27" s="89" t="s">
        <v>3915</v>
      </c>
    </row>
    <row r="28" spans="1:41" ht="15">
      <c r="A28" s="61" t="s">
        <v>1372</v>
      </c>
      <c r="B28" s="62" t="s">
        <v>1432</v>
      </c>
      <c r="C28" s="62" t="s">
        <v>61</v>
      </c>
      <c r="D28" s="99"/>
      <c r="E28" s="11"/>
      <c r="F28" s="12" t="s">
        <v>4415</v>
      </c>
      <c r="G28" s="60"/>
      <c r="H28" s="60"/>
      <c r="I28" s="100">
        <v>28</v>
      </c>
      <c r="J28" s="74"/>
      <c r="K28" s="45">
        <v>3</v>
      </c>
      <c r="L28" s="45">
        <v>2</v>
      </c>
      <c r="M28" s="45">
        <v>0</v>
      </c>
      <c r="N28" s="45">
        <v>2</v>
      </c>
      <c r="O28" s="45">
        <v>0</v>
      </c>
      <c r="P28" s="46">
        <v>0</v>
      </c>
      <c r="Q28" s="46">
        <v>0</v>
      </c>
      <c r="R28" s="45">
        <v>1</v>
      </c>
      <c r="S28" s="45">
        <v>0</v>
      </c>
      <c r="T28" s="45">
        <v>3</v>
      </c>
      <c r="U28" s="45">
        <v>2</v>
      </c>
      <c r="V28" s="45">
        <v>2</v>
      </c>
      <c r="W28" s="46">
        <v>0.888889</v>
      </c>
      <c r="X28" s="46">
        <v>0.3333333333333333</v>
      </c>
      <c r="Y28" s="45">
        <v>0</v>
      </c>
      <c r="Z28" s="46">
        <v>0</v>
      </c>
      <c r="AA28" s="45">
        <v>1</v>
      </c>
      <c r="AB28" s="46">
        <v>0.7194244604316546</v>
      </c>
      <c r="AC28" s="45">
        <v>0</v>
      </c>
      <c r="AD28" s="46">
        <v>0</v>
      </c>
      <c r="AE28" s="45">
        <v>88</v>
      </c>
      <c r="AF28" s="46">
        <v>63.30935251798561</v>
      </c>
      <c r="AG28" s="45">
        <v>139</v>
      </c>
      <c r="AH28" s="85" t="s">
        <v>784</v>
      </c>
      <c r="AI28" s="85" t="s">
        <v>817</v>
      </c>
      <c r="AJ28" s="85" t="s">
        <v>830</v>
      </c>
      <c r="AK28" s="85" t="s">
        <v>965</v>
      </c>
      <c r="AL28" s="85" t="s">
        <v>975</v>
      </c>
      <c r="AM28" s="85"/>
      <c r="AN28" s="89" t="s">
        <v>3764</v>
      </c>
      <c r="AO28" s="89" t="s">
        <v>3916</v>
      </c>
    </row>
    <row r="29" spans="1:41" ht="15">
      <c r="A29" s="61" t="s">
        <v>1373</v>
      </c>
      <c r="B29" s="62" t="s">
        <v>1433</v>
      </c>
      <c r="C29" s="62" t="s">
        <v>61</v>
      </c>
      <c r="D29" s="99"/>
      <c r="E29" s="11"/>
      <c r="F29" s="12" t="s">
        <v>1373</v>
      </c>
      <c r="G29" s="60"/>
      <c r="H29" s="60"/>
      <c r="I29" s="100">
        <v>29</v>
      </c>
      <c r="J29" s="74"/>
      <c r="K29" s="45">
        <v>3</v>
      </c>
      <c r="L29" s="45">
        <v>2</v>
      </c>
      <c r="M29" s="45">
        <v>0</v>
      </c>
      <c r="N29" s="45">
        <v>2</v>
      </c>
      <c r="O29" s="45">
        <v>0</v>
      </c>
      <c r="P29" s="46">
        <v>0</v>
      </c>
      <c r="Q29" s="46">
        <v>0</v>
      </c>
      <c r="R29" s="45">
        <v>1</v>
      </c>
      <c r="S29" s="45">
        <v>0</v>
      </c>
      <c r="T29" s="45">
        <v>3</v>
      </c>
      <c r="U29" s="45">
        <v>2</v>
      </c>
      <c r="V29" s="45">
        <v>2</v>
      </c>
      <c r="W29" s="46">
        <v>0.888889</v>
      </c>
      <c r="X29" s="46">
        <v>0.3333333333333333</v>
      </c>
      <c r="Y29" s="45">
        <v>0</v>
      </c>
      <c r="Z29" s="46">
        <v>0</v>
      </c>
      <c r="AA29" s="45">
        <v>1</v>
      </c>
      <c r="AB29" s="46">
        <v>3.5714285714285716</v>
      </c>
      <c r="AC29" s="45">
        <v>0</v>
      </c>
      <c r="AD29" s="46">
        <v>0</v>
      </c>
      <c r="AE29" s="45">
        <v>17</v>
      </c>
      <c r="AF29" s="46">
        <v>60.714285714285715</v>
      </c>
      <c r="AG29" s="45">
        <v>28</v>
      </c>
      <c r="AH29" s="85" t="s">
        <v>3620</v>
      </c>
      <c r="AI29" s="85" t="s">
        <v>817</v>
      </c>
      <c r="AJ29" s="85" t="s">
        <v>3678</v>
      </c>
      <c r="AK29" s="85" t="s">
        <v>966</v>
      </c>
      <c r="AL29" s="85" t="s">
        <v>977</v>
      </c>
      <c r="AM29" s="85"/>
      <c r="AN29" s="89" t="s">
        <v>3765</v>
      </c>
      <c r="AO29" s="89" t="s">
        <v>3765</v>
      </c>
    </row>
    <row r="30" spans="1:41" ht="15">
      <c r="A30" s="61" t="s">
        <v>1374</v>
      </c>
      <c r="B30" s="62" t="s">
        <v>1434</v>
      </c>
      <c r="C30" s="62" t="s">
        <v>61</v>
      </c>
      <c r="D30" s="99"/>
      <c r="E30" s="11"/>
      <c r="F30" s="12" t="s">
        <v>4416</v>
      </c>
      <c r="G30" s="60"/>
      <c r="H30" s="60"/>
      <c r="I30" s="100">
        <v>30</v>
      </c>
      <c r="J30" s="74"/>
      <c r="K30" s="45">
        <v>3</v>
      </c>
      <c r="L30" s="45">
        <v>2</v>
      </c>
      <c r="M30" s="45">
        <v>0</v>
      </c>
      <c r="N30" s="45">
        <v>2</v>
      </c>
      <c r="O30" s="45">
        <v>0</v>
      </c>
      <c r="P30" s="46">
        <v>0</v>
      </c>
      <c r="Q30" s="46">
        <v>0</v>
      </c>
      <c r="R30" s="45">
        <v>1</v>
      </c>
      <c r="S30" s="45">
        <v>0</v>
      </c>
      <c r="T30" s="45">
        <v>3</v>
      </c>
      <c r="U30" s="45">
        <v>2</v>
      </c>
      <c r="V30" s="45">
        <v>2</v>
      </c>
      <c r="W30" s="46">
        <v>0.888889</v>
      </c>
      <c r="X30" s="46">
        <v>0.3333333333333333</v>
      </c>
      <c r="Y30" s="45">
        <v>3</v>
      </c>
      <c r="Z30" s="46">
        <v>2.097902097902098</v>
      </c>
      <c r="AA30" s="45">
        <v>2</v>
      </c>
      <c r="AB30" s="46">
        <v>1.3986013986013985</v>
      </c>
      <c r="AC30" s="45">
        <v>0</v>
      </c>
      <c r="AD30" s="46">
        <v>0</v>
      </c>
      <c r="AE30" s="45">
        <v>65</v>
      </c>
      <c r="AF30" s="46">
        <v>45.45454545454545</v>
      </c>
      <c r="AG30" s="45">
        <v>143</v>
      </c>
      <c r="AH30" s="85" t="s">
        <v>3621</v>
      </c>
      <c r="AI30" s="85" t="s">
        <v>3645</v>
      </c>
      <c r="AJ30" s="85" t="s">
        <v>3679</v>
      </c>
      <c r="AK30" s="85" t="s">
        <v>965</v>
      </c>
      <c r="AL30" s="85" t="s">
        <v>969</v>
      </c>
      <c r="AM30" s="85"/>
      <c r="AN30" s="89" t="s">
        <v>3766</v>
      </c>
      <c r="AO30" s="89" t="s">
        <v>3917</v>
      </c>
    </row>
    <row r="31" spans="1:41" ht="15">
      <c r="A31" s="61" t="s">
        <v>1375</v>
      </c>
      <c r="B31" s="62" t="s">
        <v>1435</v>
      </c>
      <c r="C31" s="62" t="s">
        <v>61</v>
      </c>
      <c r="D31" s="99"/>
      <c r="E31" s="11"/>
      <c r="F31" s="12" t="s">
        <v>4417</v>
      </c>
      <c r="G31" s="60"/>
      <c r="H31" s="60"/>
      <c r="I31" s="100">
        <v>31</v>
      </c>
      <c r="J31" s="74"/>
      <c r="K31" s="45">
        <v>3</v>
      </c>
      <c r="L31" s="45">
        <v>2</v>
      </c>
      <c r="M31" s="45">
        <v>0</v>
      </c>
      <c r="N31" s="45">
        <v>2</v>
      </c>
      <c r="O31" s="45">
        <v>0</v>
      </c>
      <c r="P31" s="46">
        <v>0</v>
      </c>
      <c r="Q31" s="46">
        <v>0</v>
      </c>
      <c r="R31" s="45">
        <v>1</v>
      </c>
      <c r="S31" s="45">
        <v>0</v>
      </c>
      <c r="T31" s="45">
        <v>3</v>
      </c>
      <c r="U31" s="45">
        <v>2</v>
      </c>
      <c r="V31" s="45">
        <v>2</v>
      </c>
      <c r="W31" s="46">
        <v>0.888889</v>
      </c>
      <c r="X31" s="46">
        <v>0.3333333333333333</v>
      </c>
      <c r="Y31" s="45">
        <v>3</v>
      </c>
      <c r="Z31" s="46">
        <v>1.1406844106463878</v>
      </c>
      <c r="AA31" s="45">
        <v>6</v>
      </c>
      <c r="AB31" s="46">
        <v>2.2813688212927756</v>
      </c>
      <c r="AC31" s="45">
        <v>0</v>
      </c>
      <c r="AD31" s="46">
        <v>0</v>
      </c>
      <c r="AE31" s="45">
        <v>126</v>
      </c>
      <c r="AF31" s="46">
        <v>47.90874524714829</v>
      </c>
      <c r="AG31" s="45">
        <v>263</v>
      </c>
      <c r="AH31" s="85" t="s">
        <v>3622</v>
      </c>
      <c r="AI31" s="85" t="s">
        <v>817</v>
      </c>
      <c r="AJ31" s="85" t="s">
        <v>828</v>
      </c>
      <c r="AK31" s="85" t="s">
        <v>965</v>
      </c>
      <c r="AL31" s="85" t="s">
        <v>968</v>
      </c>
      <c r="AM31" s="85"/>
      <c r="AN31" s="89" t="s">
        <v>3767</v>
      </c>
      <c r="AO31" s="89" t="s">
        <v>3918</v>
      </c>
    </row>
    <row r="32" spans="1:41" ht="15">
      <c r="A32" s="61" t="s">
        <v>1376</v>
      </c>
      <c r="B32" s="62" t="s">
        <v>1436</v>
      </c>
      <c r="C32" s="62" t="s">
        <v>61</v>
      </c>
      <c r="D32" s="99"/>
      <c r="E32" s="11"/>
      <c r="F32" s="12" t="s">
        <v>4418</v>
      </c>
      <c r="G32" s="60"/>
      <c r="H32" s="60"/>
      <c r="I32" s="100">
        <v>32</v>
      </c>
      <c r="J32" s="74"/>
      <c r="K32" s="45">
        <v>3</v>
      </c>
      <c r="L32" s="45">
        <v>2</v>
      </c>
      <c r="M32" s="45">
        <v>0</v>
      </c>
      <c r="N32" s="45">
        <v>2</v>
      </c>
      <c r="O32" s="45">
        <v>0</v>
      </c>
      <c r="P32" s="46">
        <v>0</v>
      </c>
      <c r="Q32" s="46">
        <v>0</v>
      </c>
      <c r="R32" s="45">
        <v>1</v>
      </c>
      <c r="S32" s="45">
        <v>0</v>
      </c>
      <c r="T32" s="45">
        <v>3</v>
      </c>
      <c r="U32" s="45">
        <v>2</v>
      </c>
      <c r="V32" s="45">
        <v>2</v>
      </c>
      <c r="W32" s="46">
        <v>0.888889</v>
      </c>
      <c r="X32" s="46">
        <v>0.3333333333333333</v>
      </c>
      <c r="Y32" s="45">
        <v>3</v>
      </c>
      <c r="Z32" s="46">
        <v>2</v>
      </c>
      <c r="AA32" s="45">
        <v>5</v>
      </c>
      <c r="AB32" s="46">
        <v>3.3333333333333335</v>
      </c>
      <c r="AC32" s="45">
        <v>0</v>
      </c>
      <c r="AD32" s="46">
        <v>0</v>
      </c>
      <c r="AE32" s="45">
        <v>70</v>
      </c>
      <c r="AF32" s="46">
        <v>46.666666666666664</v>
      </c>
      <c r="AG32" s="45">
        <v>150</v>
      </c>
      <c r="AH32" s="85" t="s">
        <v>3623</v>
      </c>
      <c r="AI32" s="85" t="s">
        <v>817</v>
      </c>
      <c r="AJ32" s="85" t="s">
        <v>3680</v>
      </c>
      <c r="AK32" s="85" t="s">
        <v>965</v>
      </c>
      <c r="AL32" s="85" t="s">
        <v>969</v>
      </c>
      <c r="AM32" s="85"/>
      <c r="AN32" s="89" t="s">
        <v>3768</v>
      </c>
      <c r="AO32" s="89" t="s">
        <v>3823</v>
      </c>
    </row>
    <row r="33" spans="1:41" ht="15">
      <c r="A33" s="61" t="s">
        <v>1377</v>
      </c>
      <c r="B33" s="62" t="s">
        <v>1437</v>
      </c>
      <c r="C33" s="62" t="s">
        <v>61</v>
      </c>
      <c r="D33" s="99"/>
      <c r="E33" s="11"/>
      <c r="F33" s="12" t="s">
        <v>4419</v>
      </c>
      <c r="G33" s="60"/>
      <c r="H33" s="60"/>
      <c r="I33" s="100">
        <v>33</v>
      </c>
      <c r="J33" s="74"/>
      <c r="K33" s="45">
        <v>3</v>
      </c>
      <c r="L33" s="45">
        <v>2</v>
      </c>
      <c r="M33" s="45">
        <v>0</v>
      </c>
      <c r="N33" s="45">
        <v>2</v>
      </c>
      <c r="O33" s="45">
        <v>0</v>
      </c>
      <c r="P33" s="46">
        <v>0</v>
      </c>
      <c r="Q33" s="46">
        <v>0</v>
      </c>
      <c r="R33" s="45">
        <v>1</v>
      </c>
      <c r="S33" s="45">
        <v>0</v>
      </c>
      <c r="T33" s="45">
        <v>3</v>
      </c>
      <c r="U33" s="45">
        <v>2</v>
      </c>
      <c r="V33" s="45">
        <v>2</v>
      </c>
      <c r="W33" s="46">
        <v>0.888889</v>
      </c>
      <c r="X33" s="46">
        <v>0.3333333333333333</v>
      </c>
      <c r="Y33" s="45">
        <v>2</v>
      </c>
      <c r="Z33" s="46">
        <v>1.3605442176870748</v>
      </c>
      <c r="AA33" s="45">
        <v>4</v>
      </c>
      <c r="AB33" s="46">
        <v>2.7210884353741496</v>
      </c>
      <c r="AC33" s="45">
        <v>0</v>
      </c>
      <c r="AD33" s="46">
        <v>0</v>
      </c>
      <c r="AE33" s="45">
        <v>76</v>
      </c>
      <c r="AF33" s="46">
        <v>51.70068027210884</v>
      </c>
      <c r="AG33" s="45">
        <v>147</v>
      </c>
      <c r="AH33" s="85" t="s">
        <v>766</v>
      </c>
      <c r="AI33" s="85" t="s">
        <v>817</v>
      </c>
      <c r="AJ33" s="85" t="s">
        <v>830</v>
      </c>
      <c r="AK33" s="85" t="s">
        <v>965</v>
      </c>
      <c r="AL33" s="85" t="s">
        <v>969</v>
      </c>
      <c r="AM33" s="85"/>
      <c r="AN33" s="89" t="s">
        <v>3769</v>
      </c>
      <c r="AO33" s="89" t="s">
        <v>3919</v>
      </c>
    </row>
    <row r="34" spans="1:41" ht="15">
      <c r="A34" s="61" t="s">
        <v>1378</v>
      </c>
      <c r="B34" s="62" t="s">
        <v>1438</v>
      </c>
      <c r="C34" s="62" t="s">
        <v>61</v>
      </c>
      <c r="D34" s="99"/>
      <c r="E34" s="11"/>
      <c r="F34" s="12" t="s">
        <v>4420</v>
      </c>
      <c r="G34" s="60"/>
      <c r="H34" s="60"/>
      <c r="I34" s="100">
        <v>34</v>
      </c>
      <c r="J34" s="74"/>
      <c r="K34" s="45">
        <v>3</v>
      </c>
      <c r="L34" s="45">
        <v>2</v>
      </c>
      <c r="M34" s="45">
        <v>0</v>
      </c>
      <c r="N34" s="45">
        <v>2</v>
      </c>
      <c r="O34" s="45">
        <v>0</v>
      </c>
      <c r="P34" s="46">
        <v>0</v>
      </c>
      <c r="Q34" s="46">
        <v>0</v>
      </c>
      <c r="R34" s="45">
        <v>1</v>
      </c>
      <c r="S34" s="45">
        <v>0</v>
      </c>
      <c r="T34" s="45">
        <v>3</v>
      </c>
      <c r="U34" s="45">
        <v>2</v>
      </c>
      <c r="V34" s="45">
        <v>2</v>
      </c>
      <c r="W34" s="46">
        <v>0.888889</v>
      </c>
      <c r="X34" s="46">
        <v>0.3333333333333333</v>
      </c>
      <c r="Y34" s="45">
        <v>1</v>
      </c>
      <c r="Z34" s="46">
        <v>0.5025125628140703</v>
      </c>
      <c r="AA34" s="45">
        <v>0</v>
      </c>
      <c r="AB34" s="46">
        <v>0</v>
      </c>
      <c r="AC34" s="45">
        <v>0</v>
      </c>
      <c r="AD34" s="46">
        <v>0</v>
      </c>
      <c r="AE34" s="45">
        <v>114</v>
      </c>
      <c r="AF34" s="46">
        <v>57.28643216080402</v>
      </c>
      <c r="AG34" s="45">
        <v>199</v>
      </c>
      <c r="AH34" s="85" t="s">
        <v>754</v>
      </c>
      <c r="AI34" s="85" t="s">
        <v>817</v>
      </c>
      <c r="AJ34" s="85" t="s">
        <v>837</v>
      </c>
      <c r="AK34" s="85" t="s">
        <v>965</v>
      </c>
      <c r="AL34" s="85" t="s">
        <v>968</v>
      </c>
      <c r="AM34" s="85"/>
      <c r="AN34" s="89" t="s">
        <v>3770</v>
      </c>
      <c r="AO34" s="89" t="s">
        <v>3920</v>
      </c>
    </row>
    <row r="35" spans="1:41" ht="15">
      <c r="A35" s="61" t="s">
        <v>1379</v>
      </c>
      <c r="B35" s="62" t="s">
        <v>1439</v>
      </c>
      <c r="C35" s="62" t="s">
        <v>61</v>
      </c>
      <c r="D35" s="99"/>
      <c r="E35" s="11"/>
      <c r="F35" s="12" t="s">
        <v>4421</v>
      </c>
      <c r="G35" s="60"/>
      <c r="H35" s="60"/>
      <c r="I35" s="100">
        <v>35</v>
      </c>
      <c r="J35" s="74"/>
      <c r="K35" s="45">
        <v>3</v>
      </c>
      <c r="L35" s="45">
        <v>2</v>
      </c>
      <c r="M35" s="45">
        <v>0</v>
      </c>
      <c r="N35" s="45">
        <v>2</v>
      </c>
      <c r="O35" s="45">
        <v>0</v>
      </c>
      <c r="P35" s="46">
        <v>0</v>
      </c>
      <c r="Q35" s="46">
        <v>0</v>
      </c>
      <c r="R35" s="45">
        <v>1</v>
      </c>
      <c r="S35" s="45">
        <v>0</v>
      </c>
      <c r="T35" s="45">
        <v>3</v>
      </c>
      <c r="U35" s="45">
        <v>2</v>
      </c>
      <c r="V35" s="45">
        <v>2</v>
      </c>
      <c r="W35" s="46">
        <v>0.888889</v>
      </c>
      <c r="X35" s="46">
        <v>0.3333333333333333</v>
      </c>
      <c r="Y35" s="45">
        <v>3</v>
      </c>
      <c r="Z35" s="46">
        <v>1.4563106796116505</v>
      </c>
      <c r="AA35" s="45">
        <v>4</v>
      </c>
      <c r="AB35" s="46">
        <v>1.941747572815534</v>
      </c>
      <c r="AC35" s="45">
        <v>0</v>
      </c>
      <c r="AD35" s="46">
        <v>0</v>
      </c>
      <c r="AE35" s="45">
        <v>107</v>
      </c>
      <c r="AF35" s="46">
        <v>51.94174757281554</v>
      </c>
      <c r="AG35" s="45">
        <v>206</v>
      </c>
      <c r="AH35" s="85" t="s">
        <v>3624</v>
      </c>
      <c r="AI35" s="85" t="s">
        <v>817</v>
      </c>
      <c r="AJ35" s="85" t="s">
        <v>3681</v>
      </c>
      <c r="AK35" s="85" t="s">
        <v>965</v>
      </c>
      <c r="AL35" s="85" t="s">
        <v>970</v>
      </c>
      <c r="AM35" s="85"/>
      <c r="AN35" s="89" t="s">
        <v>3771</v>
      </c>
      <c r="AO35" s="89" t="s">
        <v>3921</v>
      </c>
    </row>
    <row r="36" spans="1:41" ht="15">
      <c r="A36" s="61" t="s">
        <v>1380</v>
      </c>
      <c r="B36" s="62" t="s">
        <v>1440</v>
      </c>
      <c r="C36" s="62" t="s">
        <v>61</v>
      </c>
      <c r="D36" s="99"/>
      <c r="E36" s="11"/>
      <c r="F36" s="12" t="s">
        <v>4422</v>
      </c>
      <c r="G36" s="60"/>
      <c r="H36" s="60"/>
      <c r="I36" s="100">
        <v>36</v>
      </c>
      <c r="J36" s="74"/>
      <c r="K36" s="45">
        <v>3</v>
      </c>
      <c r="L36" s="45">
        <v>2</v>
      </c>
      <c r="M36" s="45">
        <v>0</v>
      </c>
      <c r="N36" s="45">
        <v>2</v>
      </c>
      <c r="O36" s="45">
        <v>0</v>
      </c>
      <c r="P36" s="46">
        <v>0</v>
      </c>
      <c r="Q36" s="46">
        <v>0</v>
      </c>
      <c r="R36" s="45">
        <v>1</v>
      </c>
      <c r="S36" s="45">
        <v>0</v>
      </c>
      <c r="T36" s="45">
        <v>3</v>
      </c>
      <c r="U36" s="45">
        <v>2</v>
      </c>
      <c r="V36" s="45">
        <v>2</v>
      </c>
      <c r="W36" s="46">
        <v>0.888889</v>
      </c>
      <c r="X36" s="46">
        <v>0.3333333333333333</v>
      </c>
      <c r="Y36" s="45">
        <v>4</v>
      </c>
      <c r="Z36" s="46">
        <v>1.4234875444839858</v>
      </c>
      <c r="AA36" s="45">
        <v>1</v>
      </c>
      <c r="AB36" s="46">
        <v>0.35587188612099646</v>
      </c>
      <c r="AC36" s="45">
        <v>0</v>
      </c>
      <c r="AD36" s="46">
        <v>0</v>
      </c>
      <c r="AE36" s="45">
        <v>181</v>
      </c>
      <c r="AF36" s="46">
        <v>64.41281138790036</v>
      </c>
      <c r="AG36" s="45">
        <v>281</v>
      </c>
      <c r="AH36" s="85" t="s">
        <v>3625</v>
      </c>
      <c r="AI36" s="85" t="s">
        <v>3646</v>
      </c>
      <c r="AJ36" s="85" t="s">
        <v>830</v>
      </c>
      <c r="AK36" s="85" t="s">
        <v>965</v>
      </c>
      <c r="AL36" s="85" t="s">
        <v>972</v>
      </c>
      <c r="AM36" s="85"/>
      <c r="AN36" s="89" t="s">
        <v>3772</v>
      </c>
      <c r="AO36" s="89" t="s">
        <v>3922</v>
      </c>
    </row>
    <row r="37" spans="1:41" ht="15">
      <c r="A37" s="61" t="s">
        <v>1381</v>
      </c>
      <c r="B37" s="62" t="s">
        <v>1441</v>
      </c>
      <c r="C37" s="62" t="s">
        <v>61</v>
      </c>
      <c r="D37" s="99"/>
      <c r="E37" s="11"/>
      <c r="F37" s="12" t="s">
        <v>4423</v>
      </c>
      <c r="G37" s="60"/>
      <c r="H37" s="60"/>
      <c r="I37" s="100">
        <v>37</v>
      </c>
      <c r="J37" s="74"/>
      <c r="K37" s="45">
        <v>3</v>
      </c>
      <c r="L37" s="45">
        <v>2</v>
      </c>
      <c r="M37" s="45">
        <v>0</v>
      </c>
      <c r="N37" s="45">
        <v>2</v>
      </c>
      <c r="O37" s="45">
        <v>0</v>
      </c>
      <c r="P37" s="46">
        <v>0</v>
      </c>
      <c r="Q37" s="46">
        <v>0</v>
      </c>
      <c r="R37" s="45">
        <v>1</v>
      </c>
      <c r="S37" s="45">
        <v>0</v>
      </c>
      <c r="T37" s="45">
        <v>3</v>
      </c>
      <c r="U37" s="45">
        <v>2</v>
      </c>
      <c r="V37" s="45">
        <v>2</v>
      </c>
      <c r="W37" s="46">
        <v>0.888889</v>
      </c>
      <c r="X37" s="46">
        <v>0.3333333333333333</v>
      </c>
      <c r="Y37" s="45">
        <v>5</v>
      </c>
      <c r="Z37" s="46">
        <v>2.450980392156863</v>
      </c>
      <c r="AA37" s="45">
        <v>3</v>
      </c>
      <c r="AB37" s="46">
        <v>1.4705882352941178</v>
      </c>
      <c r="AC37" s="45">
        <v>0</v>
      </c>
      <c r="AD37" s="46">
        <v>0</v>
      </c>
      <c r="AE37" s="45">
        <v>86</v>
      </c>
      <c r="AF37" s="46">
        <v>42.15686274509804</v>
      </c>
      <c r="AG37" s="45">
        <v>204</v>
      </c>
      <c r="AH37" s="85" t="s">
        <v>3626</v>
      </c>
      <c r="AI37" s="85" t="s">
        <v>817</v>
      </c>
      <c r="AJ37" s="85" t="s">
        <v>823</v>
      </c>
      <c r="AK37" s="85" t="s">
        <v>965</v>
      </c>
      <c r="AL37" s="85" t="s">
        <v>969</v>
      </c>
      <c r="AM37" s="85"/>
      <c r="AN37" s="89" t="s">
        <v>3773</v>
      </c>
      <c r="AO37" s="89" t="s">
        <v>3923</v>
      </c>
    </row>
    <row r="38" spans="1:41" ht="15">
      <c r="A38" s="61" t="s">
        <v>1382</v>
      </c>
      <c r="B38" s="62" t="s">
        <v>1442</v>
      </c>
      <c r="C38" s="62" t="s">
        <v>61</v>
      </c>
      <c r="D38" s="99"/>
      <c r="E38" s="11"/>
      <c r="F38" s="12" t="s">
        <v>4424</v>
      </c>
      <c r="G38" s="60"/>
      <c r="H38" s="60"/>
      <c r="I38" s="100">
        <v>38</v>
      </c>
      <c r="J38" s="74"/>
      <c r="K38" s="45">
        <v>2</v>
      </c>
      <c r="L38" s="45">
        <v>1</v>
      </c>
      <c r="M38" s="45">
        <v>0</v>
      </c>
      <c r="N38" s="45">
        <v>1</v>
      </c>
      <c r="O38" s="45">
        <v>0</v>
      </c>
      <c r="P38" s="46">
        <v>0</v>
      </c>
      <c r="Q38" s="46">
        <v>0</v>
      </c>
      <c r="R38" s="45">
        <v>1</v>
      </c>
      <c r="S38" s="45">
        <v>0</v>
      </c>
      <c r="T38" s="45">
        <v>2</v>
      </c>
      <c r="U38" s="45">
        <v>1</v>
      </c>
      <c r="V38" s="45">
        <v>1</v>
      </c>
      <c r="W38" s="46">
        <v>0.5</v>
      </c>
      <c r="X38" s="46">
        <v>0.5</v>
      </c>
      <c r="Y38" s="45">
        <v>7</v>
      </c>
      <c r="Z38" s="46">
        <v>1.5317286652078774</v>
      </c>
      <c r="AA38" s="45">
        <v>2</v>
      </c>
      <c r="AB38" s="46">
        <v>0.437636761487965</v>
      </c>
      <c r="AC38" s="45">
        <v>0</v>
      </c>
      <c r="AD38" s="46">
        <v>0</v>
      </c>
      <c r="AE38" s="45">
        <v>248</v>
      </c>
      <c r="AF38" s="46">
        <v>54.266958424507656</v>
      </c>
      <c r="AG38" s="45">
        <v>457</v>
      </c>
      <c r="AH38" s="85" t="s">
        <v>809</v>
      </c>
      <c r="AI38" s="85" t="s">
        <v>817</v>
      </c>
      <c r="AJ38" s="85" t="s">
        <v>828</v>
      </c>
      <c r="AK38" s="85" t="s">
        <v>965</v>
      </c>
      <c r="AL38" s="85" t="s">
        <v>975</v>
      </c>
      <c r="AM38" s="85"/>
      <c r="AN38" s="89" t="s">
        <v>3774</v>
      </c>
      <c r="AO38" s="89" t="s">
        <v>3924</v>
      </c>
    </row>
    <row r="39" spans="1:41" ht="15">
      <c r="A39" s="61" t="s">
        <v>1383</v>
      </c>
      <c r="B39" s="62" t="s">
        <v>1431</v>
      </c>
      <c r="C39" s="62" t="s">
        <v>63</v>
      </c>
      <c r="D39" s="99"/>
      <c r="E39" s="11"/>
      <c r="F39" s="12" t="s">
        <v>4425</v>
      </c>
      <c r="G39" s="60"/>
      <c r="H39" s="60"/>
      <c r="I39" s="100">
        <v>39</v>
      </c>
      <c r="J39" s="74"/>
      <c r="K39" s="45">
        <v>2</v>
      </c>
      <c r="L39" s="45">
        <v>1</v>
      </c>
      <c r="M39" s="45">
        <v>0</v>
      </c>
      <c r="N39" s="45">
        <v>1</v>
      </c>
      <c r="O39" s="45">
        <v>0</v>
      </c>
      <c r="P39" s="46">
        <v>0</v>
      </c>
      <c r="Q39" s="46">
        <v>0</v>
      </c>
      <c r="R39" s="45">
        <v>1</v>
      </c>
      <c r="S39" s="45">
        <v>0</v>
      </c>
      <c r="T39" s="45">
        <v>2</v>
      </c>
      <c r="U39" s="45">
        <v>1</v>
      </c>
      <c r="V39" s="45">
        <v>1</v>
      </c>
      <c r="W39" s="46">
        <v>0.5</v>
      </c>
      <c r="X39" s="46">
        <v>0.5</v>
      </c>
      <c r="Y39" s="45">
        <v>3</v>
      </c>
      <c r="Z39" s="46">
        <v>2.2222222222222223</v>
      </c>
      <c r="AA39" s="45">
        <v>4</v>
      </c>
      <c r="AB39" s="46">
        <v>2.962962962962963</v>
      </c>
      <c r="AC39" s="45">
        <v>0</v>
      </c>
      <c r="AD39" s="46">
        <v>0</v>
      </c>
      <c r="AE39" s="45">
        <v>52</v>
      </c>
      <c r="AF39" s="46">
        <v>38.51851851851852</v>
      </c>
      <c r="AG39" s="45">
        <v>135</v>
      </c>
      <c r="AH39" s="85" t="s">
        <v>799</v>
      </c>
      <c r="AI39" s="85" t="s">
        <v>817</v>
      </c>
      <c r="AJ39" s="85" t="s">
        <v>830</v>
      </c>
      <c r="AK39" s="85" t="s">
        <v>965</v>
      </c>
      <c r="AL39" s="85" t="s">
        <v>969</v>
      </c>
      <c r="AM39" s="85"/>
      <c r="AN39" s="89" t="s">
        <v>3775</v>
      </c>
      <c r="AO39" s="89" t="s">
        <v>3823</v>
      </c>
    </row>
    <row r="40" spans="1:41" ht="15">
      <c r="A40" s="61" t="s">
        <v>1384</v>
      </c>
      <c r="B40" s="62" t="s">
        <v>1432</v>
      </c>
      <c r="C40" s="62" t="s">
        <v>63</v>
      </c>
      <c r="D40" s="99"/>
      <c r="E40" s="11"/>
      <c r="F40" s="12" t="s">
        <v>4426</v>
      </c>
      <c r="G40" s="60"/>
      <c r="H40" s="60"/>
      <c r="I40" s="100">
        <v>40</v>
      </c>
      <c r="J40" s="74"/>
      <c r="K40" s="45">
        <v>2</v>
      </c>
      <c r="L40" s="45">
        <v>1</v>
      </c>
      <c r="M40" s="45">
        <v>0</v>
      </c>
      <c r="N40" s="45">
        <v>1</v>
      </c>
      <c r="O40" s="45">
        <v>0</v>
      </c>
      <c r="P40" s="46">
        <v>0</v>
      </c>
      <c r="Q40" s="46">
        <v>0</v>
      </c>
      <c r="R40" s="45">
        <v>1</v>
      </c>
      <c r="S40" s="45">
        <v>0</v>
      </c>
      <c r="T40" s="45">
        <v>2</v>
      </c>
      <c r="U40" s="45">
        <v>1</v>
      </c>
      <c r="V40" s="45">
        <v>1</v>
      </c>
      <c r="W40" s="46">
        <v>0.5</v>
      </c>
      <c r="X40" s="46">
        <v>0.5</v>
      </c>
      <c r="Y40" s="45">
        <v>4</v>
      </c>
      <c r="Z40" s="46">
        <v>1.7777777777777777</v>
      </c>
      <c r="AA40" s="45">
        <v>10</v>
      </c>
      <c r="AB40" s="46">
        <v>4.444444444444445</v>
      </c>
      <c r="AC40" s="45">
        <v>0</v>
      </c>
      <c r="AD40" s="46">
        <v>0</v>
      </c>
      <c r="AE40" s="45">
        <v>103</v>
      </c>
      <c r="AF40" s="46">
        <v>45.77777777777778</v>
      </c>
      <c r="AG40" s="45">
        <v>225</v>
      </c>
      <c r="AH40" s="85" t="s">
        <v>798</v>
      </c>
      <c r="AI40" s="85" t="s">
        <v>817</v>
      </c>
      <c r="AJ40" s="85" t="s">
        <v>823</v>
      </c>
      <c r="AK40" s="85" t="s">
        <v>965</v>
      </c>
      <c r="AL40" s="85" t="s">
        <v>968</v>
      </c>
      <c r="AM40" s="85"/>
      <c r="AN40" s="89" t="s">
        <v>3776</v>
      </c>
      <c r="AO40" s="89" t="s">
        <v>3925</v>
      </c>
    </row>
    <row r="41" spans="1:41" ht="15">
      <c r="A41" s="61" t="s">
        <v>1385</v>
      </c>
      <c r="B41" s="62" t="s">
        <v>1433</v>
      </c>
      <c r="C41" s="62" t="s">
        <v>63</v>
      </c>
      <c r="D41" s="99"/>
      <c r="E41" s="11"/>
      <c r="F41" s="12" t="s">
        <v>4427</v>
      </c>
      <c r="G41" s="60"/>
      <c r="H41" s="60"/>
      <c r="I41" s="100">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4</v>
      </c>
      <c r="AB41" s="46">
        <v>1.0309278350515463</v>
      </c>
      <c r="AC41" s="45">
        <v>0</v>
      </c>
      <c r="AD41" s="46">
        <v>0</v>
      </c>
      <c r="AE41" s="45">
        <v>250</v>
      </c>
      <c r="AF41" s="46">
        <v>64.43298969072166</v>
      </c>
      <c r="AG41" s="45">
        <v>388</v>
      </c>
      <c r="AH41" s="85" t="s">
        <v>796</v>
      </c>
      <c r="AI41" s="85" t="s">
        <v>817</v>
      </c>
      <c r="AJ41" s="85" t="s">
        <v>841</v>
      </c>
      <c r="AK41" s="85" t="s">
        <v>965</v>
      </c>
      <c r="AL41" s="85" t="s">
        <v>972</v>
      </c>
      <c r="AM41" s="85"/>
      <c r="AN41" s="89" t="s">
        <v>3777</v>
      </c>
      <c r="AO41" s="89" t="s">
        <v>3926</v>
      </c>
    </row>
    <row r="42" spans="1:41" ht="15">
      <c r="A42" s="61" t="s">
        <v>1386</v>
      </c>
      <c r="B42" s="62" t="s">
        <v>1434</v>
      </c>
      <c r="C42" s="62" t="s">
        <v>63</v>
      </c>
      <c r="D42" s="99"/>
      <c r="E42" s="11"/>
      <c r="F42" s="12" t="s">
        <v>4428</v>
      </c>
      <c r="G42" s="60"/>
      <c r="H42" s="60"/>
      <c r="I42" s="100">
        <v>42</v>
      </c>
      <c r="J42" s="74"/>
      <c r="K42" s="45">
        <v>2</v>
      </c>
      <c r="L42" s="45">
        <v>1</v>
      </c>
      <c r="M42" s="45">
        <v>0</v>
      </c>
      <c r="N42" s="45">
        <v>1</v>
      </c>
      <c r="O42" s="45">
        <v>0</v>
      </c>
      <c r="P42" s="46">
        <v>0</v>
      </c>
      <c r="Q42" s="46">
        <v>0</v>
      </c>
      <c r="R42" s="45">
        <v>1</v>
      </c>
      <c r="S42" s="45">
        <v>0</v>
      </c>
      <c r="T42" s="45">
        <v>2</v>
      </c>
      <c r="U42" s="45">
        <v>1</v>
      </c>
      <c r="V42" s="45">
        <v>1</v>
      </c>
      <c r="W42" s="46">
        <v>0.5</v>
      </c>
      <c r="X42" s="46">
        <v>0.5</v>
      </c>
      <c r="Y42" s="45">
        <v>2</v>
      </c>
      <c r="Z42" s="46">
        <v>0.9090909090909091</v>
      </c>
      <c r="AA42" s="45">
        <v>3</v>
      </c>
      <c r="AB42" s="46">
        <v>1.3636363636363635</v>
      </c>
      <c r="AC42" s="45">
        <v>0</v>
      </c>
      <c r="AD42" s="46">
        <v>0</v>
      </c>
      <c r="AE42" s="45">
        <v>117</v>
      </c>
      <c r="AF42" s="46">
        <v>53.18181818181818</v>
      </c>
      <c r="AG42" s="45">
        <v>220</v>
      </c>
      <c r="AH42" s="85" t="s">
        <v>694</v>
      </c>
      <c r="AI42" s="85" t="s">
        <v>817</v>
      </c>
      <c r="AJ42" s="85" t="s">
        <v>831</v>
      </c>
      <c r="AK42" s="85" t="s">
        <v>965</v>
      </c>
      <c r="AL42" s="85" t="s">
        <v>972</v>
      </c>
      <c r="AM42" s="85"/>
      <c r="AN42" s="89" t="s">
        <v>3778</v>
      </c>
      <c r="AO42" s="89" t="s">
        <v>3927</v>
      </c>
    </row>
    <row r="43" spans="1:41" ht="15">
      <c r="A43" s="61" t="s">
        <v>1387</v>
      </c>
      <c r="B43" s="62" t="s">
        <v>1435</v>
      </c>
      <c r="C43" s="62" t="s">
        <v>63</v>
      </c>
      <c r="D43" s="99"/>
      <c r="E43" s="11"/>
      <c r="F43" s="12" t="s">
        <v>4429</v>
      </c>
      <c r="G43" s="60"/>
      <c r="H43" s="60"/>
      <c r="I43" s="100">
        <v>43</v>
      </c>
      <c r="J43" s="74"/>
      <c r="K43" s="45">
        <v>2</v>
      </c>
      <c r="L43" s="45">
        <v>1</v>
      </c>
      <c r="M43" s="45">
        <v>0</v>
      </c>
      <c r="N43" s="45">
        <v>1</v>
      </c>
      <c r="O43" s="45">
        <v>0</v>
      </c>
      <c r="P43" s="46">
        <v>0</v>
      </c>
      <c r="Q43" s="46">
        <v>0</v>
      </c>
      <c r="R43" s="45">
        <v>1</v>
      </c>
      <c r="S43" s="45">
        <v>0</v>
      </c>
      <c r="T43" s="45">
        <v>2</v>
      </c>
      <c r="U43" s="45">
        <v>1</v>
      </c>
      <c r="V43" s="45">
        <v>1</v>
      </c>
      <c r="W43" s="46">
        <v>0.5</v>
      </c>
      <c r="X43" s="46">
        <v>0.5</v>
      </c>
      <c r="Y43" s="45">
        <v>9</v>
      </c>
      <c r="Z43" s="46">
        <v>7.2</v>
      </c>
      <c r="AA43" s="45">
        <v>3</v>
      </c>
      <c r="AB43" s="46">
        <v>2.4</v>
      </c>
      <c r="AC43" s="45">
        <v>0</v>
      </c>
      <c r="AD43" s="46">
        <v>0</v>
      </c>
      <c r="AE43" s="45">
        <v>60</v>
      </c>
      <c r="AF43" s="46">
        <v>48</v>
      </c>
      <c r="AG43" s="45">
        <v>125</v>
      </c>
      <c r="AH43" s="85" t="s">
        <v>776</v>
      </c>
      <c r="AI43" s="85" t="s">
        <v>817</v>
      </c>
      <c r="AJ43" s="85" t="s">
        <v>828</v>
      </c>
      <c r="AK43" s="85" t="s">
        <v>965</v>
      </c>
      <c r="AL43" s="85" t="s">
        <v>969</v>
      </c>
      <c r="AM43" s="85"/>
      <c r="AN43" s="89" t="s">
        <v>3779</v>
      </c>
      <c r="AO43" s="89" t="s">
        <v>3928</v>
      </c>
    </row>
    <row r="44" spans="1:41" ht="15">
      <c r="A44" s="61" t="s">
        <v>1388</v>
      </c>
      <c r="B44" s="62" t="s">
        <v>1436</v>
      </c>
      <c r="C44" s="62" t="s">
        <v>63</v>
      </c>
      <c r="D44" s="99"/>
      <c r="E44" s="11"/>
      <c r="F44" s="12" t="s">
        <v>4430</v>
      </c>
      <c r="G44" s="60"/>
      <c r="H44" s="60"/>
      <c r="I44" s="100">
        <v>44</v>
      </c>
      <c r="J44" s="74"/>
      <c r="K44" s="45">
        <v>2</v>
      </c>
      <c r="L44" s="45">
        <v>1</v>
      </c>
      <c r="M44" s="45">
        <v>0</v>
      </c>
      <c r="N44" s="45">
        <v>1</v>
      </c>
      <c r="O44" s="45">
        <v>0</v>
      </c>
      <c r="P44" s="46">
        <v>0</v>
      </c>
      <c r="Q44" s="46">
        <v>0</v>
      </c>
      <c r="R44" s="45">
        <v>1</v>
      </c>
      <c r="S44" s="45">
        <v>0</v>
      </c>
      <c r="T44" s="45">
        <v>2</v>
      </c>
      <c r="U44" s="45">
        <v>1</v>
      </c>
      <c r="V44" s="45">
        <v>1</v>
      </c>
      <c r="W44" s="46">
        <v>0.5</v>
      </c>
      <c r="X44" s="46">
        <v>0.5</v>
      </c>
      <c r="Y44" s="45">
        <v>6</v>
      </c>
      <c r="Z44" s="46">
        <v>3.141361256544503</v>
      </c>
      <c r="AA44" s="45">
        <v>2</v>
      </c>
      <c r="AB44" s="46">
        <v>1.0471204188481675</v>
      </c>
      <c r="AC44" s="45">
        <v>0</v>
      </c>
      <c r="AD44" s="46">
        <v>0</v>
      </c>
      <c r="AE44" s="45">
        <v>93</v>
      </c>
      <c r="AF44" s="46">
        <v>48.69109947643979</v>
      </c>
      <c r="AG44" s="45">
        <v>191</v>
      </c>
      <c r="AH44" s="85" t="s">
        <v>694</v>
      </c>
      <c r="AI44" s="85" t="s">
        <v>817</v>
      </c>
      <c r="AJ44" s="85" t="s">
        <v>831</v>
      </c>
      <c r="AK44" s="85" t="s">
        <v>965</v>
      </c>
      <c r="AL44" s="85" t="s">
        <v>968</v>
      </c>
      <c r="AM44" s="85"/>
      <c r="AN44" s="89" t="s">
        <v>3780</v>
      </c>
      <c r="AO44" s="89" t="s">
        <v>3929</v>
      </c>
    </row>
    <row r="45" spans="1:41" ht="15">
      <c r="A45" s="61" t="s">
        <v>1389</v>
      </c>
      <c r="B45" s="62" t="s">
        <v>1437</v>
      </c>
      <c r="C45" s="62" t="s">
        <v>63</v>
      </c>
      <c r="D45" s="99"/>
      <c r="E45" s="11"/>
      <c r="F45" s="12" t="s">
        <v>4431</v>
      </c>
      <c r="G45" s="60"/>
      <c r="H45" s="60"/>
      <c r="I45" s="100">
        <v>45</v>
      </c>
      <c r="J45" s="74"/>
      <c r="K45" s="45">
        <v>2</v>
      </c>
      <c r="L45" s="45">
        <v>1</v>
      </c>
      <c r="M45" s="45">
        <v>0</v>
      </c>
      <c r="N45" s="45">
        <v>1</v>
      </c>
      <c r="O45" s="45">
        <v>0</v>
      </c>
      <c r="P45" s="46">
        <v>0</v>
      </c>
      <c r="Q45" s="46">
        <v>0</v>
      </c>
      <c r="R45" s="45">
        <v>1</v>
      </c>
      <c r="S45" s="45">
        <v>0</v>
      </c>
      <c r="T45" s="45">
        <v>2</v>
      </c>
      <c r="U45" s="45">
        <v>1</v>
      </c>
      <c r="V45" s="45">
        <v>1</v>
      </c>
      <c r="W45" s="46">
        <v>0.5</v>
      </c>
      <c r="X45" s="46">
        <v>0.5</v>
      </c>
      <c r="Y45" s="45">
        <v>4</v>
      </c>
      <c r="Z45" s="46">
        <v>2.816901408450704</v>
      </c>
      <c r="AA45" s="45">
        <v>8</v>
      </c>
      <c r="AB45" s="46">
        <v>5.633802816901408</v>
      </c>
      <c r="AC45" s="45">
        <v>0</v>
      </c>
      <c r="AD45" s="46">
        <v>0</v>
      </c>
      <c r="AE45" s="45">
        <v>62</v>
      </c>
      <c r="AF45" s="46">
        <v>43.66197183098591</v>
      </c>
      <c r="AG45" s="45">
        <v>142</v>
      </c>
      <c r="AH45" s="85" t="s">
        <v>694</v>
      </c>
      <c r="AI45" s="85" t="s">
        <v>817</v>
      </c>
      <c r="AJ45" s="85" t="s">
        <v>831</v>
      </c>
      <c r="AK45" s="85" t="s">
        <v>965</v>
      </c>
      <c r="AL45" s="85" t="s">
        <v>969</v>
      </c>
      <c r="AM45" s="85"/>
      <c r="AN45" s="89" t="s">
        <v>3781</v>
      </c>
      <c r="AO45" s="89" t="s">
        <v>3765</v>
      </c>
    </row>
    <row r="46" spans="1:41" ht="15">
      <c r="A46" s="61" t="s">
        <v>1390</v>
      </c>
      <c r="B46" s="62" t="s">
        <v>1438</v>
      </c>
      <c r="C46" s="62" t="s">
        <v>63</v>
      </c>
      <c r="D46" s="99"/>
      <c r="E46" s="11"/>
      <c r="F46" s="12" t="s">
        <v>4432</v>
      </c>
      <c r="G46" s="60"/>
      <c r="H46" s="60"/>
      <c r="I46" s="100">
        <v>46</v>
      </c>
      <c r="J46" s="74"/>
      <c r="K46" s="45">
        <v>2</v>
      </c>
      <c r="L46" s="45">
        <v>1</v>
      </c>
      <c r="M46" s="45">
        <v>0</v>
      </c>
      <c r="N46" s="45">
        <v>1</v>
      </c>
      <c r="O46" s="45">
        <v>0</v>
      </c>
      <c r="P46" s="46">
        <v>0</v>
      </c>
      <c r="Q46" s="46">
        <v>0</v>
      </c>
      <c r="R46" s="45">
        <v>1</v>
      </c>
      <c r="S46" s="45">
        <v>0</v>
      </c>
      <c r="T46" s="45">
        <v>2</v>
      </c>
      <c r="U46" s="45">
        <v>1</v>
      </c>
      <c r="V46" s="45">
        <v>1</v>
      </c>
      <c r="W46" s="46">
        <v>0.5</v>
      </c>
      <c r="X46" s="46">
        <v>0.5</v>
      </c>
      <c r="Y46" s="45">
        <v>6</v>
      </c>
      <c r="Z46" s="46">
        <v>3.1746031746031744</v>
      </c>
      <c r="AA46" s="45">
        <v>3</v>
      </c>
      <c r="AB46" s="46">
        <v>1.5873015873015872</v>
      </c>
      <c r="AC46" s="45">
        <v>0</v>
      </c>
      <c r="AD46" s="46">
        <v>0</v>
      </c>
      <c r="AE46" s="45">
        <v>95</v>
      </c>
      <c r="AF46" s="46">
        <v>50.264550264550266</v>
      </c>
      <c r="AG46" s="45">
        <v>189</v>
      </c>
      <c r="AH46" s="85" t="s">
        <v>791</v>
      </c>
      <c r="AI46" s="85" t="s">
        <v>817</v>
      </c>
      <c r="AJ46" s="85" t="s">
        <v>840</v>
      </c>
      <c r="AK46" s="85" t="s">
        <v>965</v>
      </c>
      <c r="AL46" s="85" t="s">
        <v>969</v>
      </c>
      <c r="AM46" s="85"/>
      <c r="AN46" s="89" t="s">
        <v>3782</v>
      </c>
      <c r="AO46" s="89" t="s">
        <v>3930</v>
      </c>
    </row>
    <row r="47" spans="1:41" ht="15">
      <c r="A47" s="61" t="s">
        <v>1391</v>
      </c>
      <c r="B47" s="62" t="s">
        <v>1439</v>
      </c>
      <c r="C47" s="62" t="s">
        <v>63</v>
      </c>
      <c r="D47" s="99"/>
      <c r="E47" s="11"/>
      <c r="F47" s="12" t="s">
        <v>4433</v>
      </c>
      <c r="G47" s="60"/>
      <c r="H47" s="60"/>
      <c r="I47" s="100">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0</v>
      </c>
      <c r="AB47" s="46">
        <v>0</v>
      </c>
      <c r="AC47" s="45">
        <v>0</v>
      </c>
      <c r="AD47" s="46">
        <v>0</v>
      </c>
      <c r="AE47" s="45">
        <v>65</v>
      </c>
      <c r="AF47" s="46">
        <v>63.72549019607843</v>
      </c>
      <c r="AG47" s="45">
        <v>102</v>
      </c>
      <c r="AH47" s="85" t="s">
        <v>788</v>
      </c>
      <c r="AI47" s="85" t="s">
        <v>817</v>
      </c>
      <c r="AJ47" s="85" t="s">
        <v>828</v>
      </c>
      <c r="AK47" s="85" t="s">
        <v>965</v>
      </c>
      <c r="AL47" s="85" t="s">
        <v>986</v>
      </c>
      <c r="AM47" s="85"/>
      <c r="AN47" s="89" t="s">
        <v>3783</v>
      </c>
      <c r="AO47" s="89" t="s">
        <v>3765</v>
      </c>
    </row>
    <row r="48" spans="1:41" ht="15">
      <c r="A48" s="61" t="s">
        <v>1392</v>
      </c>
      <c r="B48" s="62" t="s">
        <v>1440</v>
      </c>
      <c r="C48" s="62" t="s">
        <v>63</v>
      </c>
      <c r="D48" s="99"/>
      <c r="E48" s="11"/>
      <c r="F48" s="12" t="s">
        <v>4434</v>
      </c>
      <c r="G48" s="60"/>
      <c r="H48" s="60"/>
      <c r="I48" s="100">
        <v>48</v>
      </c>
      <c r="J48" s="74"/>
      <c r="K48" s="45">
        <v>2</v>
      </c>
      <c r="L48" s="45">
        <v>1</v>
      </c>
      <c r="M48" s="45">
        <v>0</v>
      </c>
      <c r="N48" s="45">
        <v>1</v>
      </c>
      <c r="O48" s="45">
        <v>0</v>
      </c>
      <c r="P48" s="46">
        <v>0</v>
      </c>
      <c r="Q48" s="46">
        <v>0</v>
      </c>
      <c r="R48" s="45">
        <v>1</v>
      </c>
      <c r="S48" s="45">
        <v>0</v>
      </c>
      <c r="T48" s="45">
        <v>2</v>
      </c>
      <c r="U48" s="45">
        <v>1</v>
      </c>
      <c r="V48" s="45">
        <v>1</v>
      </c>
      <c r="W48" s="46">
        <v>0.5</v>
      </c>
      <c r="X48" s="46">
        <v>0.5</v>
      </c>
      <c r="Y48" s="45">
        <v>7</v>
      </c>
      <c r="Z48" s="46">
        <v>1.4</v>
      </c>
      <c r="AA48" s="45">
        <v>6</v>
      </c>
      <c r="AB48" s="46">
        <v>1.2</v>
      </c>
      <c r="AC48" s="45">
        <v>0</v>
      </c>
      <c r="AD48" s="46">
        <v>0</v>
      </c>
      <c r="AE48" s="45">
        <v>266</v>
      </c>
      <c r="AF48" s="46">
        <v>53.2</v>
      </c>
      <c r="AG48" s="45">
        <v>500</v>
      </c>
      <c r="AH48" s="85" t="s">
        <v>723</v>
      </c>
      <c r="AI48" s="85" t="s">
        <v>817</v>
      </c>
      <c r="AJ48" s="85" t="s">
        <v>830</v>
      </c>
      <c r="AK48" s="85" t="s">
        <v>965</v>
      </c>
      <c r="AL48" s="85" t="s">
        <v>975</v>
      </c>
      <c r="AM48" s="85"/>
      <c r="AN48" s="89" t="s">
        <v>3784</v>
      </c>
      <c r="AO48" s="89" t="s">
        <v>3931</v>
      </c>
    </row>
    <row r="49" spans="1:41" ht="15">
      <c r="A49" s="61" t="s">
        <v>1393</v>
      </c>
      <c r="B49" s="62" t="s">
        <v>1441</v>
      </c>
      <c r="C49" s="62" t="s">
        <v>63</v>
      </c>
      <c r="D49" s="99"/>
      <c r="E49" s="11"/>
      <c r="F49" s="12" t="s">
        <v>4435</v>
      </c>
      <c r="G49" s="60"/>
      <c r="H49" s="60"/>
      <c r="I49" s="100">
        <v>49</v>
      </c>
      <c r="J49" s="74"/>
      <c r="K49" s="45">
        <v>2</v>
      </c>
      <c r="L49" s="45">
        <v>1</v>
      </c>
      <c r="M49" s="45">
        <v>0</v>
      </c>
      <c r="N49" s="45">
        <v>1</v>
      </c>
      <c r="O49" s="45">
        <v>0</v>
      </c>
      <c r="P49" s="46">
        <v>0</v>
      </c>
      <c r="Q49" s="46">
        <v>0</v>
      </c>
      <c r="R49" s="45">
        <v>1</v>
      </c>
      <c r="S49" s="45">
        <v>0</v>
      </c>
      <c r="T49" s="45">
        <v>2</v>
      </c>
      <c r="U49" s="45">
        <v>1</v>
      </c>
      <c r="V49" s="45">
        <v>1</v>
      </c>
      <c r="W49" s="46">
        <v>0.5</v>
      </c>
      <c r="X49" s="46">
        <v>0.5</v>
      </c>
      <c r="Y49" s="45">
        <v>3</v>
      </c>
      <c r="Z49" s="46">
        <v>1.214574898785425</v>
      </c>
      <c r="AA49" s="45">
        <v>2</v>
      </c>
      <c r="AB49" s="46">
        <v>0.8097165991902834</v>
      </c>
      <c r="AC49" s="45">
        <v>0</v>
      </c>
      <c r="AD49" s="46">
        <v>0</v>
      </c>
      <c r="AE49" s="45">
        <v>123</v>
      </c>
      <c r="AF49" s="46">
        <v>49.797570850202426</v>
      </c>
      <c r="AG49" s="45">
        <v>247</v>
      </c>
      <c r="AH49" s="85" t="s">
        <v>778</v>
      </c>
      <c r="AI49" s="85" t="s">
        <v>822</v>
      </c>
      <c r="AJ49" s="85" t="s">
        <v>839</v>
      </c>
      <c r="AK49" s="85" t="s">
        <v>965</v>
      </c>
      <c r="AL49" s="85" t="s">
        <v>968</v>
      </c>
      <c r="AM49" s="85"/>
      <c r="AN49" s="89" t="s">
        <v>3785</v>
      </c>
      <c r="AO49" s="89" t="s">
        <v>3932</v>
      </c>
    </row>
    <row r="50" spans="1:41" ht="15">
      <c r="A50" s="61" t="s">
        <v>1394</v>
      </c>
      <c r="B50" s="62" t="s">
        <v>1442</v>
      </c>
      <c r="C50" s="62" t="s">
        <v>63</v>
      </c>
      <c r="D50" s="99"/>
      <c r="E50" s="11"/>
      <c r="F50" s="12" t="s">
        <v>4436</v>
      </c>
      <c r="G50" s="60"/>
      <c r="H50" s="60"/>
      <c r="I50" s="100">
        <v>50</v>
      </c>
      <c r="J50" s="74"/>
      <c r="K50" s="45">
        <v>2</v>
      </c>
      <c r="L50" s="45">
        <v>1</v>
      </c>
      <c r="M50" s="45">
        <v>0</v>
      </c>
      <c r="N50" s="45">
        <v>1</v>
      </c>
      <c r="O50" s="45">
        <v>0</v>
      </c>
      <c r="P50" s="46">
        <v>0</v>
      </c>
      <c r="Q50" s="46">
        <v>0</v>
      </c>
      <c r="R50" s="45">
        <v>1</v>
      </c>
      <c r="S50" s="45">
        <v>0</v>
      </c>
      <c r="T50" s="45">
        <v>2</v>
      </c>
      <c r="U50" s="45">
        <v>1</v>
      </c>
      <c r="V50" s="45">
        <v>1</v>
      </c>
      <c r="W50" s="46">
        <v>0.5</v>
      </c>
      <c r="X50" s="46">
        <v>0.5</v>
      </c>
      <c r="Y50" s="45">
        <v>4</v>
      </c>
      <c r="Z50" s="46">
        <v>2.5477707006369426</v>
      </c>
      <c r="AA50" s="45">
        <v>0</v>
      </c>
      <c r="AB50" s="46">
        <v>0</v>
      </c>
      <c r="AC50" s="45">
        <v>0</v>
      </c>
      <c r="AD50" s="46">
        <v>0</v>
      </c>
      <c r="AE50" s="45">
        <v>87</v>
      </c>
      <c r="AF50" s="46">
        <v>55.4140127388535</v>
      </c>
      <c r="AG50" s="45">
        <v>157</v>
      </c>
      <c r="AH50" s="85" t="s">
        <v>774</v>
      </c>
      <c r="AI50" s="85" t="s">
        <v>817</v>
      </c>
      <c r="AJ50" s="85" t="s">
        <v>832</v>
      </c>
      <c r="AK50" s="85" t="s">
        <v>965</v>
      </c>
      <c r="AL50" s="85" t="s">
        <v>975</v>
      </c>
      <c r="AM50" s="85"/>
      <c r="AN50" s="89" t="s">
        <v>3786</v>
      </c>
      <c r="AO50" s="89" t="s">
        <v>3933</v>
      </c>
    </row>
    <row r="51" spans="1:41" ht="15">
      <c r="A51" s="61" t="s">
        <v>1395</v>
      </c>
      <c r="B51" s="62" t="s">
        <v>1431</v>
      </c>
      <c r="C51" s="62" t="s">
        <v>57</v>
      </c>
      <c r="D51" s="99"/>
      <c r="E51" s="11"/>
      <c r="F51" s="12" t="s">
        <v>4437</v>
      </c>
      <c r="G51" s="60"/>
      <c r="H51" s="60"/>
      <c r="I51" s="100">
        <v>51</v>
      </c>
      <c r="J51" s="74"/>
      <c r="K51" s="45">
        <v>2</v>
      </c>
      <c r="L51" s="45">
        <v>1</v>
      </c>
      <c r="M51" s="45">
        <v>0</v>
      </c>
      <c r="N51" s="45">
        <v>1</v>
      </c>
      <c r="O51" s="45">
        <v>0</v>
      </c>
      <c r="P51" s="46">
        <v>0</v>
      </c>
      <c r="Q51" s="46">
        <v>0</v>
      </c>
      <c r="R51" s="45">
        <v>1</v>
      </c>
      <c r="S51" s="45">
        <v>0</v>
      </c>
      <c r="T51" s="45">
        <v>2</v>
      </c>
      <c r="U51" s="45">
        <v>1</v>
      </c>
      <c r="V51" s="45">
        <v>1</v>
      </c>
      <c r="W51" s="46">
        <v>0.5</v>
      </c>
      <c r="X51" s="46">
        <v>0.5</v>
      </c>
      <c r="Y51" s="45">
        <v>6</v>
      </c>
      <c r="Z51" s="46">
        <v>2.04778156996587</v>
      </c>
      <c r="AA51" s="45">
        <v>2</v>
      </c>
      <c r="AB51" s="46">
        <v>0.6825938566552902</v>
      </c>
      <c r="AC51" s="45">
        <v>0</v>
      </c>
      <c r="AD51" s="46">
        <v>0</v>
      </c>
      <c r="AE51" s="45">
        <v>139</v>
      </c>
      <c r="AF51" s="46">
        <v>47.44027303754266</v>
      </c>
      <c r="AG51" s="45">
        <v>293</v>
      </c>
      <c r="AH51" s="85" t="s">
        <v>772</v>
      </c>
      <c r="AI51" s="85" t="s">
        <v>817</v>
      </c>
      <c r="AJ51" s="85" t="s">
        <v>830</v>
      </c>
      <c r="AK51" s="85" t="s">
        <v>965</v>
      </c>
      <c r="AL51" s="85" t="s">
        <v>968</v>
      </c>
      <c r="AM51" s="85"/>
      <c r="AN51" s="89" t="s">
        <v>3787</v>
      </c>
      <c r="AO51" s="89" t="s">
        <v>3934</v>
      </c>
    </row>
    <row r="52" spans="1:41" ht="15">
      <c r="A52" s="61" t="s">
        <v>1396</v>
      </c>
      <c r="B52" s="62" t="s">
        <v>1432</v>
      </c>
      <c r="C52" s="62" t="s">
        <v>57</v>
      </c>
      <c r="D52" s="99"/>
      <c r="E52" s="11"/>
      <c r="F52" s="12" t="s">
        <v>4438</v>
      </c>
      <c r="G52" s="60"/>
      <c r="H52" s="60"/>
      <c r="I52" s="100">
        <v>52</v>
      </c>
      <c r="J52" s="74"/>
      <c r="K52" s="45">
        <v>2</v>
      </c>
      <c r="L52" s="45">
        <v>1</v>
      </c>
      <c r="M52" s="45">
        <v>0</v>
      </c>
      <c r="N52" s="45">
        <v>1</v>
      </c>
      <c r="O52" s="45">
        <v>0</v>
      </c>
      <c r="P52" s="46">
        <v>0</v>
      </c>
      <c r="Q52" s="46">
        <v>0</v>
      </c>
      <c r="R52" s="45">
        <v>1</v>
      </c>
      <c r="S52" s="45">
        <v>0</v>
      </c>
      <c r="T52" s="45">
        <v>2</v>
      </c>
      <c r="U52" s="45">
        <v>1</v>
      </c>
      <c r="V52" s="45">
        <v>1</v>
      </c>
      <c r="W52" s="46">
        <v>0.5</v>
      </c>
      <c r="X52" s="46">
        <v>0.5</v>
      </c>
      <c r="Y52" s="45">
        <v>2</v>
      </c>
      <c r="Z52" s="46">
        <v>1.9047619047619047</v>
      </c>
      <c r="AA52" s="45">
        <v>1</v>
      </c>
      <c r="AB52" s="46">
        <v>0.9523809523809523</v>
      </c>
      <c r="AC52" s="45">
        <v>0</v>
      </c>
      <c r="AD52" s="46">
        <v>0</v>
      </c>
      <c r="AE52" s="45">
        <v>77</v>
      </c>
      <c r="AF52" s="46">
        <v>73.33333333333333</v>
      </c>
      <c r="AG52" s="45">
        <v>105</v>
      </c>
      <c r="AH52" s="85" t="s">
        <v>772</v>
      </c>
      <c r="AI52" s="85" t="s">
        <v>817</v>
      </c>
      <c r="AJ52" s="85" t="s">
        <v>830</v>
      </c>
      <c r="AK52" s="85" t="s">
        <v>965</v>
      </c>
      <c r="AL52" s="85" t="s">
        <v>971</v>
      </c>
      <c r="AM52" s="85"/>
      <c r="AN52" s="89" t="s">
        <v>3788</v>
      </c>
      <c r="AO52" s="89" t="s">
        <v>3935</v>
      </c>
    </row>
    <row r="53" spans="1:41" ht="15">
      <c r="A53" s="61" t="s">
        <v>1397</v>
      </c>
      <c r="B53" s="62" t="s">
        <v>1433</v>
      </c>
      <c r="C53" s="62" t="s">
        <v>57</v>
      </c>
      <c r="D53" s="99"/>
      <c r="E53" s="11"/>
      <c r="F53" s="12" t="s">
        <v>4439</v>
      </c>
      <c r="G53" s="60"/>
      <c r="H53" s="60"/>
      <c r="I53" s="100">
        <v>53</v>
      </c>
      <c r="J53" s="74"/>
      <c r="K53" s="45">
        <v>2</v>
      </c>
      <c r="L53" s="45">
        <v>1</v>
      </c>
      <c r="M53" s="45">
        <v>0</v>
      </c>
      <c r="N53" s="45">
        <v>1</v>
      </c>
      <c r="O53" s="45">
        <v>0</v>
      </c>
      <c r="P53" s="46">
        <v>0</v>
      </c>
      <c r="Q53" s="46">
        <v>0</v>
      </c>
      <c r="R53" s="45">
        <v>1</v>
      </c>
      <c r="S53" s="45">
        <v>0</v>
      </c>
      <c r="T53" s="45">
        <v>2</v>
      </c>
      <c r="U53" s="45">
        <v>1</v>
      </c>
      <c r="V53" s="45">
        <v>1</v>
      </c>
      <c r="W53" s="46">
        <v>0.5</v>
      </c>
      <c r="X53" s="46">
        <v>0.5</v>
      </c>
      <c r="Y53" s="45">
        <v>1</v>
      </c>
      <c r="Z53" s="46">
        <v>0.4672897196261682</v>
      </c>
      <c r="AA53" s="45">
        <v>2</v>
      </c>
      <c r="AB53" s="46">
        <v>0.9345794392523364</v>
      </c>
      <c r="AC53" s="45">
        <v>0</v>
      </c>
      <c r="AD53" s="46">
        <v>0</v>
      </c>
      <c r="AE53" s="45">
        <v>134</v>
      </c>
      <c r="AF53" s="46">
        <v>62.61682242990654</v>
      </c>
      <c r="AG53" s="45">
        <v>214</v>
      </c>
      <c r="AH53" s="85" t="s">
        <v>771</v>
      </c>
      <c r="AI53" s="85" t="s">
        <v>817</v>
      </c>
      <c r="AJ53" s="85" t="s">
        <v>838</v>
      </c>
      <c r="AK53" s="85" t="s">
        <v>965</v>
      </c>
      <c r="AL53" s="85" t="s">
        <v>984</v>
      </c>
      <c r="AM53" s="85"/>
      <c r="AN53" s="89" t="s">
        <v>3789</v>
      </c>
      <c r="AO53" s="89" t="s">
        <v>3936</v>
      </c>
    </row>
    <row r="54" spans="1:41" ht="15">
      <c r="A54" s="61" t="s">
        <v>1398</v>
      </c>
      <c r="B54" s="62" t="s">
        <v>1434</v>
      </c>
      <c r="C54" s="62" t="s">
        <v>57</v>
      </c>
      <c r="D54" s="99"/>
      <c r="E54" s="11"/>
      <c r="F54" s="12" t="s">
        <v>4440</v>
      </c>
      <c r="G54" s="60"/>
      <c r="H54" s="60"/>
      <c r="I54" s="100">
        <v>54</v>
      </c>
      <c r="J54" s="74"/>
      <c r="K54" s="45">
        <v>2</v>
      </c>
      <c r="L54" s="45">
        <v>1</v>
      </c>
      <c r="M54" s="45">
        <v>0</v>
      </c>
      <c r="N54" s="45">
        <v>1</v>
      </c>
      <c r="O54" s="45">
        <v>0</v>
      </c>
      <c r="P54" s="46">
        <v>0</v>
      </c>
      <c r="Q54" s="46">
        <v>0</v>
      </c>
      <c r="R54" s="45">
        <v>1</v>
      </c>
      <c r="S54" s="45">
        <v>0</v>
      </c>
      <c r="T54" s="45">
        <v>2</v>
      </c>
      <c r="U54" s="45">
        <v>1</v>
      </c>
      <c r="V54" s="45">
        <v>1</v>
      </c>
      <c r="W54" s="46">
        <v>0.5</v>
      </c>
      <c r="X54" s="46">
        <v>0.5</v>
      </c>
      <c r="Y54" s="45">
        <v>2</v>
      </c>
      <c r="Z54" s="46">
        <v>2.5641025641025643</v>
      </c>
      <c r="AA54" s="45">
        <v>0</v>
      </c>
      <c r="AB54" s="46">
        <v>0</v>
      </c>
      <c r="AC54" s="45">
        <v>0</v>
      </c>
      <c r="AD54" s="46">
        <v>0</v>
      </c>
      <c r="AE54" s="45">
        <v>46</v>
      </c>
      <c r="AF54" s="46">
        <v>58.97435897435897</v>
      </c>
      <c r="AG54" s="45">
        <v>78</v>
      </c>
      <c r="AH54" s="85" t="s">
        <v>767</v>
      </c>
      <c r="AI54" s="85" t="s">
        <v>817</v>
      </c>
      <c r="AJ54" s="85" t="s">
        <v>830</v>
      </c>
      <c r="AK54" s="85" t="s">
        <v>965</v>
      </c>
      <c r="AL54" s="85" t="s">
        <v>969</v>
      </c>
      <c r="AM54" s="85"/>
      <c r="AN54" s="89" t="s">
        <v>3790</v>
      </c>
      <c r="AO54" s="89" t="s">
        <v>3937</v>
      </c>
    </row>
    <row r="55" spans="1:41" ht="15">
      <c r="A55" s="61" t="s">
        <v>1399</v>
      </c>
      <c r="B55" s="62" t="s">
        <v>1435</v>
      </c>
      <c r="C55" s="62" t="s">
        <v>57</v>
      </c>
      <c r="D55" s="99"/>
      <c r="E55" s="11"/>
      <c r="F55" s="12" t="s">
        <v>4441</v>
      </c>
      <c r="G55" s="60"/>
      <c r="H55" s="60"/>
      <c r="I55" s="100">
        <v>55</v>
      </c>
      <c r="J55" s="74"/>
      <c r="K55" s="45">
        <v>2</v>
      </c>
      <c r="L55" s="45">
        <v>1</v>
      </c>
      <c r="M55" s="45">
        <v>0</v>
      </c>
      <c r="N55" s="45">
        <v>1</v>
      </c>
      <c r="O55" s="45">
        <v>0</v>
      </c>
      <c r="P55" s="46">
        <v>0</v>
      </c>
      <c r="Q55" s="46">
        <v>0</v>
      </c>
      <c r="R55" s="45">
        <v>1</v>
      </c>
      <c r="S55" s="45">
        <v>0</v>
      </c>
      <c r="T55" s="45">
        <v>2</v>
      </c>
      <c r="U55" s="45">
        <v>1</v>
      </c>
      <c r="V55" s="45">
        <v>1</v>
      </c>
      <c r="W55" s="46">
        <v>0.5</v>
      </c>
      <c r="X55" s="46">
        <v>0.5</v>
      </c>
      <c r="Y55" s="45">
        <v>2</v>
      </c>
      <c r="Z55" s="46">
        <v>2.150537634408602</v>
      </c>
      <c r="AA55" s="45">
        <v>3</v>
      </c>
      <c r="AB55" s="46">
        <v>3.225806451612903</v>
      </c>
      <c r="AC55" s="45">
        <v>0</v>
      </c>
      <c r="AD55" s="46">
        <v>0</v>
      </c>
      <c r="AE55" s="45">
        <v>58</v>
      </c>
      <c r="AF55" s="46">
        <v>62.365591397849464</v>
      </c>
      <c r="AG55" s="45">
        <v>93</v>
      </c>
      <c r="AH55" s="85" t="s">
        <v>694</v>
      </c>
      <c r="AI55" s="85" t="s">
        <v>817</v>
      </c>
      <c r="AJ55" s="85" t="s">
        <v>831</v>
      </c>
      <c r="AK55" s="85" t="s">
        <v>966</v>
      </c>
      <c r="AL55" s="85" t="s">
        <v>982</v>
      </c>
      <c r="AM55" s="85"/>
      <c r="AN55" s="89" t="s">
        <v>3791</v>
      </c>
      <c r="AO55" s="89" t="s">
        <v>3765</v>
      </c>
    </row>
    <row r="56" spans="1:41" ht="15">
      <c r="A56" s="61" t="s">
        <v>1400</v>
      </c>
      <c r="B56" s="62" t="s">
        <v>1436</v>
      </c>
      <c r="C56" s="62" t="s">
        <v>57</v>
      </c>
      <c r="D56" s="99"/>
      <c r="E56" s="11"/>
      <c r="F56" s="12" t="s">
        <v>4442</v>
      </c>
      <c r="G56" s="60"/>
      <c r="H56" s="60"/>
      <c r="I56" s="100">
        <v>56</v>
      </c>
      <c r="J56" s="74"/>
      <c r="K56" s="45">
        <v>2</v>
      </c>
      <c r="L56" s="45">
        <v>1</v>
      </c>
      <c r="M56" s="45">
        <v>0</v>
      </c>
      <c r="N56" s="45">
        <v>1</v>
      </c>
      <c r="O56" s="45">
        <v>0</v>
      </c>
      <c r="P56" s="46">
        <v>0</v>
      </c>
      <c r="Q56" s="46">
        <v>0</v>
      </c>
      <c r="R56" s="45">
        <v>1</v>
      </c>
      <c r="S56" s="45">
        <v>0</v>
      </c>
      <c r="T56" s="45">
        <v>2</v>
      </c>
      <c r="U56" s="45">
        <v>1</v>
      </c>
      <c r="V56" s="45">
        <v>1</v>
      </c>
      <c r="W56" s="46">
        <v>0.5</v>
      </c>
      <c r="X56" s="46">
        <v>0.5</v>
      </c>
      <c r="Y56" s="45">
        <v>17</v>
      </c>
      <c r="Z56" s="46">
        <v>3.183520599250936</v>
      </c>
      <c r="AA56" s="45">
        <v>0</v>
      </c>
      <c r="AB56" s="46">
        <v>0</v>
      </c>
      <c r="AC56" s="45">
        <v>0</v>
      </c>
      <c r="AD56" s="46">
        <v>0</v>
      </c>
      <c r="AE56" s="45">
        <v>280</v>
      </c>
      <c r="AF56" s="46">
        <v>52.43445692883895</v>
      </c>
      <c r="AG56" s="45">
        <v>534</v>
      </c>
      <c r="AH56" s="85" t="s">
        <v>752</v>
      </c>
      <c r="AI56" s="85" t="s">
        <v>817</v>
      </c>
      <c r="AJ56" s="85" t="s">
        <v>826</v>
      </c>
      <c r="AK56" s="85" t="s">
        <v>965</v>
      </c>
      <c r="AL56" s="85" t="s">
        <v>975</v>
      </c>
      <c r="AM56" s="85"/>
      <c r="AN56" s="89" t="s">
        <v>3792</v>
      </c>
      <c r="AO56" s="89" t="s">
        <v>3938</v>
      </c>
    </row>
    <row r="57" spans="1:41" ht="15">
      <c r="A57" s="61" t="s">
        <v>1401</v>
      </c>
      <c r="B57" s="62" t="s">
        <v>1437</v>
      </c>
      <c r="C57" s="62" t="s">
        <v>57</v>
      </c>
      <c r="D57" s="99"/>
      <c r="E57" s="11"/>
      <c r="F57" s="12" t="s">
        <v>4443</v>
      </c>
      <c r="G57" s="60"/>
      <c r="H57" s="60"/>
      <c r="I57" s="100">
        <v>57</v>
      </c>
      <c r="J57" s="74"/>
      <c r="K57" s="45">
        <v>2</v>
      </c>
      <c r="L57" s="45">
        <v>1</v>
      </c>
      <c r="M57" s="45">
        <v>0</v>
      </c>
      <c r="N57" s="45">
        <v>1</v>
      </c>
      <c r="O57" s="45">
        <v>0</v>
      </c>
      <c r="P57" s="46">
        <v>0</v>
      </c>
      <c r="Q57" s="46">
        <v>0</v>
      </c>
      <c r="R57" s="45">
        <v>1</v>
      </c>
      <c r="S57" s="45">
        <v>0</v>
      </c>
      <c r="T57" s="45">
        <v>2</v>
      </c>
      <c r="U57" s="45">
        <v>1</v>
      </c>
      <c r="V57" s="45">
        <v>1</v>
      </c>
      <c r="W57" s="46">
        <v>0.5</v>
      </c>
      <c r="X57" s="46">
        <v>0.5</v>
      </c>
      <c r="Y57" s="45">
        <v>2</v>
      </c>
      <c r="Z57" s="46">
        <v>0.7490636704119851</v>
      </c>
      <c r="AA57" s="45">
        <v>2</v>
      </c>
      <c r="AB57" s="46">
        <v>0.7490636704119851</v>
      </c>
      <c r="AC57" s="45">
        <v>0</v>
      </c>
      <c r="AD57" s="46">
        <v>0</v>
      </c>
      <c r="AE57" s="45">
        <v>134</v>
      </c>
      <c r="AF57" s="46">
        <v>50.18726591760299</v>
      </c>
      <c r="AG57" s="45">
        <v>267</v>
      </c>
      <c r="AH57" s="85" t="s">
        <v>766</v>
      </c>
      <c r="AI57" s="85" t="s">
        <v>817</v>
      </c>
      <c r="AJ57" s="85" t="s">
        <v>830</v>
      </c>
      <c r="AK57" s="85" t="s">
        <v>965</v>
      </c>
      <c r="AL57" s="85" t="s">
        <v>972</v>
      </c>
      <c r="AM57" s="85"/>
      <c r="AN57" s="89" t="s">
        <v>3793</v>
      </c>
      <c r="AO57" s="89" t="s">
        <v>3939</v>
      </c>
    </row>
    <row r="58" spans="1:41" ht="15">
      <c r="A58" s="61" t="s">
        <v>1402</v>
      </c>
      <c r="B58" s="62" t="s">
        <v>1438</v>
      </c>
      <c r="C58" s="62" t="s">
        <v>57</v>
      </c>
      <c r="D58" s="99"/>
      <c r="E58" s="11"/>
      <c r="F58" s="12" t="s">
        <v>4444</v>
      </c>
      <c r="G58" s="60"/>
      <c r="H58" s="60"/>
      <c r="I58" s="100">
        <v>58</v>
      </c>
      <c r="J58" s="74"/>
      <c r="K58" s="45">
        <v>2</v>
      </c>
      <c r="L58" s="45">
        <v>1</v>
      </c>
      <c r="M58" s="45">
        <v>0</v>
      </c>
      <c r="N58" s="45">
        <v>1</v>
      </c>
      <c r="O58" s="45">
        <v>0</v>
      </c>
      <c r="P58" s="46">
        <v>0</v>
      </c>
      <c r="Q58" s="46">
        <v>0</v>
      </c>
      <c r="R58" s="45">
        <v>1</v>
      </c>
      <c r="S58" s="45">
        <v>0</v>
      </c>
      <c r="T58" s="45">
        <v>2</v>
      </c>
      <c r="U58" s="45">
        <v>1</v>
      </c>
      <c r="V58" s="45">
        <v>1</v>
      </c>
      <c r="W58" s="46">
        <v>0.5</v>
      </c>
      <c r="X58" s="46">
        <v>0.5</v>
      </c>
      <c r="Y58" s="45">
        <v>3</v>
      </c>
      <c r="Z58" s="46">
        <v>2.3076923076923075</v>
      </c>
      <c r="AA58" s="45">
        <v>0</v>
      </c>
      <c r="AB58" s="46">
        <v>0</v>
      </c>
      <c r="AC58" s="45">
        <v>0</v>
      </c>
      <c r="AD58" s="46">
        <v>0</v>
      </c>
      <c r="AE58" s="45">
        <v>69</v>
      </c>
      <c r="AF58" s="46">
        <v>53.07692307692308</v>
      </c>
      <c r="AG58" s="45">
        <v>130</v>
      </c>
      <c r="AH58" s="85" t="s">
        <v>756</v>
      </c>
      <c r="AI58" s="85" t="s">
        <v>817</v>
      </c>
      <c r="AJ58" s="85" t="s">
        <v>830</v>
      </c>
      <c r="AK58" s="85" t="s">
        <v>965</v>
      </c>
      <c r="AL58" s="85" t="s">
        <v>969</v>
      </c>
      <c r="AM58" s="85"/>
      <c r="AN58" s="89" t="s">
        <v>3794</v>
      </c>
      <c r="AO58" s="89" t="s">
        <v>3940</v>
      </c>
    </row>
    <row r="59" spans="1:41" ht="15">
      <c r="A59" s="61" t="s">
        <v>1403</v>
      </c>
      <c r="B59" s="62" t="s">
        <v>1439</v>
      </c>
      <c r="C59" s="62" t="s">
        <v>57</v>
      </c>
      <c r="D59" s="99"/>
      <c r="E59" s="11"/>
      <c r="F59" s="12" t="s">
        <v>4445</v>
      </c>
      <c r="G59" s="60"/>
      <c r="H59" s="60"/>
      <c r="I59" s="100">
        <v>59</v>
      </c>
      <c r="J59" s="74"/>
      <c r="K59" s="45">
        <v>2</v>
      </c>
      <c r="L59" s="45">
        <v>1</v>
      </c>
      <c r="M59" s="45">
        <v>0</v>
      </c>
      <c r="N59" s="45">
        <v>1</v>
      </c>
      <c r="O59" s="45">
        <v>0</v>
      </c>
      <c r="P59" s="46">
        <v>0</v>
      </c>
      <c r="Q59" s="46">
        <v>0</v>
      </c>
      <c r="R59" s="45">
        <v>1</v>
      </c>
      <c r="S59" s="45">
        <v>0</v>
      </c>
      <c r="T59" s="45">
        <v>2</v>
      </c>
      <c r="U59" s="45">
        <v>1</v>
      </c>
      <c r="V59" s="45">
        <v>1</v>
      </c>
      <c r="W59" s="46">
        <v>0.5</v>
      </c>
      <c r="X59" s="46">
        <v>0.5</v>
      </c>
      <c r="Y59" s="45">
        <v>0</v>
      </c>
      <c r="Z59" s="46">
        <v>0</v>
      </c>
      <c r="AA59" s="45">
        <v>0</v>
      </c>
      <c r="AB59" s="46">
        <v>0</v>
      </c>
      <c r="AC59" s="45">
        <v>0</v>
      </c>
      <c r="AD59" s="46">
        <v>0</v>
      </c>
      <c r="AE59" s="45">
        <v>40</v>
      </c>
      <c r="AF59" s="46">
        <v>47.61904761904762</v>
      </c>
      <c r="AG59" s="45">
        <v>84</v>
      </c>
      <c r="AH59" s="85" t="s">
        <v>696</v>
      </c>
      <c r="AI59" s="85" t="s">
        <v>817</v>
      </c>
      <c r="AJ59" s="85" t="s">
        <v>830</v>
      </c>
      <c r="AK59" s="85" t="s">
        <v>965</v>
      </c>
      <c r="AL59" s="85" t="s">
        <v>968</v>
      </c>
      <c r="AM59" s="85"/>
      <c r="AN59" s="89" t="s">
        <v>3795</v>
      </c>
      <c r="AO59" s="89" t="s">
        <v>3941</v>
      </c>
    </row>
    <row r="60" spans="1:41" ht="15">
      <c r="A60" s="61" t="s">
        <v>1404</v>
      </c>
      <c r="B60" s="62" t="s">
        <v>1440</v>
      </c>
      <c r="C60" s="62" t="s">
        <v>57</v>
      </c>
      <c r="D60" s="99"/>
      <c r="E60" s="11"/>
      <c r="F60" s="12" t="s">
        <v>4446</v>
      </c>
      <c r="G60" s="60"/>
      <c r="H60" s="60"/>
      <c r="I60" s="100">
        <v>60</v>
      </c>
      <c r="J60" s="74"/>
      <c r="K60" s="45">
        <v>2</v>
      </c>
      <c r="L60" s="45">
        <v>1</v>
      </c>
      <c r="M60" s="45">
        <v>0</v>
      </c>
      <c r="N60" s="45">
        <v>1</v>
      </c>
      <c r="O60" s="45">
        <v>0</v>
      </c>
      <c r="P60" s="46">
        <v>0</v>
      </c>
      <c r="Q60" s="46">
        <v>0</v>
      </c>
      <c r="R60" s="45">
        <v>1</v>
      </c>
      <c r="S60" s="45">
        <v>0</v>
      </c>
      <c r="T60" s="45">
        <v>2</v>
      </c>
      <c r="U60" s="45">
        <v>1</v>
      </c>
      <c r="V60" s="45">
        <v>1</v>
      </c>
      <c r="W60" s="46">
        <v>0.5</v>
      </c>
      <c r="X60" s="46">
        <v>0.5</v>
      </c>
      <c r="Y60" s="45">
        <v>1</v>
      </c>
      <c r="Z60" s="46">
        <v>0.3663003663003663</v>
      </c>
      <c r="AA60" s="45">
        <v>3</v>
      </c>
      <c r="AB60" s="46">
        <v>1.098901098901099</v>
      </c>
      <c r="AC60" s="45">
        <v>0</v>
      </c>
      <c r="AD60" s="46">
        <v>0</v>
      </c>
      <c r="AE60" s="45">
        <v>146</v>
      </c>
      <c r="AF60" s="46">
        <v>53.47985347985348</v>
      </c>
      <c r="AG60" s="45">
        <v>273</v>
      </c>
      <c r="AH60" s="85" t="s">
        <v>754</v>
      </c>
      <c r="AI60" s="85" t="s">
        <v>817</v>
      </c>
      <c r="AJ60" s="85" t="s">
        <v>837</v>
      </c>
      <c r="AK60" s="85" t="s">
        <v>965</v>
      </c>
      <c r="AL60" s="85" t="s">
        <v>968</v>
      </c>
      <c r="AM60" s="85"/>
      <c r="AN60" s="89" t="s">
        <v>3796</v>
      </c>
      <c r="AO60" s="89" t="s">
        <v>3942</v>
      </c>
    </row>
    <row r="61" spans="1:41" ht="15">
      <c r="A61" s="61" t="s">
        <v>1405</v>
      </c>
      <c r="B61" s="62" t="s">
        <v>1441</v>
      </c>
      <c r="C61" s="62" t="s">
        <v>57</v>
      </c>
      <c r="D61" s="99"/>
      <c r="E61" s="11"/>
      <c r="F61" s="12" t="s">
        <v>4447</v>
      </c>
      <c r="G61" s="60"/>
      <c r="H61" s="60"/>
      <c r="I61" s="100">
        <v>61</v>
      </c>
      <c r="J61" s="74"/>
      <c r="K61" s="45">
        <v>2</v>
      </c>
      <c r="L61" s="45">
        <v>1</v>
      </c>
      <c r="M61" s="45">
        <v>0</v>
      </c>
      <c r="N61" s="45">
        <v>1</v>
      </c>
      <c r="O61" s="45">
        <v>0</v>
      </c>
      <c r="P61" s="46">
        <v>0</v>
      </c>
      <c r="Q61" s="46">
        <v>0</v>
      </c>
      <c r="R61" s="45">
        <v>1</v>
      </c>
      <c r="S61" s="45">
        <v>0</v>
      </c>
      <c r="T61" s="45">
        <v>2</v>
      </c>
      <c r="U61" s="45">
        <v>1</v>
      </c>
      <c r="V61" s="45">
        <v>1</v>
      </c>
      <c r="W61" s="46">
        <v>0.5</v>
      </c>
      <c r="X61" s="46">
        <v>0.5</v>
      </c>
      <c r="Y61" s="45">
        <v>5</v>
      </c>
      <c r="Z61" s="46">
        <v>5.05050505050505</v>
      </c>
      <c r="AA61" s="45">
        <v>1</v>
      </c>
      <c r="AB61" s="46">
        <v>1.0101010101010102</v>
      </c>
      <c r="AC61" s="45">
        <v>0</v>
      </c>
      <c r="AD61" s="46">
        <v>0</v>
      </c>
      <c r="AE61" s="45">
        <v>51</v>
      </c>
      <c r="AF61" s="46">
        <v>51.515151515151516</v>
      </c>
      <c r="AG61" s="45">
        <v>99</v>
      </c>
      <c r="AH61" s="85" t="s">
        <v>753</v>
      </c>
      <c r="AI61" s="85" t="s">
        <v>817</v>
      </c>
      <c r="AJ61" s="85" t="s">
        <v>824</v>
      </c>
      <c r="AK61" s="85" t="s">
        <v>965</v>
      </c>
      <c r="AL61" s="85" t="s">
        <v>972</v>
      </c>
      <c r="AM61" s="85"/>
      <c r="AN61" s="89" t="s">
        <v>3797</v>
      </c>
      <c r="AO61" s="89" t="s">
        <v>3943</v>
      </c>
    </row>
    <row r="62" spans="1:41" ht="15">
      <c r="A62" s="61" t="s">
        <v>1406</v>
      </c>
      <c r="B62" s="62" t="s">
        <v>1442</v>
      </c>
      <c r="C62" s="62" t="s">
        <v>57</v>
      </c>
      <c r="D62" s="99"/>
      <c r="E62" s="11"/>
      <c r="F62" s="12" t="s">
        <v>4448</v>
      </c>
      <c r="G62" s="60"/>
      <c r="H62" s="60"/>
      <c r="I62" s="100">
        <v>62</v>
      </c>
      <c r="J62" s="74"/>
      <c r="K62" s="45">
        <v>2</v>
      </c>
      <c r="L62" s="45">
        <v>1</v>
      </c>
      <c r="M62" s="45">
        <v>0</v>
      </c>
      <c r="N62" s="45">
        <v>1</v>
      </c>
      <c r="O62" s="45">
        <v>0</v>
      </c>
      <c r="P62" s="46">
        <v>0</v>
      </c>
      <c r="Q62" s="46">
        <v>0</v>
      </c>
      <c r="R62" s="45">
        <v>1</v>
      </c>
      <c r="S62" s="45">
        <v>0</v>
      </c>
      <c r="T62" s="45">
        <v>2</v>
      </c>
      <c r="U62" s="45">
        <v>1</v>
      </c>
      <c r="V62" s="45">
        <v>1</v>
      </c>
      <c r="W62" s="46">
        <v>0.5</v>
      </c>
      <c r="X62" s="46">
        <v>0.5</v>
      </c>
      <c r="Y62" s="45">
        <v>9</v>
      </c>
      <c r="Z62" s="46">
        <v>0.7358953393295176</v>
      </c>
      <c r="AA62" s="45">
        <v>9</v>
      </c>
      <c r="AB62" s="46">
        <v>0.7358953393295176</v>
      </c>
      <c r="AC62" s="45">
        <v>0</v>
      </c>
      <c r="AD62" s="46">
        <v>0</v>
      </c>
      <c r="AE62" s="45">
        <v>706</v>
      </c>
      <c r="AF62" s="46">
        <v>57.72690106295993</v>
      </c>
      <c r="AG62" s="45">
        <v>1223</v>
      </c>
      <c r="AH62" s="85" t="s">
        <v>748</v>
      </c>
      <c r="AI62" s="85" t="s">
        <v>817</v>
      </c>
      <c r="AJ62" s="85" t="s">
        <v>826</v>
      </c>
      <c r="AK62" s="85" t="s">
        <v>965</v>
      </c>
      <c r="AL62" s="85" t="s">
        <v>972</v>
      </c>
      <c r="AM62" s="85"/>
      <c r="AN62" s="89" t="s">
        <v>3798</v>
      </c>
      <c r="AO62" s="89" t="s">
        <v>3944</v>
      </c>
    </row>
    <row r="63" spans="1:41" ht="15">
      <c r="A63" s="61" t="s">
        <v>1407</v>
      </c>
      <c r="B63" s="62" t="s">
        <v>1431</v>
      </c>
      <c r="C63" s="62" t="s">
        <v>55</v>
      </c>
      <c r="D63" s="99"/>
      <c r="E63" s="11"/>
      <c r="F63" s="12" t="s">
        <v>4449</v>
      </c>
      <c r="G63" s="60"/>
      <c r="H63" s="60"/>
      <c r="I63" s="100">
        <v>63</v>
      </c>
      <c r="J63" s="74"/>
      <c r="K63" s="45">
        <v>2</v>
      </c>
      <c r="L63" s="45">
        <v>1</v>
      </c>
      <c r="M63" s="45">
        <v>0</v>
      </c>
      <c r="N63" s="45">
        <v>1</v>
      </c>
      <c r="O63" s="45">
        <v>0</v>
      </c>
      <c r="P63" s="46">
        <v>0</v>
      </c>
      <c r="Q63" s="46">
        <v>0</v>
      </c>
      <c r="R63" s="45">
        <v>1</v>
      </c>
      <c r="S63" s="45">
        <v>0</v>
      </c>
      <c r="T63" s="45">
        <v>2</v>
      </c>
      <c r="U63" s="45">
        <v>1</v>
      </c>
      <c r="V63" s="45">
        <v>1</v>
      </c>
      <c r="W63" s="46">
        <v>0.5</v>
      </c>
      <c r="X63" s="46">
        <v>0.5</v>
      </c>
      <c r="Y63" s="45">
        <v>1</v>
      </c>
      <c r="Z63" s="46">
        <v>0.13262599469496023</v>
      </c>
      <c r="AA63" s="45">
        <v>4</v>
      </c>
      <c r="AB63" s="46">
        <v>0.5305039787798409</v>
      </c>
      <c r="AC63" s="45">
        <v>0</v>
      </c>
      <c r="AD63" s="46">
        <v>0</v>
      </c>
      <c r="AE63" s="45">
        <v>433</v>
      </c>
      <c r="AF63" s="46">
        <v>57.42705570291777</v>
      </c>
      <c r="AG63" s="45">
        <v>754</v>
      </c>
      <c r="AH63" s="85" t="s">
        <v>694</v>
      </c>
      <c r="AI63" s="85" t="s">
        <v>817</v>
      </c>
      <c r="AJ63" s="85" t="s">
        <v>831</v>
      </c>
      <c r="AK63" s="85" t="s">
        <v>965</v>
      </c>
      <c r="AL63" s="85" t="s">
        <v>975</v>
      </c>
      <c r="AM63" s="85"/>
      <c r="AN63" s="89" t="s">
        <v>3799</v>
      </c>
      <c r="AO63" s="89" t="s">
        <v>3945</v>
      </c>
    </row>
    <row r="64" spans="1:41" ht="15">
      <c r="A64" s="61" t="s">
        <v>1408</v>
      </c>
      <c r="B64" s="62" t="s">
        <v>1432</v>
      </c>
      <c r="C64" s="62" t="s">
        <v>55</v>
      </c>
      <c r="D64" s="99"/>
      <c r="E64" s="11"/>
      <c r="F64" s="12" t="s">
        <v>4450</v>
      </c>
      <c r="G64" s="60"/>
      <c r="H64" s="60"/>
      <c r="I64" s="100">
        <v>64</v>
      </c>
      <c r="J64" s="74"/>
      <c r="K64" s="45">
        <v>2</v>
      </c>
      <c r="L64" s="45">
        <v>1</v>
      </c>
      <c r="M64" s="45">
        <v>0</v>
      </c>
      <c r="N64" s="45">
        <v>1</v>
      </c>
      <c r="O64" s="45">
        <v>0</v>
      </c>
      <c r="P64" s="46">
        <v>0</v>
      </c>
      <c r="Q64" s="46">
        <v>0</v>
      </c>
      <c r="R64" s="45">
        <v>1</v>
      </c>
      <c r="S64" s="45">
        <v>0</v>
      </c>
      <c r="T64" s="45">
        <v>2</v>
      </c>
      <c r="U64" s="45">
        <v>1</v>
      </c>
      <c r="V64" s="45">
        <v>1</v>
      </c>
      <c r="W64" s="46">
        <v>0.5</v>
      </c>
      <c r="X64" s="46">
        <v>0.5</v>
      </c>
      <c r="Y64" s="45">
        <v>1</v>
      </c>
      <c r="Z64" s="46">
        <v>0.5780346820809249</v>
      </c>
      <c r="AA64" s="45">
        <v>4</v>
      </c>
      <c r="AB64" s="46">
        <v>2.3121387283236996</v>
      </c>
      <c r="AC64" s="45">
        <v>0</v>
      </c>
      <c r="AD64" s="46">
        <v>0</v>
      </c>
      <c r="AE64" s="45">
        <v>90</v>
      </c>
      <c r="AF64" s="46">
        <v>52.02312138728324</v>
      </c>
      <c r="AG64" s="45">
        <v>173</v>
      </c>
      <c r="AH64" s="85" t="s">
        <v>728</v>
      </c>
      <c r="AI64" s="85" t="s">
        <v>817</v>
      </c>
      <c r="AJ64" s="85" t="s">
        <v>823</v>
      </c>
      <c r="AK64" s="85" t="s">
        <v>965</v>
      </c>
      <c r="AL64" s="85" t="s">
        <v>975</v>
      </c>
      <c r="AM64" s="85"/>
      <c r="AN64" s="89" t="s">
        <v>3800</v>
      </c>
      <c r="AO64" s="89" t="s">
        <v>3765</v>
      </c>
    </row>
    <row r="65" spans="1:41" ht="15">
      <c r="A65" s="61" t="s">
        <v>1409</v>
      </c>
      <c r="B65" s="62" t="s">
        <v>1433</v>
      </c>
      <c r="C65" s="62" t="s">
        <v>55</v>
      </c>
      <c r="D65" s="99"/>
      <c r="E65" s="11"/>
      <c r="F65" s="12" t="s">
        <v>4451</v>
      </c>
      <c r="G65" s="60"/>
      <c r="H65" s="60"/>
      <c r="I65" s="100">
        <v>65</v>
      </c>
      <c r="J65" s="74"/>
      <c r="K65" s="45">
        <v>2</v>
      </c>
      <c r="L65" s="45">
        <v>1</v>
      </c>
      <c r="M65" s="45">
        <v>0</v>
      </c>
      <c r="N65" s="45">
        <v>1</v>
      </c>
      <c r="O65" s="45">
        <v>0</v>
      </c>
      <c r="P65" s="46">
        <v>0</v>
      </c>
      <c r="Q65" s="46">
        <v>0</v>
      </c>
      <c r="R65" s="45">
        <v>1</v>
      </c>
      <c r="S65" s="45">
        <v>0</v>
      </c>
      <c r="T65" s="45">
        <v>2</v>
      </c>
      <c r="U65" s="45">
        <v>1</v>
      </c>
      <c r="V65" s="45">
        <v>1</v>
      </c>
      <c r="W65" s="46">
        <v>0.5</v>
      </c>
      <c r="X65" s="46">
        <v>0.5</v>
      </c>
      <c r="Y65" s="45">
        <v>1</v>
      </c>
      <c r="Z65" s="46">
        <v>2.0408163265306123</v>
      </c>
      <c r="AA65" s="45">
        <v>0</v>
      </c>
      <c r="AB65" s="46">
        <v>0</v>
      </c>
      <c r="AC65" s="45">
        <v>0</v>
      </c>
      <c r="AD65" s="46">
        <v>0</v>
      </c>
      <c r="AE65" s="45">
        <v>23</v>
      </c>
      <c r="AF65" s="46">
        <v>46.93877551020408</v>
      </c>
      <c r="AG65" s="45">
        <v>49</v>
      </c>
      <c r="AH65" s="85" t="s">
        <v>728</v>
      </c>
      <c r="AI65" s="85" t="s">
        <v>817</v>
      </c>
      <c r="AJ65" s="85" t="s">
        <v>823</v>
      </c>
      <c r="AK65" s="85" t="s">
        <v>967</v>
      </c>
      <c r="AL65" s="85" t="s">
        <v>979</v>
      </c>
      <c r="AM65" s="85"/>
      <c r="AN65" s="89" t="s">
        <v>3801</v>
      </c>
      <c r="AO65" s="89" t="s">
        <v>3946</v>
      </c>
    </row>
    <row r="66" spans="1:41" ht="15">
      <c r="A66" s="61" t="s">
        <v>1410</v>
      </c>
      <c r="B66" s="62" t="s">
        <v>1434</v>
      </c>
      <c r="C66" s="62" t="s">
        <v>55</v>
      </c>
      <c r="D66" s="99"/>
      <c r="E66" s="11"/>
      <c r="F66" s="12" t="s">
        <v>4452</v>
      </c>
      <c r="G66" s="60"/>
      <c r="H66" s="60"/>
      <c r="I66" s="100">
        <v>66</v>
      </c>
      <c r="J66" s="74"/>
      <c r="K66" s="45">
        <v>2</v>
      </c>
      <c r="L66" s="45">
        <v>1</v>
      </c>
      <c r="M66" s="45">
        <v>0</v>
      </c>
      <c r="N66" s="45">
        <v>1</v>
      </c>
      <c r="O66" s="45">
        <v>0</v>
      </c>
      <c r="P66" s="46">
        <v>0</v>
      </c>
      <c r="Q66" s="46">
        <v>0</v>
      </c>
      <c r="R66" s="45">
        <v>1</v>
      </c>
      <c r="S66" s="45">
        <v>0</v>
      </c>
      <c r="T66" s="45">
        <v>2</v>
      </c>
      <c r="U66" s="45">
        <v>1</v>
      </c>
      <c r="V66" s="45">
        <v>1</v>
      </c>
      <c r="W66" s="46">
        <v>0.5</v>
      </c>
      <c r="X66" s="46">
        <v>0.5</v>
      </c>
      <c r="Y66" s="45">
        <v>2</v>
      </c>
      <c r="Z66" s="46">
        <v>0.7782101167315175</v>
      </c>
      <c r="AA66" s="45">
        <v>2</v>
      </c>
      <c r="AB66" s="46">
        <v>0.7782101167315175</v>
      </c>
      <c r="AC66" s="45">
        <v>0</v>
      </c>
      <c r="AD66" s="46">
        <v>0</v>
      </c>
      <c r="AE66" s="45">
        <v>135</v>
      </c>
      <c r="AF66" s="46">
        <v>52.52918287937743</v>
      </c>
      <c r="AG66" s="45">
        <v>257</v>
      </c>
      <c r="AH66" s="85" t="s">
        <v>724</v>
      </c>
      <c r="AI66" s="85" t="s">
        <v>817</v>
      </c>
      <c r="AJ66" s="85" t="s">
        <v>830</v>
      </c>
      <c r="AK66" s="85" t="s">
        <v>965</v>
      </c>
      <c r="AL66" s="85" t="s">
        <v>975</v>
      </c>
      <c r="AM66" s="85"/>
      <c r="AN66" s="89" t="s">
        <v>3802</v>
      </c>
      <c r="AO66" s="89" t="s">
        <v>3947</v>
      </c>
    </row>
    <row r="67" spans="1:41" ht="15">
      <c r="A67" s="61" t="s">
        <v>1411</v>
      </c>
      <c r="B67" s="62" t="s">
        <v>1435</v>
      </c>
      <c r="C67" s="62" t="s">
        <v>55</v>
      </c>
      <c r="D67" s="99"/>
      <c r="E67" s="11"/>
      <c r="F67" s="12" t="s">
        <v>4453</v>
      </c>
      <c r="G67" s="60"/>
      <c r="H67" s="60"/>
      <c r="I67" s="100">
        <v>67</v>
      </c>
      <c r="J67" s="74"/>
      <c r="K67" s="45">
        <v>2</v>
      </c>
      <c r="L67" s="45">
        <v>1</v>
      </c>
      <c r="M67" s="45">
        <v>0</v>
      </c>
      <c r="N67" s="45">
        <v>1</v>
      </c>
      <c r="O67" s="45">
        <v>0</v>
      </c>
      <c r="P67" s="46">
        <v>0</v>
      </c>
      <c r="Q67" s="46">
        <v>0</v>
      </c>
      <c r="R67" s="45">
        <v>1</v>
      </c>
      <c r="S67" s="45">
        <v>0</v>
      </c>
      <c r="T67" s="45">
        <v>2</v>
      </c>
      <c r="U67" s="45">
        <v>1</v>
      </c>
      <c r="V67" s="45">
        <v>1</v>
      </c>
      <c r="W67" s="46">
        <v>0.5</v>
      </c>
      <c r="X67" s="46">
        <v>0.5</v>
      </c>
      <c r="Y67" s="45">
        <v>8</v>
      </c>
      <c r="Z67" s="46">
        <v>5.2631578947368425</v>
      </c>
      <c r="AA67" s="45">
        <v>0</v>
      </c>
      <c r="AB67" s="46">
        <v>0</v>
      </c>
      <c r="AC67" s="45">
        <v>0</v>
      </c>
      <c r="AD67" s="46">
        <v>0</v>
      </c>
      <c r="AE67" s="45">
        <v>76</v>
      </c>
      <c r="AF67" s="46">
        <v>50</v>
      </c>
      <c r="AG67" s="45">
        <v>152</v>
      </c>
      <c r="AH67" s="85" t="s">
        <v>737</v>
      </c>
      <c r="AI67" s="85" t="s">
        <v>818</v>
      </c>
      <c r="AJ67" s="85" t="s">
        <v>836</v>
      </c>
      <c r="AK67" s="85" t="s">
        <v>965</v>
      </c>
      <c r="AL67" s="85" t="s">
        <v>969</v>
      </c>
      <c r="AM67" s="85"/>
      <c r="AN67" s="89" t="s">
        <v>3803</v>
      </c>
      <c r="AO67" s="89" t="s">
        <v>3948</v>
      </c>
    </row>
    <row r="68" spans="1:41" ht="15">
      <c r="A68" s="61" t="s">
        <v>1412</v>
      </c>
      <c r="B68" s="62" t="s">
        <v>1436</v>
      </c>
      <c r="C68" s="62" t="s">
        <v>55</v>
      </c>
      <c r="D68" s="99"/>
      <c r="E68" s="11"/>
      <c r="F68" s="12" t="s">
        <v>4454</v>
      </c>
      <c r="G68" s="60"/>
      <c r="H68" s="60"/>
      <c r="I68" s="100">
        <v>68</v>
      </c>
      <c r="J68" s="74"/>
      <c r="K68" s="45">
        <v>2</v>
      </c>
      <c r="L68" s="45">
        <v>1</v>
      </c>
      <c r="M68" s="45">
        <v>0</v>
      </c>
      <c r="N68" s="45">
        <v>1</v>
      </c>
      <c r="O68" s="45">
        <v>0</v>
      </c>
      <c r="P68" s="46">
        <v>0</v>
      </c>
      <c r="Q68" s="46">
        <v>0</v>
      </c>
      <c r="R68" s="45">
        <v>1</v>
      </c>
      <c r="S68" s="45">
        <v>0</v>
      </c>
      <c r="T68" s="45">
        <v>2</v>
      </c>
      <c r="U68" s="45">
        <v>1</v>
      </c>
      <c r="V68" s="45">
        <v>1</v>
      </c>
      <c r="W68" s="46">
        <v>0.5</v>
      </c>
      <c r="X68" s="46">
        <v>0.5</v>
      </c>
      <c r="Y68" s="45">
        <v>7</v>
      </c>
      <c r="Z68" s="46">
        <v>4.093567251461988</v>
      </c>
      <c r="AA68" s="45">
        <v>3</v>
      </c>
      <c r="AB68" s="46">
        <v>1.7543859649122806</v>
      </c>
      <c r="AC68" s="45">
        <v>0</v>
      </c>
      <c r="AD68" s="46">
        <v>0</v>
      </c>
      <c r="AE68" s="45">
        <v>78</v>
      </c>
      <c r="AF68" s="46">
        <v>45.6140350877193</v>
      </c>
      <c r="AG68" s="45">
        <v>171</v>
      </c>
      <c r="AH68" s="85" t="s">
        <v>737</v>
      </c>
      <c r="AI68" s="85" t="s">
        <v>818</v>
      </c>
      <c r="AJ68" s="85" t="s">
        <v>836</v>
      </c>
      <c r="AK68" s="85" t="s">
        <v>965</v>
      </c>
      <c r="AL68" s="85" t="s">
        <v>968</v>
      </c>
      <c r="AM68" s="85"/>
      <c r="AN68" s="89" t="s">
        <v>3804</v>
      </c>
      <c r="AO68" s="89" t="s">
        <v>3949</v>
      </c>
    </row>
    <row r="69" spans="1:41" ht="15">
      <c r="A69" s="61" t="s">
        <v>1413</v>
      </c>
      <c r="B69" s="62" t="s">
        <v>1437</v>
      </c>
      <c r="C69" s="62" t="s">
        <v>55</v>
      </c>
      <c r="D69" s="99"/>
      <c r="E69" s="11"/>
      <c r="F69" s="12" t="s">
        <v>4455</v>
      </c>
      <c r="G69" s="60"/>
      <c r="H69" s="60"/>
      <c r="I69" s="100">
        <v>69</v>
      </c>
      <c r="J69" s="74"/>
      <c r="K69" s="45">
        <v>2</v>
      </c>
      <c r="L69" s="45">
        <v>1</v>
      </c>
      <c r="M69" s="45">
        <v>0</v>
      </c>
      <c r="N69" s="45">
        <v>1</v>
      </c>
      <c r="O69" s="45">
        <v>0</v>
      </c>
      <c r="P69" s="46">
        <v>0</v>
      </c>
      <c r="Q69" s="46">
        <v>0</v>
      </c>
      <c r="R69" s="45">
        <v>1</v>
      </c>
      <c r="S69" s="45">
        <v>0</v>
      </c>
      <c r="T69" s="45">
        <v>2</v>
      </c>
      <c r="U69" s="45">
        <v>1</v>
      </c>
      <c r="V69" s="45">
        <v>1</v>
      </c>
      <c r="W69" s="46">
        <v>0.5</v>
      </c>
      <c r="X69" s="46">
        <v>0.5</v>
      </c>
      <c r="Y69" s="45">
        <v>2</v>
      </c>
      <c r="Z69" s="46">
        <v>1.6666666666666667</v>
      </c>
      <c r="AA69" s="45">
        <v>4</v>
      </c>
      <c r="AB69" s="46">
        <v>3.3333333333333335</v>
      </c>
      <c r="AC69" s="45">
        <v>0</v>
      </c>
      <c r="AD69" s="46">
        <v>0</v>
      </c>
      <c r="AE69" s="45">
        <v>57</v>
      </c>
      <c r="AF69" s="46">
        <v>47.5</v>
      </c>
      <c r="AG69" s="45">
        <v>120</v>
      </c>
      <c r="AH69" s="85" t="s">
        <v>730</v>
      </c>
      <c r="AI69" s="85" t="s">
        <v>822</v>
      </c>
      <c r="AJ69" s="85" t="s">
        <v>830</v>
      </c>
      <c r="AK69" s="85" t="s">
        <v>965</v>
      </c>
      <c r="AL69" s="85" t="s">
        <v>969</v>
      </c>
      <c r="AM69" s="85"/>
      <c r="AN69" s="89" t="s">
        <v>3805</v>
      </c>
      <c r="AO69" s="89" t="s">
        <v>3823</v>
      </c>
    </row>
    <row r="70" spans="1:41" ht="15">
      <c r="A70" s="61" t="s">
        <v>1414</v>
      </c>
      <c r="B70" s="62" t="s">
        <v>1438</v>
      </c>
      <c r="C70" s="62" t="s">
        <v>55</v>
      </c>
      <c r="D70" s="99"/>
      <c r="E70" s="11"/>
      <c r="F70" s="12" t="s">
        <v>4456</v>
      </c>
      <c r="G70" s="60"/>
      <c r="H70" s="60"/>
      <c r="I70" s="100">
        <v>70</v>
      </c>
      <c r="J70" s="74"/>
      <c r="K70" s="45">
        <v>2</v>
      </c>
      <c r="L70" s="45">
        <v>1</v>
      </c>
      <c r="M70" s="45">
        <v>0</v>
      </c>
      <c r="N70" s="45">
        <v>1</v>
      </c>
      <c r="O70" s="45">
        <v>0</v>
      </c>
      <c r="P70" s="46">
        <v>0</v>
      </c>
      <c r="Q70" s="46">
        <v>0</v>
      </c>
      <c r="R70" s="45">
        <v>1</v>
      </c>
      <c r="S70" s="45">
        <v>0</v>
      </c>
      <c r="T70" s="45">
        <v>2</v>
      </c>
      <c r="U70" s="45">
        <v>1</v>
      </c>
      <c r="V70" s="45">
        <v>1</v>
      </c>
      <c r="W70" s="46">
        <v>0.5</v>
      </c>
      <c r="X70" s="46">
        <v>0.5</v>
      </c>
      <c r="Y70" s="45">
        <v>16</v>
      </c>
      <c r="Z70" s="46">
        <v>1.9975031210986267</v>
      </c>
      <c r="AA70" s="45">
        <v>22</v>
      </c>
      <c r="AB70" s="46">
        <v>2.746566791510612</v>
      </c>
      <c r="AC70" s="45">
        <v>0</v>
      </c>
      <c r="AD70" s="46">
        <v>0</v>
      </c>
      <c r="AE70" s="45">
        <v>414</v>
      </c>
      <c r="AF70" s="46">
        <v>51.68539325842696</v>
      </c>
      <c r="AG70" s="45">
        <v>801</v>
      </c>
      <c r="AH70" s="85" t="s">
        <v>715</v>
      </c>
      <c r="AI70" s="85" t="s">
        <v>817</v>
      </c>
      <c r="AJ70" s="85" t="s">
        <v>826</v>
      </c>
      <c r="AK70" s="85" t="s">
        <v>965</v>
      </c>
      <c r="AL70" s="85" t="s">
        <v>972</v>
      </c>
      <c r="AM70" s="85"/>
      <c r="AN70" s="89" t="s">
        <v>3806</v>
      </c>
      <c r="AO70" s="89" t="s">
        <v>3950</v>
      </c>
    </row>
    <row r="71" spans="1:41" ht="15">
      <c r="A71" s="61" t="s">
        <v>1415</v>
      </c>
      <c r="B71" s="62" t="s">
        <v>1439</v>
      </c>
      <c r="C71" s="62" t="s">
        <v>55</v>
      </c>
      <c r="D71" s="99"/>
      <c r="E71" s="11"/>
      <c r="F71" s="12" t="s">
        <v>4457</v>
      </c>
      <c r="G71" s="60"/>
      <c r="H71" s="60"/>
      <c r="I71" s="100">
        <v>71</v>
      </c>
      <c r="J71" s="74"/>
      <c r="K71" s="45">
        <v>2</v>
      </c>
      <c r="L71" s="45">
        <v>1</v>
      </c>
      <c r="M71" s="45">
        <v>0</v>
      </c>
      <c r="N71" s="45">
        <v>1</v>
      </c>
      <c r="O71" s="45">
        <v>0</v>
      </c>
      <c r="P71" s="46">
        <v>0</v>
      </c>
      <c r="Q71" s="46">
        <v>0</v>
      </c>
      <c r="R71" s="45">
        <v>1</v>
      </c>
      <c r="S71" s="45">
        <v>0</v>
      </c>
      <c r="T71" s="45">
        <v>2</v>
      </c>
      <c r="U71" s="45">
        <v>1</v>
      </c>
      <c r="V71" s="45">
        <v>1</v>
      </c>
      <c r="W71" s="46">
        <v>0.5</v>
      </c>
      <c r="X71" s="46">
        <v>0.5</v>
      </c>
      <c r="Y71" s="45">
        <v>0</v>
      </c>
      <c r="Z71" s="46">
        <v>0</v>
      </c>
      <c r="AA71" s="45">
        <v>1</v>
      </c>
      <c r="AB71" s="46">
        <v>3.4482758620689653</v>
      </c>
      <c r="AC71" s="45">
        <v>0</v>
      </c>
      <c r="AD71" s="46">
        <v>0</v>
      </c>
      <c r="AE71" s="45">
        <v>15</v>
      </c>
      <c r="AF71" s="46">
        <v>51.724137931034484</v>
      </c>
      <c r="AG71" s="45">
        <v>29</v>
      </c>
      <c r="AH71" s="85" t="s">
        <v>725</v>
      </c>
      <c r="AI71" s="85" t="s">
        <v>821</v>
      </c>
      <c r="AJ71" s="85" t="s">
        <v>826</v>
      </c>
      <c r="AK71" s="85" t="s">
        <v>966</v>
      </c>
      <c r="AL71" s="85" t="s">
        <v>977</v>
      </c>
      <c r="AM71" s="85"/>
      <c r="AN71" s="89" t="s">
        <v>1458</v>
      </c>
      <c r="AO71" s="89" t="s">
        <v>3765</v>
      </c>
    </row>
    <row r="72" spans="1:41" ht="15">
      <c r="A72" s="61" t="s">
        <v>1416</v>
      </c>
      <c r="B72" s="62" t="s">
        <v>1440</v>
      </c>
      <c r="C72" s="62" t="s">
        <v>55</v>
      </c>
      <c r="D72" s="99"/>
      <c r="E72" s="11"/>
      <c r="F72" s="12" t="s">
        <v>4458</v>
      </c>
      <c r="G72" s="60"/>
      <c r="H72" s="60"/>
      <c r="I72" s="100">
        <v>72</v>
      </c>
      <c r="J72" s="74"/>
      <c r="K72" s="45">
        <v>2</v>
      </c>
      <c r="L72" s="45">
        <v>1</v>
      </c>
      <c r="M72" s="45">
        <v>0</v>
      </c>
      <c r="N72" s="45">
        <v>1</v>
      </c>
      <c r="O72" s="45">
        <v>0</v>
      </c>
      <c r="P72" s="46">
        <v>0</v>
      </c>
      <c r="Q72" s="46">
        <v>0</v>
      </c>
      <c r="R72" s="45">
        <v>1</v>
      </c>
      <c r="S72" s="45">
        <v>0</v>
      </c>
      <c r="T72" s="45">
        <v>2</v>
      </c>
      <c r="U72" s="45">
        <v>1</v>
      </c>
      <c r="V72" s="45">
        <v>1</v>
      </c>
      <c r="W72" s="46">
        <v>0.5</v>
      </c>
      <c r="X72" s="46">
        <v>0.5</v>
      </c>
      <c r="Y72" s="45">
        <v>4</v>
      </c>
      <c r="Z72" s="46">
        <v>2.1052631578947367</v>
      </c>
      <c r="AA72" s="45">
        <v>2</v>
      </c>
      <c r="AB72" s="46">
        <v>1.0526315789473684</v>
      </c>
      <c r="AC72" s="45">
        <v>0</v>
      </c>
      <c r="AD72" s="46">
        <v>0</v>
      </c>
      <c r="AE72" s="45">
        <v>93</v>
      </c>
      <c r="AF72" s="46">
        <v>48.94736842105263</v>
      </c>
      <c r="AG72" s="45">
        <v>190</v>
      </c>
      <c r="AH72" s="85" t="s">
        <v>724</v>
      </c>
      <c r="AI72" s="85" t="s">
        <v>817</v>
      </c>
      <c r="AJ72" s="85" t="s">
        <v>830</v>
      </c>
      <c r="AK72" s="85" t="s">
        <v>965</v>
      </c>
      <c r="AL72" s="85" t="s">
        <v>968</v>
      </c>
      <c r="AM72" s="85"/>
      <c r="AN72" s="89" t="s">
        <v>3807</v>
      </c>
      <c r="AO72" s="89" t="s">
        <v>3951</v>
      </c>
    </row>
    <row r="73" spans="1:41" ht="15">
      <c r="A73" s="61" t="s">
        <v>1417</v>
      </c>
      <c r="B73" s="62" t="s">
        <v>1441</v>
      </c>
      <c r="C73" s="62" t="s">
        <v>55</v>
      </c>
      <c r="D73" s="99"/>
      <c r="E73" s="11"/>
      <c r="F73" s="12" t="s">
        <v>4459</v>
      </c>
      <c r="G73" s="60"/>
      <c r="H73" s="60"/>
      <c r="I73" s="100">
        <v>73</v>
      </c>
      <c r="J73" s="74"/>
      <c r="K73" s="45">
        <v>2</v>
      </c>
      <c r="L73" s="45">
        <v>1</v>
      </c>
      <c r="M73" s="45">
        <v>0</v>
      </c>
      <c r="N73" s="45">
        <v>1</v>
      </c>
      <c r="O73" s="45">
        <v>0</v>
      </c>
      <c r="P73" s="46">
        <v>0</v>
      </c>
      <c r="Q73" s="46">
        <v>0</v>
      </c>
      <c r="R73" s="45">
        <v>1</v>
      </c>
      <c r="S73" s="45">
        <v>0</v>
      </c>
      <c r="T73" s="45">
        <v>2</v>
      </c>
      <c r="U73" s="45">
        <v>1</v>
      </c>
      <c r="V73" s="45">
        <v>1</v>
      </c>
      <c r="W73" s="46">
        <v>0.5</v>
      </c>
      <c r="X73" s="46">
        <v>0.5</v>
      </c>
      <c r="Y73" s="45">
        <v>1</v>
      </c>
      <c r="Z73" s="46">
        <v>1.2987012987012987</v>
      </c>
      <c r="AA73" s="45">
        <v>2</v>
      </c>
      <c r="AB73" s="46">
        <v>2.5974025974025974</v>
      </c>
      <c r="AC73" s="45">
        <v>0</v>
      </c>
      <c r="AD73" s="46">
        <v>0</v>
      </c>
      <c r="AE73" s="45">
        <v>46</v>
      </c>
      <c r="AF73" s="46">
        <v>59.74025974025974</v>
      </c>
      <c r="AG73" s="45">
        <v>77</v>
      </c>
      <c r="AH73" s="85" t="s">
        <v>723</v>
      </c>
      <c r="AI73" s="85" t="s">
        <v>817</v>
      </c>
      <c r="AJ73" s="85" t="s">
        <v>830</v>
      </c>
      <c r="AK73" s="85" t="s">
        <v>965</v>
      </c>
      <c r="AL73" s="85" t="s">
        <v>969</v>
      </c>
      <c r="AM73" s="85"/>
      <c r="AN73" s="89" t="s">
        <v>3808</v>
      </c>
      <c r="AO73" s="89" t="s">
        <v>3765</v>
      </c>
    </row>
    <row r="74" spans="1:41" ht="15">
      <c r="A74" s="61" t="s">
        <v>1418</v>
      </c>
      <c r="B74" s="62" t="s">
        <v>1442</v>
      </c>
      <c r="C74" s="62" t="s">
        <v>55</v>
      </c>
      <c r="D74" s="99"/>
      <c r="E74" s="11"/>
      <c r="F74" s="12" t="s">
        <v>4460</v>
      </c>
      <c r="G74" s="60"/>
      <c r="H74" s="60"/>
      <c r="I74" s="100">
        <v>74</v>
      </c>
      <c r="J74" s="74"/>
      <c r="K74" s="45">
        <v>2</v>
      </c>
      <c r="L74" s="45">
        <v>1</v>
      </c>
      <c r="M74" s="45">
        <v>0</v>
      </c>
      <c r="N74" s="45">
        <v>1</v>
      </c>
      <c r="O74" s="45">
        <v>0</v>
      </c>
      <c r="P74" s="46">
        <v>0</v>
      </c>
      <c r="Q74" s="46">
        <v>0</v>
      </c>
      <c r="R74" s="45">
        <v>1</v>
      </c>
      <c r="S74" s="45">
        <v>0</v>
      </c>
      <c r="T74" s="45">
        <v>2</v>
      </c>
      <c r="U74" s="45">
        <v>1</v>
      </c>
      <c r="V74" s="45">
        <v>1</v>
      </c>
      <c r="W74" s="46">
        <v>0.5</v>
      </c>
      <c r="X74" s="46">
        <v>0.5</v>
      </c>
      <c r="Y74" s="45">
        <v>4</v>
      </c>
      <c r="Z74" s="46">
        <v>5.970149253731344</v>
      </c>
      <c r="AA74" s="45">
        <v>0</v>
      </c>
      <c r="AB74" s="46">
        <v>0</v>
      </c>
      <c r="AC74" s="45">
        <v>0</v>
      </c>
      <c r="AD74" s="46">
        <v>0</v>
      </c>
      <c r="AE74" s="45">
        <v>33</v>
      </c>
      <c r="AF74" s="46">
        <v>49.25373134328358</v>
      </c>
      <c r="AG74" s="45">
        <v>67</v>
      </c>
      <c r="AH74" s="85" t="s">
        <v>723</v>
      </c>
      <c r="AI74" s="85" t="s">
        <v>817</v>
      </c>
      <c r="AJ74" s="85" t="s">
        <v>830</v>
      </c>
      <c r="AK74" s="85" t="s">
        <v>965</v>
      </c>
      <c r="AL74" s="85" t="s">
        <v>976</v>
      </c>
      <c r="AM74" s="85"/>
      <c r="AN74" s="89" t="s">
        <v>3809</v>
      </c>
      <c r="AO74" s="89" t="s">
        <v>3765</v>
      </c>
    </row>
    <row r="75" spans="1:41" ht="15">
      <c r="A75" s="61" t="s">
        <v>1419</v>
      </c>
      <c r="B75" s="62" t="s">
        <v>1431</v>
      </c>
      <c r="C75" s="62" t="s">
        <v>58</v>
      </c>
      <c r="D75" s="99"/>
      <c r="E75" s="11"/>
      <c r="F75" s="12" t="s">
        <v>4461</v>
      </c>
      <c r="G75" s="60"/>
      <c r="H75" s="60"/>
      <c r="I75" s="100">
        <v>75</v>
      </c>
      <c r="J75" s="74"/>
      <c r="K75" s="45">
        <v>2</v>
      </c>
      <c r="L75" s="45">
        <v>1</v>
      </c>
      <c r="M75" s="45">
        <v>0</v>
      </c>
      <c r="N75" s="45">
        <v>1</v>
      </c>
      <c r="O75" s="45">
        <v>0</v>
      </c>
      <c r="P75" s="46">
        <v>0</v>
      </c>
      <c r="Q75" s="46">
        <v>0</v>
      </c>
      <c r="R75" s="45">
        <v>1</v>
      </c>
      <c r="S75" s="45">
        <v>0</v>
      </c>
      <c r="T75" s="45">
        <v>2</v>
      </c>
      <c r="U75" s="45">
        <v>1</v>
      </c>
      <c r="V75" s="45">
        <v>1</v>
      </c>
      <c r="W75" s="46">
        <v>0.5</v>
      </c>
      <c r="X75" s="46">
        <v>0.5</v>
      </c>
      <c r="Y75" s="45">
        <v>0</v>
      </c>
      <c r="Z75" s="46">
        <v>0</v>
      </c>
      <c r="AA75" s="45">
        <v>1</v>
      </c>
      <c r="AB75" s="46">
        <v>0.43859649122807015</v>
      </c>
      <c r="AC75" s="45">
        <v>0</v>
      </c>
      <c r="AD75" s="46">
        <v>0</v>
      </c>
      <c r="AE75" s="45">
        <v>153</v>
      </c>
      <c r="AF75" s="46">
        <v>67.10526315789474</v>
      </c>
      <c r="AG75" s="45">
        <v>228</v>
      </c>
      <c r="AH75" s="85" t="s">
        <v>719</v>
      </c>
      <c r="AI75" s="85" t="s">
        <v>817</v>
      </c>
      <c r="AJ75" s="85" t="s">
        <v>836</v>
      </c>
      <c r="AK75" s="85" t="s">
        <v>965</v>
      </c>
      <c r="AL75" s="85" t="s">
        <v>975</v>
      </c>
      <c r="AM75" s="85"/>
      <c r="AN75" s="89" t="s">
        <v>3810</v>
      </c>
      <c r="AO75" s="89" t="s">
        <v>3952</v>
      </c>
    </row>
    <row r="76" spans="1:41" ht="15">
      <c r="A76" s="61" t="s">
        <v>1420</v>
      </c>
      <c r="B76" s="62" t="s">
        <v>1432</v>
      </c>
      <c r="C76" s="62" t="s">
        <v>58</v>
      </c>
      <c r="D76" s="99"/>
      <c r="E76" s="11"/>
      <c r="F76" s="12" t="s">
        <v>4462</v>
      </c>
      <c r="G76" s="60"/>
      <c r="H76" s="60"/>
      <c r="I76" s="100">
        <v>76</v>
      </c>
      <c r="J76" s="74"/>
      <c r="K76" s="45">
        <v>2</v>
      </c>
      <c r="L76" s="45">
        <v>1</v>
      </c>
      <c r="M76" s="45">
        <v>0</v>
      </c>
      <c r="N76" s="45">
        <v>1</v>
      </c>
      <c r="O76" s="45">
        <v>0</v>
      </c>
      <c r="P76" s="46">
        <v>0</v>
      </c>
      <c r="Q76" s="46">
        <v>0</v>
      </c>
      <c r="R76" s="45">
        <v>1</v>
      </c>
      <c r="S76" s="45">
        <v>0</v>
      </c>
      <c r="T76" s="45">
        <v>2</v>
      </c>
      <c r="U76" s="45">
        <v>1</v>
      </c>
      <c r="V76" s="45">
        <v>1</v>
      </c>
      <c r="W76" s="46">
        <v>0.5</v>
      </c>
      <c r="X76" s="46">
        <v>0.5</v>
      </c>
      <c r="Y76" s="45">
        <v>1</v>
      </c>
      <c r="Z76" s="46">
        <v>0.45662100456621</v>
      </c>
      <c r="AA76" s="45">
        <v>1</v>
      </c>
      <c r="AB76" s="46">
        <v>0.45662100456621</v>
      </c>
      <c r="AC76" s="45">
        <v>0</v>
      </c>
      <c r="AD76" s="46">
        <v>0</v>
      </c>
      <c r="AE76" s="45">
        <v>129</v>
      </c>
      <c r="AF76" s="46">
        <v>58.9041095890411</v>
      </c>
      <c r="AG76" s="45">
        <v>219</v>
      </c>
      <c r="AH76" s="85" t="s">
        <v>715</v>
      </c>
      <c r="AI76" s="85" t="s">
        <v>817</v>
      </c>
      <c r="AJ76" s="85" t="s">
        <v>826</v>
      </c>
      <c r="AK76" s="85" t="s">
        <v>965</v>
      </c>
      <c r="AL76" s="85" t="s">
        <v>969</v>
      </c>
      <c r="AM76" s="85"/>
      <c r="AN76" s="89" t="s">
        <v>3811</v>
      </c>
      <c r="AO76" s="89" t="s">
        <v>3765</v>
      </c>
    </row>
    <row r="77" spans="1:41" ht="15">
      <c r="A77" s="61" t="s">
        <v>1421</v>
      </c>
      <c r="B77" s="62" t="s">
        <v>1433</v>
      </c>
      <c r="C77" s="62" t="s">
        <v>58</v>
      </c>
      <c r="D77" s="99"/>
      <c r="E77" s="11"/>
      <c r="F77" s="12" t="s">
        <v>4463</v>
      </c>
      <c r="G77" s="60"/>
      <c r="H77" s="60"/>
      <c r="I77" s="100">
        <v>77</v>
      </c>
      <c r="J77" s="74"/>
      <c r="K77" s="45">
        <v>2</v>
      </c>
      <c r="L77" s="45">
        <v>1</v>
      </c>
      <c r="M77" s="45">
        <v>0</v>
      </c>
      <c r="N77" s="45">
        <v>1</v>
      </c>
      <c r="O77" s="45">
        <v>0</v>
      </c>
      <c r="P77" s="46">
        <v>0</v>
      </c>
      <c r="Q77" s="46">
        <v>0</v>
      </c>
      <c r="R77" s="45">
        <v>1</v>
      </c>
      <c r="S77" s="45">
        <v>0</v>
      </c>
      <c r="T77" s="45">
        <v>2</v>
      </c>
      <c r="U77" s="45">
        <v>1</v>
      </c>
      <c r="V77" s="45">
        <v>1</v>
      </c>
      <c r="W77" s="46">
        <v>0.5</v>
      </c>
      <c r="X77" s="46">
        <v>0.5</v>
      </c>
      <c r="Y77" s="45">
        <v>10</v>
      </c>
      <c r="Z77" s="46">
        <v>4.291845493562231</v>
      </c>
      <c r="AA77" s="45">
        <v>9</v>
      </c>
      <c r="AB77" s="46">
        <v>3.8626609442060085</v>
      </c>
      <c r="AC77" s="45">
        <v>0</v>
      </c>
      <c r="AD77" s="46">
        <v>0</v>
      </c>
      <c r="AE77" s="45">
        <v>97</v>
      </c>
      <c r="AF77" s="46">
        <v>41.63090128755365</v>
      </c>
      <c r="AG77" s="45">
        <v>233</v>
      </c>
      <c r="AH77" s="85" t="s">
        <v>709</v>
      </c>
      <c r="AI77" s="85" t="s">
        <v>817</v>
      </c>
      <c r="AJ77" s="85" t="s">
        <v>832</v>
      </c>
      <c r="AK77" s="85" t="s">
        <v>965</v>
      </c>
      <c r="AL77" s="85" t="s">
        <v>969</v>
      </c>
      <c r="AM77" s="85"/>
      <c r="AN77" s="89" t="s">
        <v>3812</v>
      </c>
      <c r="AO77" s="89" t="s">
        <v>3953</v>
      </c>
    </row>
    <row r="78" spans="1:41" ht="15">
      <c r="A78" s="61" t="s">
        <v>1422</v>
      </c>
      <c r="B78" s="62" t="s">
        <v>1434</v>
      </c>
      <c r="C78" s="62" t="s">
        <v>58</v>
      </c>
      <c r="D78" s="99"/>
      <c r="E78" s="11"/>
      <c r="F78" s="12" t="s">
        <v>4464</v>
      </c>
      <c r="G78" s="60"/>
      <c r="H78" s="60"/>
      <c r="I78" s="100">
        <v>78</v>
      </c>
      <c r="J78" s="74"/>
      <c r="K78" s="45">
        <v>2</v>
      </c>
      <c r="L78" s="45">
        <v>1</v>
      </c>
      <c r="M78" s="45">
        <v>0</v>
      </c>
      <c r="N78" s="45">
        <v>1</v>
      </c>
      <c r="O78" s="45">
        <v>0</v>
      </c>
      <c r="P78" s="46">
        <v>0</v>
      </c>
      <c r="Q78" s="46">
        <v>0</v>
      </c>
      <c r="R78" s="45">
        <v>1</v>
      </c>
      <c r="S78" s="45">
        <v>0</v>
      </c>
      <c r="T78" s="45">
        <v>2</v>
      </c>
      <c r="U78" s="45">
        <v>1</v>
      </c>
      <c r="V78" s="45">
        <v>1</v>
      </c>
      <c r="W78" s="46">
        <v>0.5</v>
      </c>
      <c r="X78" s="46">
        <v>0.5</v>
      </c>
      <c r="Y78" s="45">
        <v>0</v>
      </c>
      <c r="Z78" s="46">
        <v>0</v>
      </c>
      <c r="AA78" s="45">
        <v>3</v>
      </c>
      <c r="AB78" s="46">
        <v>7.142857142857143</v>
      </c>
      <c r="AC78" s="45">
        <v>0</v>
      </c>
      <c r="AD78" s="46">
        <v>0</v>
      </c>
      <c r="AE78" s="45">
        <v>22</v>
      </c>
      <c r="AF78" s="46">
        <v>52.38095238095238</v>
      </c>
      <c r="AG78" s="45">
        <v>42</v>
      </c>
      <c r="AH78" s="85" t="s">
        <v>705</v>
      </c>
      <c r="AI78" s="85" t="s">
        <v>817</v>
      </c>
      <c r="AJ78" s="85" t="s">
        <v>835</v>
      </c>
      <c r="AK78" s="85" t="s">
        <v>965</v>
      </c>
      <c r="AL78" s="85" t="s">
        <v>970</v>
      </c>
      <c r="AM78" s="85"/>
      <c r="AN78" s="89" t="s">
        <v>3813</v>
      </c>
      <c r="AO78" s="89" t="s">
        <v>3954</v>
      </c>
    </row>
    <row r="79" spans="1:41" ht="15">
      <c r="A79" s="61" t="s">
        <v>1423</v>
      </c>
      <c r="B79" s="62" t="s">
        <v>1435</v>
      </c>
      <c r="C79" s="62" t="s">
        <v>58</v>
      </c>
      <c r="D79" s="99"/>
      <c r="E79" s="11"/>
      <c r="F79" s="12" t="s">
        <v>4465</v>
      </c>
      <c r="G79" s="60"/>
      <c r="H79" s="60"/>
      <c r="I79" s="100">
        <v>79</v>
      </c>
      <c r="J79" s="74"/>
      <c r="K79" s="45">
        <v>2</v>
      </c>
      <c r="L79" s="45">
        <v>1</v>
      </c>
      <c r="M79" s="45">
        <v>0</v>
      </c>
      <c r="N79" s="45">
        <v>1</v>
      </c>
      <c r="O79" s="45">
        <v>0</v>
      </c>
      <c r="P79" s="46">
        <v>0</v>
      </c>
      <c r="Q79" s="46">
        <v>0</v>
      </c>
      <c r="R79" s="45">
        <v>1</v>
      </c>
      <c r="S79" s="45">
        <v>0</v>
      </c>
      <c r="T79" s="45">
        <v>2</v>
      </c>
      <c r="U79" s="45">
        <v>1</v>
      </c>
      <c r="V79" s="45">
        <v>1</v>
      </c>
      <c r="W79" s="46">
        <v>0.5</v>
      </c>
      <c r="X79" s="46">
        <v>0.5</v>
      </c>
      <c r="Y79" s="45">
        <v>2</v>
      </c>
      <c r="Z79" s="46">
        <v>1.342281879194631</v>
      </c>
      <c r="AA79" s="45">
        <v>5</v>
      </c>
      <c r="AB79" s="46">
        <v>3.3557046979865772</v>
      </c>
      <c r="AC79" s="45">
        <v>0</v>
      </c>
      <c r="AD79" s="46">
        <v>0</v>
      </c>
      <c r="AE79" s="45">
        <v>67</v>
      </c>
      <c r="AF79" s="46">
        <v>44.966442953020135</v>
      </c>
      <c r="AG79" s="45">
        <v>149</v>
      </c>
      <c r="AH79" s="85" t="s">
        <v>704</v>
      </c>
      <c r="AI79" s="85" t="s">
        <v>818</v>
      </c>
      <c r="AJ79" s="85" t="s">
        <v>834</v>
      </c>
      <c r="AK79" s="85" t="s">
        <v>965</v>
      </c>
      <c r="AL79" s="85" t="s">
        <v>969</v>
      </c>
      <c r="AM79" s="85"/>
      <c r="AN79" s="89" t="s">
        <v>3814</v>
      </c>
      <c r="AO79" s="89" t="s">
        <v>3955</v>
      </c>
    </row>
    <row r="80" spans="1:41" ht="15">
      <c r="A80" s="61" t="s">
        <v>1424</v>
      </c>
      <c r="B80" s="62" t="s">
        <v>1436</v>
      </c>
      <c r="C80" s="62" t="s">
        <v>58</v>
      </c>
      <c r="D80" s="99"/>
      <c r="E80" s="11"/>
      <c r="F80" s="12" t="s">
        <v>4466</v>
      </c>
      <c r="G80" s="60"/>
      <c r="H80" s="60"/>
      <c r="I80" s="100">
        <v>80</v>
      </c>
      <c r="J80" s="74"/>
      <c r="K80" s="45">
        <v>2</v>
      </c>
      <c r="L80" s="45">
        <v>1</v>
      </c>
      <c r="M80" s="45">
        <v>0</v>
      </c>
      <c r="N80" s="45">
        <v>1</v>
      </c>
      <c r="O80" s="45">
        <v>0</v>
      </c>
      <c r="P80" s="46">
        <v>0</v>
      </c>
      <c r="Q80" s="46">
        <v>0</v>
      </c>
      <c r="R80" s="45">
        <v>1</v>
      </c>
      <c r="S80" s="45">
        <v>0</v>
      </c>
      <c r="T80" s="45">
        <v>2</v>
      </c>
      <c r="U80" s="45">
        <v>1</v>
      </c>
      <c r="V80" s="45">
        <v>1</v>
      </c>
      <c r="W80" s="46">
        <v>0.5</v>
      </c>
      <c r="X80" s="46">
        <v>0.5</v>
      </c>
      <c r="Y80" s="45">
        <v>0</v>
      </c>
      <c r="Z80" s="46">
        <v>0</v>
      </c>
      <c r="AA80" s="45">
        <v>4</v>
      </c>
      <c r="AB80" s="46">
        <v>3.4782608695652173</v>
      </c>
      <c r="AC80" s="45">
        <v>0</v>
      </c>
      <c r="AD80" s="46">
        <v>0</v>
      </c>
      <c r="AE80" s="45">
        <v>48</v>
      </c>
      <c r="AF80" s="46">
        <v>41.73913043478261</v>
      </c>
      <c r="AG80" s="45">
        <v>115</v>
      </c>
      <c r="AH80" s="85" t="s">
        <v>700</v>
      </c>
      <c r="AI80" s="85" t="s">
        <v>820</v>
      </c>
      <c r="AJ80" s="85" t="s">
        <v>828</v>
      </c>
      <c r="AK80" s="85" t="s">
        <v>965</v>
      </c>
      <c r="AL80" s="85" t="s">
        <v>973</v>
      </c>
      <c r="AM80" s="85"/>
      <c r="AN80" s="89" t="s">
        <v>3815</v>
      </c>
      <c r="AO80" s="89" t="s">
        <v>3956</v>
      </c>
    </row>
    <row r="81" spans="1:41" ht="15">
      <c r="A81" s="61" t="s">
        <v>1425</v>
      </c>
      <c r="B81" s="62" t="s">
        <v>1437</v>
      </c>
      <c r="C81" s="62" t="s">
        <v>58</v>
      </c>
      <c r="D81" s="99"/>
      <c r="E81" s="11"/>
      <c r="F81" s="12" t="s">
        <v>4467</v>
      </c>
      <c r="G81" s="60"/>
      <c r="H81" s="60"/>
      <c r="I81" s="100">
        <v>81</v>
      </c>
      <c r="J81" s="74"/>
      <c r="K81" s="45">
        <v>2</v>
      </c>
      <c r="L81" s="45">
        <v>1</v>
      </c>
      <c r="M81" s="45">
        <v>0</v>
      </c>
      <c r="N81" s="45">
        <v>1</v>
      </c>
      <c r="O81" s="45">
        <v>0</v>
      </c>
      <c r="P81" s="46">
        <v>0</v>
      </c>
      <c r="Q81" s="46">
        <v>0</v>
      </c>
      <c r="R81" s="45">
        <v>1</v>
      </c>
      <c r="S81" s="45">
        <v>0</v>
      </c>
      <c r="T81" s="45">
        <v>2</v>
      </c>
      <c r="U81" s="45">
        <v>1</v>
      </c>
      <c r="V81" s="45">
        <v>1</v>
      </c>
      <c r="W81" s="46">
        <v>0.5</v>
      </c>
      <c r="X81" s="46">
        <v>0.5</v>
      </c>
      <c r="Y81" s="45">
        <v>3</v>
      </c>
      <c r="Z81" s="46">
        <v>1.4218009478672986</v>
      </c>
      <c r="AA81" s="45">
        <v>3</v>
      </c>
      <c r="AB81" s="46">
        <v>1.4218009478672986</v>
      </c>
      <c r="AC81" s="45">
        <v>0</v>
      </c>
      <c r="AD81" s="46">
        <v>0</v>
      </c>
      <c r="AE81" s="45">
        <v>119</v>
      </c>
      <c r="AF81" s="46">
        <v>56.39810426540284</v>
      </c>
      <c r="AG81" s="45">
        <v>211</v>
      </c>
      <c r="AH81" s="85" t="s">
        <v>699</v>
      </c>
      <c r="AI81" s="85" t="s">
        <v>817</v>
      </c>
      <c r="AJ81" s="85" t="s">
        <v>828</v>
      </c>
      <c r="AK81" s="85" t="s">
        <v>965</v>
      </c>
      <c r="AL81" s="85" t="s">
        <v>968</v>
      </c>
      <c r="AM81" s="85"/>
      <c r="AN81" s="89" t="s">
        <v>3816</v>
      </c>
      <c r="AO81" s="89" t="s">
        <v>3957</v>
      </c>
    </row>
    <row r="82" spans="1:41" ht="15">
      <c r="A82" s="61" t="s">
        <v>1426</v>
      </c>
      <c r="B82" s="62" t="s">
        <v>1438</v>
      </c>
      <c r="C82" s="62" t="s">
        <v>58</v>
      </c>
      <c r="D82" s="99"/>
      <c r="E82" s="11"/>
      <c r="F82" s="12" t="s">
        <v>4468</v>
      </c>
      <c r="G82" s="60"/>
      <c r="H82" s="60"/>
      <c r="I82" s="100">
        <v>82</v>
      </c>
      <c r="J82" s="74"/>
      <c r="K82" s="45">
        <v>2</v>
      </c>
      <c r="L82" s="45">
        <v>1</v>
      </c>
      <c r="M82" s="45">
        <v>0</v>
      </c>
      <c r="N82" s="45">
        <v>1</v>
      </c>
      <c r="O82" s="45">
        <v>0</v>
      </c>
      <c r="P82" s="46">
        <v>0</v>
      </c>
      <c r="Q82" s="46">
        <v>0</v>
      </c>
      <c r="R82" s="45">
        <v>1</v>
      </c>
      <c r="S82" s="45">
        <v>0</v>
      </c>
      <c r="T82" s="45">
        <v>2</v>
      </c>
      <c r="U82" s="45">
        <v>1</v>
      </c>
      <c r="V82" s="45">
        <v>1</v>
      </c>
      <c r="W82" s="46">
        <v>0.5</v>
      </c>
      <c r="X82" s="46">
        <v>0.5</v>
      </c>
      <c r="Y82" s="45">
        <v>4</v>
      </c>
      <c r="Z82" s="46">
        <v>3.6036036036036037</v>
      </c>
      <c r="AA82" s="45">
        <v>1</v>
      </c>
      <c r="AB82" s="46">
        <v>0.9009009009009009</v>
      </c>
      <c r="AC82" s="45">
        <v>0</v>
      </c>
      <c r="AD82" s="46">
        <v>0</v>
      </c>
      <c r="AE82" s="45">
        <v>51</v>
      </c>
      <c r="AF82" s="46">
        <v>45.945945945945944</v>
      </c>
      <c r="AG82" s="45">
        <v>111</v>
      </c>
      <c r="AH82" s="85" t="s">
        <v>698</v>
      </c>
      <c r="AI82" s="85" t="s">
        <v>817</v>
      </c>
      <c r="AJ82" s="85" t="s">
        <v>828</v>
      </c>
      <c r="AK82" s="85" t="s">
        <v>965</v>
      </c>
      <c r="AL82" s="85" t="s">
        <v>972</v>
      </c>
      <c r="AM82" s="85"/>
      <c r="AN82" s="89" t="s">
        <v>3817</v>
      </c>
      <c r="AO82" s="89" t="s">
        <v>3823</v>
      </c>
    </row>
    <row r="83" spans="1:41" ht="15">
      <c r="A83" s="61" t="s">
        <v>1427</v>
      </c>
      <c r="B83" s="62" t="s">
        <v>1439</v>
      </c>
      <c r="C83" s="62" t="s">
        <v>58</v>
      </c>
      <c r="D83" s="99"/>
      <c r="E83" s="11"/>
      <c r="F83" s="12" t="s">
        <v>4469</v>
      </c>
      <c r="G83" s="60"/>
      <c r="H83" s="60"/>
      <c r="I83" s="100">
        <v>83</v>
      </c>
      <c r="J83" s="74"/>
      <c r="K83" s="45">
        <v>2</v>
      </c>
      <c r="L83" s="45">
        <v>1</v>
      </c>
      <c r="M83" s="45">
        <v>0</v>
      </c>
      <c r="N83" s="45">
        <v>1</v>
      </c>
      <c r="O83" s="45">
        <v>0</v>
      </c>
      <c r="P83" s="46">
        <v>0</v>
      </c>
      <c r="Q83" s="46">
        <v>0</v>
      </c>
      <c r="R83" s="45">
        <v>1</v>
      </c>
      <c r="S83" s="45">
        <v>0</v>
      </c>
      <c r="T83" s="45">
        <v>2</v>
      </c>
      <c r="U83" s="45">
        <v>1</v>
      </c>
      <c r="V83" s="45">
        <v>1</v>
      </c>
      <c r="W83" s="46">
        <v>0.5</v>
      </c>
      <c r="X83" s="46">
        <v>0.5</v>
      </c>
      <c r="Y83" s="45">
        <v>6</v>
      </c>
      <c r="Z83" s="46">
        <v>2.985074626865672</v>
      </c>
      <c r="AA83" s="45">
        <v>0</v>
      </c>
      <c r="AB83" s="46">
        <v>0</v>
      </c>
      <c r="AC83" s="45">
        <v>0</v>
      </c>
      <c r="AD83" s="46">
        <v>0</v>
      </c>
      <c r="AE83" s="45">
        <v>95</v>
      </c>
      <c r="AF83" s="46">
        <v>47.2636815920398</v>
      </c>
      <c r="AG83" s="45">
        <v>201</v>
      </c>
      <c r="AH83" s="85" t="s">
        <v>694</v>
      </c>
      <c r="AI83" s="85" t="s">
        <v>817</v>
      </c>
      <c r="AJ83" s="85" t="s">
        <v>831</v>
      </c>
      <c r="AK83" s="85" t="s">
        <v>965</v>
      </c>
      <c r="AL83" s="85" t="s">
        <v>971</v>
      </c>
      <c r="AM83" s="85"/>
      <c r="AN83" s="89" t="s">
        <v>3818</v>
      </c>
      <c r="AO83" s="89" t="s">
        <v>3958</v>
      </c>
    </row>
    <row r="84" spans="1:41" ht="15">
      <c r="A84" s="61" t="s">
        <v>1428</v>
      </c>
      <c r="B84" s="62" t="s">
        <v>1440</v>
      </c>
      <c r="C84" s="62" t="s">
        <v>58</v>
      </c>
      <c r="D84" s="99"/>
      <c r="E84" s="11"/>
      <c r="F84" s="12" t="s">
        <v>4470</v>
      </c>
      <c r="G84" s="60"/>
      <c r="H84" s="60"/>
      <c r="I84" s="100">
        <v>84</v>
      </c>
      <c r="J84" s="74"/>
      <c r="K84" s="45">
        <v>2</v>
      </c>
      <c r="L84" s="45">
        <v>1</v>
      </c>
      <c r="M84" s="45">
        <v>0</v>
      </c>
      <c r="N84" s="45">
        <v>1</v>
      </c>
      <c r="O84" s="45">
        <v>0</v>
      </c>
      <c r="P84" s="46">
        <v>0</v>
      </c>
      <c r="Q84" s="46">
        <v>0</v>
      </c>
      <c r="R84" s="45">
        <v>1</v>
      </c>
      <c r="S84" s="45">
        <v>0</v>
      </c>
      <c r="T84" s="45">
        <v>2</v>
      </c>
      <c r="U84" s="45">
        <v>1</v>
      </c>
      <c r="V84" s="45">
        <v>1</v>
      </c>
      <c r="W84" s="46">
        <v>0.5</v>
      </c>
      <c r="X84" s="46">
        <v>0.5</v>
      </c>
      <c r="Y84" s="45">
        <v>4</v>
      </c>
      <c r="Z84" s="46">
        <v>3.1746031746031744</v>
      </c>
      <c r="AA84" s="45">
        <v>0</v>
      </c>
      <c r="AB84" s="46">
        <v>0</v>
      </c>
      <c r="AC84" s="45">
        <v>0</v>
      </c>
      <c r="AD84" s="46">
        <v>0</v>
      </c>
      <c r="AE84" s="45">
        <v>62</v>
      </c>
      <c r="AF84" s="46">
        <v>49.20634920634921</v>
      </c>
      <c r="AG84" s="45">
        <v>126</v>
      </c>
      <c r="AH84" s="85" t="s">
        <v>680</v>
      </c>
      <c r="AI84" s="85" t="s">
        <v>817</v>
      </c>
      <c r="AJ84" s="85" t="s">
        <v>824</v>
      </c>
      <c r="AK84" s="85" t="s">
        <v>965</v>
      </c>
      <c r="AL84" s="85" t="s">
        <v>968</v>
      </c>
      <c r="AM84" s="85"/>
      <c r="AN84" s="89" t="s">
        <v>3819</v>
      </c>
      <c r="AO84" s="89" t="s">
        <v>3959</v>
      </c>
    </row>
    <row r="85" spans="1:41" ht="15">
      <c r="A85" s="61" t="s">
        <v>1429</v>
      </c>
      <c r="B85" s="62" t="s">
        <v>1441</v>
      </c>
      <c r="C85" s="62" t="s">
        <v>58</v>
      </c>
      <c r="D85" s="99"/>
      <c r="E85" s="11"/>
      <c r="F85" s="12" t="s">
        <v>4471</v>
      </c>
      <c r="G85" s="60"/>
      <c r="H85" s="60"/>
      <c r="I85" s="100">
        <v>85</v>
      </c>
      <c r="J85" s="74"/>
      <c r="K85" s="45">
        <v>2</v>
      </c>
      <c r="L85" s="45">
        <v>1</v>
      </c>
      <c r="M85" s="45">
        <v>0</v>
      </c>
      <c r="N85" s="45">
        <v>1</v>
      </c>
      <c r="O85" s="45">
        <v>0</v>
      </c>
      <c r="P85" s="46">
        <v>0</v>
      </c>
      <c r="Q85" s="46">
        <v>0</v>
      </c>
      <c r="R85" s="45">
        <v>1</v>
      </c>
      <c r="S85" s="45">
        <v>0</v>
      </c>
      <c r="T85" s="45">
        <v>2</v>
      </c>
      <c r="U85" s="45">
        <v>1</v>
      </c>
      <c r="V85" s="45">
        <v>1</v>
      </c>
      <c r="W85" s="46">
        <v>0.5</v>
      </c>
      <c r="X85" s="46">
        <v>0.5</v>
      </c>
      <c r="Y85" s="45">
        <v>1</v>
      </c>
      <c r="Z85" s="46">
        <v>1.0309278350515463</v>
      </c>
      <c r="AA85" s="45">
        <v>5</v>
      </c>
      <c r="AB85" s="46">
        <v>5.154639175257732</v>
      </c>
      <c r="AC85" s="45">
        <v>0</v>
      </c>
      <c r="AD85" s="46">
        <v>0</v>
      </c>
      <c r="AE85" s="45">
        <v>49</v>
      </c>
      <c r="AF85" s="46">
        <v>50.51546391752577</v>
      </c>
      <c r="AG85" s="45">
        <v>97</v>
      </c>
      <c r="AH85" s="85" t="s">
        <v>679</v>
      </c>
      <c r="AI85" s="85" t="s">
        <v>817</v>
      </c>
      <c r="AJ85" s="85" t="s">
        <v>823</v>
      </c>
      <c r="AK85" s="85" t="s">
        <v>965</v>
      </c>
      <c r="AL85" s="85" t="s">
        <v>968</v>
      </c>
      <c r="AM85" s="85"/>
      <c r="AN85" s="89" t="s">
        <v>3820</v>
      </c>
      <c r="AO85" s="89" t="s">
        <v>3960</v>
      </c>
    </row>
    <row r="86" spans="1:41" ht="15">
      <c r="A86" s="61" t="s">
        <v>1430</v>
      </c>
      <c r="B86" s="62" t="s">
        <v>1442</v>
      </c>
      <c r="C86" s="62" t="s">
        <v>58</v>
      </c>
      <c r="D86" s="99"/>
      <c r="E86" s="11"/>
      <c r="F86" s="12" t="s">
        <v>4472</v>
      </c>
      <c r="G86" s="60"/>
      <c r="H86" s="60"/>
      <c r="I86" s="100">
        <v>86</v>
      </c>
      <c r="J86" s="74"/>
      <c r="K86" s="45">
        <v>2</v>
      </c>
      <c r="L86" s="45">
        <v>1</v>
      </c>
      <c r="M86" s="45">
        <v>0</v>
      </c>
      <c r="N86" s="45">
        <v>1</v>
      </c>
      <c r="O86" s="45">
        <v>0</v>
      </c>
      <c r="P86" s="46">
        <v>0</v>
      </c>
      <c r="Q86" s="46">
        <v>0</v>
      </c>
      <c r="R86" s="45">
        <v>1</v>
      </c>
      <c r="S86" s="45">
        <v>0</v>
      </c>
      <c r="T86" s="45">
        <v>2</v>
      </c>
      <c r="U86" s="45">
        <v>1</v>
      </c>
      <c r="V86" s="45">
        <v>1</v>
      </c>
      <c r="W86" s="46">
        <v>0.5</v>
      </c>
      <c r="X86" s="46">
        <v>0.5</v>
      </c>
      <c r="Y86" s="45">
        <v>7</v>
      </c>
      <c r="Z86" s="46">
        <v>1.5909090909090908</v>
      </c>
      <c r="AA86" s="45">
        <v>9</v>
      </c>
      <c r="AB86" s="46">
        <v>2.0454545454545454</v>
      </c>
      <c r="AC86" s="45">
        <v>0</v>
      </c>
      <c r="AD86" s="46">
        <v>0</v>
      </c>
      <c r="AE86" s="45">
        <v>186</v>
      </c>
      <c r="AF86" s="46">
        <v>42.27272727272727</v>
      </c>
      <c r="AG86" s="45">
        <v>440</v>
      </c>
      <c r="AH86" s="85" t="s">
        <v>679</v>
      </c>
      <c r="AI86" s="85" t="s">
        <v>817</v>
      </c>
      <c r="AJ86" s="85" t="s">
        <v>823</v>
      </c>
      <c r="AK86" s="85" t="s">
        <v>965</v>
      </c>
      <c r="AL86" s="85" t="s">
        <v>968</v>
      </c>
      <c r="AM86" s="85"/>
      <c r="AN86" s="89" t="s">
        <v>3821</v>
      </c>
      <c r="AO86" s="89" t="s">
        <v>3961</v>
      </c>
    </row>
  </sheetData>
  <dataValidations count="8">
    <dataValidation allowBlank="1" showInputMessage="1" promptTitle="Group Vertex Color" prompt="To select a color to use for all vertices in the group, right-click and select Select Color on the right-click menu." sqref="B3:B8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6">
      <formula1>ValidGroupShapes</formula1>
    </dataValidation>
    <dataValidation allowBlank="1" showInputMessage="1" showErrorMessage="1" promptTitle="Group Name" prompt="Enter the name of the group." sqref="A3:A8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6">
      <formula1>ValidBooleansDefaultFalse</formula1>
    </dataValidation>
    <dataValidation allowBlank="1" sqref="K3:K86"/>
    <dataValidation allowBlank="1" showInputMessage="1" showErrorMessage="1" promptTitle="Group Label" prompt="Enter an optional group label." errorTitle="Invalid Group Collapsed" error="You have entered an unrecognized &quot;group collapsed.&quot;  Try selecting from the drop-down list instead." sqref="F3:F8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1347</v>
      </c>
      <c r="B2" s="89" t="s">
        <v>355</v>
      </c>
      <c r="C2" s="85">
        <f>VLOOKUP("~"&amp;GroupVertices[[#This Row],[Vertex]],Vertices[],MATCH("ID",Vertices[[#Headers],[Vertex]:[Top Word Pairs in Vertex2 Abstract by Salience]],0),FALSE)</f>
        <v>3</v>
      </c>
    </row>
    <row r="3" spans="1:3" ht="15">
      <c r="A3" s="86" t="s">
        <v>1347</v>
      </c>
      <c r="B3" s="89" t="s">
        <v>669</v>
      </c>
      <c r="C3" s="85">
        <f>VLOOKUP("~"&amp;GroupVertices[[#This Row],[Vertex]],Vertices[],MATCH("ID",Vertices[[#Headers],[Vertex]:[Top Word Pairs in Vertex2 Abstract by Salience]],0),FALSE)</f>
        <v>349</v>
      </c>
    </row>
    <row r="4" spans="1:3" ht="15">
      <c r="A4" s="86" t="s">
        <v>1347</v>
      </c>
      <c r="B4" s="89" t="s">
        <v>531</v>
      </c>
      <c r="C4" s="85">
        <f>VLOOKUP("~"&amp;GroupVertices[[#This Row],[Vertex]],Vertices[],MATCH("ID",Vertices[[#Headers],[Vertex]:[Top Word Pairs in Vertex2 Abstract by Salience]],0),FALSE)</f>
        <v>339</v>
      </c>
    </row>
    <row r="5" spans="1:3" ht="15">
      <c r="A5" s="86" t="s">
        <v>1347</v>
      </c>
      <c r="B5" s="89" t="s">
        <v>662</v>
      </c>
      <c r="C5" s="85">
        <f>VLOOKUP("~"&amp;GroupVertices[[#This Row],[Vertex]],Vertices[],MATCH("ID",Vertices[[#Headers],[Vertex]:[Top Word Pairs in Vertex2 Abstract by Salience]],0),FALSE)</f>
        <v>23</v>
      </c>
    </row>
    <row r="6" spans="1:3" ht="15">
      <c r="A6" s="86" t="s">
        <v>1347</v>
      </c>
      <c r="B6" s="89" t="s">
        <v>530</v>
      </c>
      <c r="C6" s="85">
        <f>VLOOKUP("~"&amp;GroupVertices[[#This Row],[Vertex]],Vertices[],MATCH("ID",Vertices[[#Headers],[Vertex]:[Top Word Pairs in Vertex2 Abstract by Salience]],0),FALSE)</f>
        <v>338</v>
      </c>
    </row>
    <row r="7" spans="1:3" ht="15">
      <c r="A7" s="86" t="s">
        <v>1347</v>
      </c>
      <c r="B7" s="89" t="s">
        <v>357</v>
      </c>
      <c r="C7" s="85">
        <f>VLOOKUP("~"&amp;GroupVertices[[#This Row],[Vertex]],Vertices[],MATCH("ID",Vertices[[#Headers],[Vertex]:[Top Word Pairs in Vertex2 Abstract by Salience]],0),FALSE)</f>
        <v>4</v>
      </c>
    </row>
    <row r="8" spans="1:3" ht="15">
      <c r="A8" s="86" t="s">
        <v>1347</v>
      </c>
      <c r="B8" s="89" t="s">
        <v>522</v>
      </c>
      <c r="C8" s="85">
        <f>VLOOKUP("~"&amp;GroupVertices[[#This Row],[Vertex]],Vertices[],MATCH("ID",Vertices[[#Headers],[Vertex]:[Top Word Pairs in Vertex2 Abstract by Salience]],0),FALSE)</f>
        <v>327</v>
      </c>
    </row>
    <row r="9" spans="1:3" ht="15">
      <c r="A9" s="86" t="s">
        <v>1347</v>
      </c>
      <c r="B9" s="89" t="s">
        <v>656</v>
      </c>
      <c r="C9" s="85">
        <f>VLOOKUP("~"&amp;GroupVertices[[#This Row],[Vertex]],Vertices[],MATCH("ID",Vertices[[#Headers],[Vertex]:[Top Word Pairs in Vertex2 Abstract by Salience]],0),FALSE)</f>
        <v>5</v>
      </c>
    </row>
    <row r="10" spans="1:3" ht="15">
      <c r="A10" s="86" t="s">
        <v>1347</v>
      </c>
      <c r="B10" s="89" t="s">
        <v>521</v>
      </c>
      <c r="C10" s="85">
        <f>VLOOKUP("~"&amp;GroupVertices[[#This Row],[Vertex]],Vertices[],MATCH("ID",Vertices[[#Headers],[Vertex]:[Top Word Pairs in Vertex2 Abstract by Salience]],0),FALSE)</f>
        <v>326</v>
      </c>
    </row>
    <row r="11" spans="1:3" ht="15">
      <c r="A11" s="86" t="s">
        <v>1347</v>
      </c>
      <c r="B11" s="89" t="s">
        <v>520</v>
      </c>
      <c r="C11" s="85">
        <f>VLOOKUP("~"&amp;GroupVertices[[#This Row],[Vertex]],Vertices[],MATCH("ID",Vertices[[#Headers],[Vertex]:[Top Word Pairs in Vertex2 Abstract by Salience]],0),FALSE)</f>
        <v>325</v>
      </c>
    </row>
    <row r="12" spans="1:3" ht="15">
      <c r="A12" s="86" t="s">
        <v>1347</v>
      </c>
      <c r="B12" s="89" t="s">
        <v>519</v>
      </c>
      <c r="C12" s="85">
        <f>VLOOKUP("~"&amp;GroupVertices[[#This Row],[Vertex]],Vertices[],MATCH("ID",Vertices[[#Headers],[Vertex]:[Top Word Pairs in Vertex2 Abstract by Salience]],0),FALSE)</f>
        <v>324</v>
      </c>
    </row>
    <row r="13" spans="1:3" ht="15">
      <c r="A13" s="86" t="s">
        <v>1347</v>
      </c>
      <c r="B13" s="89" t="s">
        <v>518</v>
      </c>
      <c r="C13" s="85">
        <f>VLOOKUP("~"&amp;GroupVertices[[#This Row],[Vertex]],Vertices[],MATCH("ID",Vertices[[#Headers],[Vertex]:[Top Word Pairs in Vertex2 Abstract by Salience]],0),FALSE)</f>
        <v>323</v>
      </c>
    </row>
    <row r="14" spans="1:3" ht="15">
      <c r="A14" s="86" t="s">
        <v>1347</v>
      </c>
      <c r="B14" s="89" t="s">
        <v>435</v>
      </c>
      <c r="C14" s="85">
        <f>VLOOKUP("~"&amp;GroupVertices[[#This Row],[Vertex]],Vertices[],MATCH("ID",Vertices[[#Headers],[Vertex]:[Top Word Pairs in Vertex2 Abstract by Salience]],0),FALSE)</f>
        <v>27</v>
      </c>
    </row>
    <row r="15" spans="1:3" ht="15">
      <c r="A15" s="86" t="s">
        <v>1347</v>
      </c>
      <c r="B15" s="89" t="s">
        <v>411</v>
      </c>
      <c r="C15" s="85">
        <f>VLOOKUP("~"&amp;GroupVertices[[#This Row],[Vertex]],Vertices[],MATCH("ID",Vertices[[#Headers],[Vertex]:[Top Word Pairs in Vertex2 Abstract by Salience]],0),FALSE)</f>
        <v>11</v>
      </c>
    </row>
    <row r="16" spans="1:3" ht="15">
      <c r="A16" s="86" t="s">
        <v>1347</v>
      </c>
      <c r="B16" s="89" t="s">
        <v>356</v>
      </c>
      <c r="C16" s="85">
        <f>VLOOKUP("~"&amp;GroupVertices[[#This Row],[Vertex]],Vertices[],MATCH("ID",Vertices[[#Headers],[Vertex]:[Top Word Pairs in Vertex2 Abstract by Salience]],0),FALSE)</f>
        <v>17</v>
      </c>
    </row>
    <row r="17" spans="1:3" ht="15">
      <c r="A17" s="86" t="s">
        <v>1347</v>
      </c>
      <c r="B17" s="89" t="s">
        <v>503</v>
      </c>
      <c r="C17" s="85">
        <f>VLOOKUP("~"&amp;GroupVertices[[#This Row],[Vertex]],Vertices[],MATCH("ID",Vertices[[#Headers],[Vertex]:[Top Word Pairs in Vertex2 Abstract by Salience]],0),FALSE)</f>
        <v>303</v>
      </c>
    </row>
    <row r="18" spans="1:3" ht="15">
      <c r="A18" s="86" t="s">
        <v>1347</v>
      </c>
      <c r="B18" s="89" t="s">
        <v>647</v>
      </c>
      <c r="C18" s="85">
        <f>VLOOKUP("~"&amp;GroupVertices[[#This Row],[Vertex]],Vertices[],MATCH("ID",Vertices[[#Headers],[Vertex]:[Top Word Pairs in Vertex2 Abstract by Salience]],0),FALSE)</f>
        <v>22</v>
      </c>
    </row>
    <row r="19" spans="1:3" ht="15">
      <c r="A19" s="86" t="s">
        <v>1347</v>
      </c>
      <c r="B19" s="89" t="s">
        <v>502</v>
      </c>
      <c r="C19" s="85">
        <f>VLOOKUP("~"&amp;GroupVertices[[#This Row],[Vertex]],Vertices[],MATCH("ID",Vertices[[#Headers],[Vertex]:[Top Word Pairs in Vertex2 Abstract by Salience]],0),FALSE)</f>
        <v>302</v>
      </c>
    </row>
    <row r="20" spans="1:3" ht="15">
      <c r="A20" s="86" t="s">
        <v>1347</v>
      </c>
      <c r="B20" s="89" t="s">
        <v>646</v>
      </c>
      <c r="C20" s="85">
        <f>VLOOKUP("~"&amp;GroupVertices[[#This Row],[Vertex]],Vertices[],MATCH("ID",Vertices[[#Headers],[Vertex]:[Top Word Pairs in Vertex2 Abstract by Salience]],0),FALSE)</f>
        <v>30</v>
      </c>
    </row>
    <row r="21" spans="1:3" ht="15">
      <c r="A21" s="86" t="s">
        <v>1347</v>
      </c>
      <c r="B21" s="89" t="s">
        <v>501</v>
      </c>
      <c r="C21" s="85">
        <f>VLOOKUP("~"&amp;GroupVertices[[#This Row],[Vertex]],Vertices[],MATCH("ID",Vertices[[#Headers],[Vertex]:[Top Word Pairs in Vertex2 Abstract by Salience]],0),FALSE)</f>
        <v>301</v>
      </c>
    </row>
    <row r="22" spans="1:3" ht="15">
      <c r="A22" s="86" t="s">
        <v>1347</v>
      </c>
      <c r="B22" s="89" t="s">
        <v>497</v>
      </c>
      <c r="C22" s="85">
        <f>VLOOKUP("~"&amp;GroupVertices[[#This Row],[Vertex]],Vertices[],MATCH("ID",Vertices[[#Headers],[Vertex]:[Top Word Pairs in Vertex2 Abstract by Salience]],0),FALSE)</f>
        <v>296</v>
      </c>
    </row>
    <row r="23" spans="1:3" ht="15">
      <c r="A23" s="86" t="s">
        <v>1347</v>
      </c>
      <c r="B23" s="89" t="s">
        <v>643</v>
      </c>
      <c r="C23" s="85">
        <f>VLOOKUP("~"&amp;GroupVertices[[#This Row],[Vertex]],Vertices[],MATCH("ID",Vertices[[#Headers],[Vertex]:[Top Word Pairs in Vertex2 Abstract by Salience]],0),FALSE)</f>
        <v>13</v>
      </c>
    </row>
    <row r="24" spans="1:3" ht="15">
      <c r="A24" s="86" t="s">
        <v>1347</v>
      </c>
      <c r="B24" s="89" t="s">
        <v>496</v>
      </c>
      <c r="C24" s="85">
        <f>VLOOKUP("~"&amp;GroupVertices[[#This Row],[Vertex]],Vertices[],MATCH("ID",Vertices[[#Headers],[Vertex]:[Top Word Pairs in Vertex2 Abstract by Salience]],0),FALSE)</f>
        <v>295</v>
      </c>
    </row>
    <row r="25" spans="1:3" ht="15">
      <c r="A25" s="86" t="s">
        <v>1347</v>
      </c>
      <c r="B25" s="89" t="s">
        <v>642</v>
      </c>
      <c r="C25" s="85">
        <f>VLOOKUP("~"&amp;GroupVertices[[#This Row],[Vertex]],Vertices[],MATCH("ID",Vertices[[#Headers],[Vertex]:[Top Word Pairs in Vertex2 Abstract by Salience]],0),FALSE)</f>
        <v>294</v>
      </c>
    </row>
    <row r="26" spans="1:3" ht="15">
      <c r="A26" s="86" t="s">
        <v>1347</v>
      </c>
      <c r="B26" s="89" t="s">
        <v>640</v>
      </c>
      <c r="C26" s="85">
        <f>VLOOKUP("~"&amp;GroupVertices[[#This Row],[Vertex]],Vertices[],MATCH("ID",Vertices[[#Headers],[Vertex]:[Top Word Pairs in Vertex2 Abstract by Salience]],0),FALSE)</f>
        <v>291</v>
      </c>
    </row>
    <row r="27" spans="1:3" ht="15">
      <c r="A27" s="86" t="s">
        <v>1347</v>
      </c>
      <c r="B27" s="89" t="s">
        <v>639</v>
      </c>
      <c r="C27" s="85">
        <f>VLOOKUP("~"&amp;GroupVertices[[#This Row],[Vertex]],Vertices[],MATCH("ID",Vertices[[#Headers],[Vertex]:[Top Word Pairs in Vertex2 Abstract by Salience]],0),FALSE)</f>
        <v>290</v>
      </c>
    </row>
    <row r="28" spans="1:3" ht="15">
      <c r="A28" s="86" t="s">
        <v>1347</v>
      </c>
      <c r="B28" s="89" t="s">
        <v>627</v>
      </c>
      <c r="C28" s="85">
        <f>VLOOKUP("~"&amp;GroupVertices[[#This Row],[Vertex]],Vertices[],MATCH("ID",Vertices[[#Headers],[Vertex]:[Top Word Pairs in Vertex2 Abstract by Salience]],0),FALSE)</f>
        <v>33</v>
      </c>
    </row>
    <row r="29" spans="1:3" ht="15">
      <c r="A29" s="86" t="s">
        <v>1347</v>
      </c>
      <c r="B29" s="89" t="s">
        <v>470</v>
      </c>
      <c r="C29" s="85">
        <f>VLOOKUP("~"&amp;GroupVertices[[#This Row],[Vertex]],Vertices[],MATCH("ID",Vertices[[#Headers],[Vertex]:[Top Word Pairs in Vertex2 Abstract by Salience]],0),FALSE)</f>
        <v>258</v>
      </c>
    </row>
    <row r="30" spans="1:3" ht="15">
      <c r="A30" s="86" t="s">
        <v>1347</v>
      </c>
      <c r="B30" s="89" t="s">
        <v>621</v>
      </c>
      <c r="C30" s="85">
        <f>VLOOKUP("~"&amp;GroupVertices[[#This Row],[Vertex]],Vertices[],MATCH("ID",Vertices[[#Headers],[Vertex]:[Top Word Pairs in Vertex2 Abstract by Salience]],0),FALSE)</f>
        <v>19</v>
      </c>
    </row>
    <row r="31" spans="1:3" ht="15">
      <c r="A31" s="86" t="s">
        <v>1347</v>
      </c>
      <c r="B31" s="89" t="s">
        <v>436</v>
      </c>
      <c r="C31" s="85">
        <f>VLOOKUP("~"&amp;GroupVertices[[#This Row],[Vertex]],Vertices[],MATCH("ID",Vertices[[#Headers],[Vertex]:[Top Word Pairs in Vertex2 Abstract by Salience]],0),FALSE)</f>
        <v>221</v>
      </c>
    </row>
    <row r="32" spans="1:3" ht="15">
      <c r="A32" s="86" t="s">
        <v>1347</v>
      </c>
      <c r="B32" s="89" t="s">
        <v>608</v>
      </c>
      <c r="C32" s="85">
        <f>VLOOKUP("~"&amp;GroupVertices[[#This Row],[Vertex]],Vertices[],MATCH("ID",Vertices[[#Headers],[Vertex]:[Top Word Pairs in Vertex2 Abstract by Salience]],0),FALSE)</f>
        <v>9</v>
      </c>
    </row>
    <row r="33" spans="1:3" ht="15">
      <c r="A33" s="86" t="s">
        <v>1347</v>
      </c>
      <c r="B33" s="89" t="s">
        <v>434</v>
      </c>
      <c r="C33" s="85">
        <f>VLOOKUP("~"&amp;GroupVertices[[#This Row],[Vertex]],Vertices[],MATCH("ID",Vertices[[#Headers],[Vertex]:[Top Word Pairs in Vertex2 Abstract by Salience]],0),FALSE)</f>
        <v>220</v>
      </c>
    </row>
    <row r="34" spans="1:3" ht="15">
      <c r="A34" s="86" t="s">
        <v>1347</v>
      </c>
      <c r="B34" s="89" t="s">
        <v>433</v>
      </c>
      <c r="C34" s="85">
        <f>VLOOKUP("~"&amp;GroupVertices[[#This Row],[Vertex]],Vertices[],MATCH("ID",Vertices[[#Headers],[Vertex]:[Top Word Pairs in Vertex2 Abstract by Salience]],0),FALSE)</f>
        <v>219</v>
      </c>
    </row>
    <row r="35" spans="1:3" ht="15">
      <c r="A35" s="86" t="s">
        <v>1347</v>
      </c>
      <c r="B35" s="89" t="s">
        <v>389</v>
      </c>
      <c r="C35" s="85">
        <f>VLOOKUP("~"&amp;GroupVertices[[#This Row],[Vertex]],Vertices[],MATCH("ID",Vertices[[#Headers],[Vertex]:[Top Word Pairs in Vertex2 Abstract by Salience]],0),FALSE)</f>
        <v>47</v>
      </c>
    </row>
    <row r="36" spans="1:3" ht="15">
      <c r="A36" s="86" t="s">
        <v>1347</v>
      </c>
      <c r="B36" s="89" t="s">
        <v>605</v>
      </c>
      <c r="C36" s="85">
        <f>VLOOKUP("~"&amp;GroupVertices[[#This Row],[Vertex]],Vertices[],MATCH("ID",Vertices[[#Headers],[Vertex]:[Top Word Pairs in Vertex2 Abstract by Salience]],0),FALSE)</f>
        <v>215</v>
      </c>
    </row>
    <row r="37" spans="1:3" ht="15">
      <c r="A37" s="86" t="s">
        <v>1347</v>
      </c>
      <c r="B37" s="89" t="s">
        <v>413</v>
      </c>
      <c r="C37" s="85">
        <f>VLOOKUP("~"&amp;GroupVertices[[#This Row],[Vertex]],Vertices[],MATCH("ID",Vertices[[#Headers],[Vertex]:[Top Word Pairs in Vertex2 Abstract by Salience]],0),FALSE)</f>
        <v>195</v>
      </c>
    </row>
    <row r="38" spans="1:3" ht="15">
      <c r="A38" s="86" t="s">
        <v>1347</v>
      </c>
      <c r="B38" s="89" t="s">
        <v>595</v>
      </c>
      <c r="C38" s="85">
        <f>VLOOKUP("~"&amp;GroupVertices[[#This Row],[Vertex]],Vertices[],MATCH("ID",Vertices[[#Headers],[Vertex]:[Top Word Pairs in Vertex2 Abstract by Salience]],0),FALSE)</f>
        <v>12</v>
      </c>
    </row>
    <row r="39" spans="1:3" ht="15">
      <c r="A39" s="86" t="s">
        <v>1347</v>
      </c>
      <c r="B39" s="89" t="s">
        <v>412</v>
      </c>
      <c r="C39" s="85">
        <f>VLOOKUP("~"&amp;GroupVertices[[#This Row],[Vertex]],Vertices[],MATCH("ID",Vertices[[#Headers],[Vertex]:[Top Word Pairs in Vertex2 Abstract by Salience]],0),FALSE)</f>
        <v>194</v>
      </c>
    </row>
    <row r="40" spans="1:3" ht="15">
      <c r="A40" s="86" t="s">
        <v>1347</v>
      </c>
      <c r="B40" s="89" t="s">
        <v>594</v>
      </c>
      <c r="C40" s="85">
        <f>VLOOKUP("~"&amp;GroupVertices[[#This Row],[Vertex]],Vertices[],MATCH("ID",Vertices[[#Headers],[Vertex]:[Top Word Pairs in Vertex2 Abstract by Salience]],0),FALSE)</f>
        <v>193</v>
      </c>
    </row>
    <row r="41" spans="1:3" ht="15">
      <c r="A41" s="86" t="s">
        <v>1347</v>
      </c>
      <c r="B41" s="89" t="s">
        <v>398</v>
      </c>
      <c r="C41" s="85">
        <f>VLOOKUP("~"&amp;GroupVertices[[#This Row],[Vertex]],Vertices[],MATCH("ID",Vertices[[#Headers],[Vertex]:[Top Word Pairs in Vertex2 Abstract by Salience]],0),FALSE)</f>
        <v>177</v>
      </c>
    </row>
    <row r="42" spans="1:3" ht="15">
      <c r="A42" s="86" t="s">
        <v>1347</v>
      </c>
      <c r="B42" s="89" t="s">
        <v>588</v>
      </c>
      <c r="C42" s="85">
        <f>VLOOKUP("~"&amp;GroupVertices[[#This Row],[Vertex]],Vertices[],MATCH("ID",Vertices[[#Headers],[Vertex]:[Top Word Pairs in Vertex2 Abstract by Salience]],0),FALSE)</f>
        <v>29</v>
      </c>
    </row>
    <row r="43" spans="1:3" ht="15">
      <c r="A43" s="86" t="s">
        <v>1347</v>
      </c>
      <c r="B43" s="89" t="s">
        <v>580</v>
      </c>
      <c r="C43" s="85">
        <f>VLOOKUP("~"&amp;GroupVertices[[#This Row],[Vertex]],Vertices[],MATCH("ID",Vertices[[#Headers],[Vertex]:[Top Word Pairs in Vertex2 Abstract by Salience]],0),FALSE)</f>
        <v>162</v>
      </c>
    </row>
    <row r="44" spans="1:3" ht="15">
      <c r="A44" s="86" t="s">
        <v>1347</v>
      </c>
      <c r="B44" s="89" t="s">
        <v>579</v>
      </c>
      <c r="C44" s="85">
        <f>VLOOKUP("~"&amp;GroupVertices[[#This Row],[Vertex]],Vertices[],MATCH("ID",Vertices[[#Headers],[Vertex]:[Top Word Pairs in Vertex2 Abstract by Salience]],0),FALSE)</f>
        <v>161</v>
      </c>
    </row>
    <row r="45" spans="1:3" ht="15">
      <c r="A45" s="86" t="s">
        <v>1347</v>
      </c>
      <c r="B45" s="89" t="s">
        <v>578</v>
      </c>
      <c r="C45" s="85">
        <f>VLOOKUP("~"&amp;GroupVertices[[#This Row],[Vertex]],Vertices[],MATCH("ID",Vertices[[#Headers],[Vertex]:[Top Word Pairs in Vertex2 Abstract by Salience]],0),FALSE)</f>
        <v>38</v>
      </c>
    </row>
    <row r="46" spans="1:3" ht="15">
      <c r="A46" s="86" t="s">
        <v>1347</v>
      </c>
      <c r="B46" s="89" t="s">
        <v>562</v>
      </c>
      <c r="C46" s="85">
        <f>VLOOKUP("~"&amp;GroupVertices[[#This Row],[Vertex]],Vertices[],MATCH("ID",Vertices[[#Headers],[Vertex]:[Top Word Pairs in Vertex2 Abstract by Salience]],0),FALSE)</f>
        <v>10</v>
      </c>
    </row>
    <row r="47" spans="1:3" ht="15">
      <c r="A47" s="86" t="s">
        <v>1347</v>
      </c>
      <c r="B47" s="89" t="s">
        <v>354</v>
      </c>
      <c r="C47" s="85">
        <f>VLOOKUP("~"&amp;GroupVertices[[#This Row],[Vertex]],Vertices[],MATCH("ID",Vertices[[#Headers],[Vertex]:[Top Word Pairs in Vertex2 Abstract by Salience]],0),FALSE)</f>
        <v>126</v>
      </c>
    </row>
    <row r="48" spans="1:3" ht="15">
      <c r="A48" s="86" t="s">
        <v>1347</v>
      </c>
      <c r="B48" s="89" t="s">
        <v>353</v>
      </c>
      <c r="C48" s="85">
        <f>VLOOKUP("~"&amp;GroupVertices[[#This Row],[Vertex]],Vertices[],MATCH("ID",Vertices[[#Headers],[Vertex]:[Top Word Pairs in Vertex2 Abstract by Salience]],0),FALSE)</f>
        <v>125</v>
      </c>
    </row>
    <row r="49" spans="1:3" ht="15">
      <c r="A49" s="86" t="s">
        <v>1348</v>
      </c>
      <c r="B49" s="89" t="s">
        <v>337</v>
      </c>
      <c r="C49" s="85">
        <f>VLOOKUP("~"&amp;GroupVertices[[#This Row],[Vertex]],Vertices[],MATCH("ID",Vertices[[#Headers],[Vertex]:[Top Word Pairs in Vertex2 Abstract by Salience]],0),FALSE)</f>
        <v>108</v>
      </c>
    </row>
    <row r="50" spans="1:3" ht="15">
      <c r="A50" s="86" t="s">
        <v>1348</v>
      </c>
      <c r="B50" s="89" t="s">
        <v>559</v>
      </c>
      <c r="C50" s="85">
        <f>VLOOKUP("~"&amp;GroupVertices[[#This Row],[Vertex]],Vertices[],MATCH("ID",Vertices[[#Headers],[Vertex]:[Top Word Pairs in Vertex2 Abstract by Salience]],0),FALSE)</f>
        <v>24</v>
      </c>
    </row>
    <row r="51" spans="1:3" ht="15">
      <c r="A51" s="86" t="s">
        <v>1348</v>
      </c>
      <c r="B51" s="89" t="s">
        <v>336</v>
      </c>
      <c r="C51" s="85">
        <f>VLOOKUP("~"&amp;GroupVertices[[#This Row],[Vertex]],Vertices[],MATCH("ID",Vertices[[#Headers],[Vertex]:[Top Word Pairs in Vertex2 Abstract by Salience]],0),FALSE)</f>
        <v>107</v>
      </c>
    </row>
    <row r="52" spans="1:3" ht="15">
      <c r="A52" s="86" t="s">
        <v>1348</v>
      </c>
      <c r="B52" s="89" t="s">
        <v>335</v>
      </c>
      <c r="C52" s="85">
        <f>VLOOKUP("~"&amp;GroupVertices[[#This Row],[Vertex]],Vertices[],MATCH("ID",Vertices[[#Headers],[Vertex]:[Top Word Pairs in Vertex2 Abstract by Salience]],0),FALSE)</f>
        <v>106</v>
      </c>
    </row>
    <row r="53" spans="1:3" ht="15">
      <c r="A53" s="86" t="s">
        <v>1348</v>
      </c>
      <c r="B53" s="89" t="s">
        <v>334</v>
      </c>
      <c r="C53" s="85">
        <f>VLOOKUP("~"&amp;GroupVertices[[#This Row],[Vertex]],Vertices[],MATCH("ID",Vertices[[#Headers],[Vertex]:[Top Word Pairs in Vertex2 Abstract by Salience]],0),FALSE)</f>
        <v>105</v>
      </c>
    </row>
    <row r="54" spans="1:3" ht="15">
      <c r="A54" s="86" t="s">
        <v>1348</v>
      </c>
      <c r="B54" s="89" t="s">
        <v>333</v>
      </c>
      <c r="C54" s="85">
        <f>VLOOKUP("~"&amp;GroupVertices[[#This Row],[Vertex]],Vertices[],MATCH("ID",Vertices[[#Headers],[Vertex]:[Top Word Pairs in Vertex2 Abstract by Salience]],0),FALSE)</f>
        <v>104</v>
      </c>
    </row>
    <row r="55" spans="1:3" ht="15">
      <c r="A55" s="86" t="s">
        <v>1348</v>
      </c>
      <c r="B55" s="89" t="s">
        <v>332</v>
      </c>
      <c r="C55" s="85">
        <f>VLOOKUP("~"&amp;GroupVertices[[#This Row],[Vertex]],Vertices[],MATCH("ID",Vertices[[#Headers],[Vertex]:[Top Word Pairs in Vertex2 Abstract by Salience]],0),FALSE)</f>
        <v>103</v>
      </c>
    </row>
    <row r="56" spans="1:3" ht="15">
      <c r="A56" s="86" t="s">
        <v>1348</v>
      </c>
      <c r="B56" s="89" t="s">
        <v>331</v>
      </c>
      <c r="C56" s="85">
        <f>VLOOKUP("~"&amp;GroupVertices[[#This Row],[Vertex]],Vertices[],MATCH("ID",Vertices[[#Headers],[Vertex]:[Top Word Pairs in Vertex2 Abstract by Salience]],0),FALSE)</f>
        <v>102</v>
      </c>
    </row>
    <row r="57" spans="1:3" ht="15">
      <c r="A57" s="86" t="s">
        <v>1348</v>
      </c>
      <c r="B57" s="89" t="s">
        <v>330</v>
      </c>
      <c r="C57" s="85">
        <f>VLOOKUP("~"&amp;GroupVertices[[#This Row],[Vertex]],Vertices[],MATCH("ID",Vertices[[#Headers],[Vertex]:[Top Word Pairs in Vertex2 Abstract by Salience]],0),FALSE)</f>
        <v>101</v>
      </c>
    </row>
    <row r="58" spans="1:3" ht="15">
      <c r="A58" s="86" t="s">
        <v>1348</v>
      </c>
      <c r="B58" s="89" t="s">
        <v>329</v>
      </c>
      <c r="C58" s="85">
        <f>VLOOKUP("~"&amp;GroupVertices[[#This Row],[Vertex]],Vertices[],MATCH("ID",Vertices[[#Headers],[Vertex]:[Top Word Pairs in Vertex2 Abstract by Salience]],0),FALSE)</f>
        <v>100</v>
      </c>
    </row>
    <row r="59" spans="1:3" ht="15">
      <c r="A59" s="86" t="s">
        <v>1348</v>
      </c>
      <c r="B59" s="89" t="s">
        <v>328</v>
      </c>
      <c r="C59" s="85">
        <f>VLOOKUP("~"&amp;GroupVertices[[#This Row],[Vertex]],Vertices[],MATCH("ID",Vertices[[#Headers],[Vertex]:[Top Word Pairs in Vertex2 Abstract by Salience]],0),FALSE)</f>
        <v>99</v>
      </c>
    </row>
    <row r="60" spans="1:3" ht="15">
      <c r="A60" s="86" t="s">
        <v>1348</v>
      </c>
      <c r="B60" s="89" t="s">
        <v>327</v>
      </c>
      <c r="C60" s="85">
        <f>VLOOKUP("~"&amp;GroupVertices[[#This Row],[Vertex]],Vertices[],MATCH("ID",Vertices[[#Headers],[Vertex]:[Top Word Pairs in Vertex2 Abstract by Salience]],0),FALSE)</f>
        <v>98</v>
      </c>
    </row>
    <row r="61" spans="1:3" ht="15">
      <c r="A61" s="86" t="s">
        <v>1348</v>
      </c>
      <c r="B61" s="89" t="s">
        <v>326</v>
      </c>
      <c r="C61" s="85">
        <f>VLOOKUP("~"&amp;GroupVertices[[#This Row],[Vertex]],Vertices[],MATCH("ID",Vertices[[#Headers],[Vertex]:[Top Word Pairs in Vertex2 Abstract by Salience]],0),FALSE)</f>
        <v>97</v>
      </c>
    </row>
    <row r="62" spans="1:3" ht="15">
      <c r="A62" s="86" t="s">
        <v>1348</v>
      </c>
      <c r="B62" s="89" t="s">
        <v>325</v>
      </c>
      <c r="C62" s="85">
        <f>VLOOKUP("~"&amp;GroupVertices[[#This Row],[Vertex]],Vertices[],MATCH("ID",Vertices[[#Headers],[Vertex]:[Top Word Pairs in Vertex2 Abstract by Salience]],0),FALSE)</f>
        <v>96</v>
      </c>
    </row>
    <row r="63" spans="1:3" ht="15">
      <c r="A63" s="86" t="s">
        <v>1348</v>
      </c>
      <c r="B63" s="89" t="s">
        <v>324</v>
      </c>
      <c r="C63" s="85">
        <f>VLOOKUP("~"&amp;GroupVertices[[#This Row],[Vertex]],Vertices[],MATCH("ID",Vertices[[#Headers],[Vertex]:[Top Word Pairs in Vertex2 Abstract by Salience]],0),FALSE)</f>
        <v>95</v>
      </c>
    </row>
    <row r="64" spans="1:3" ht="15">
      <c r="A64" s="86" t="s">
        <v>1348</v>
      </c>
      <c r="B64" s="89" t="s">
        <v>323</v>
      </c>
      <c r="C64" s="85">
        <f>VLOOKUP("~"&amp;GroupVertices[[#This Row],[Vertex]],Vertices[],MATCH("ID",Vertices[[#Headers],[Vertex]:[Top Word Pairs in Vertex2 Abstract by Salience]],0),FALSE)</f>
        <v>94</v>
      </c>
    </row>
    <row r="65" spans="1:3" ht="15">
      <c r="A65" s="86" t="s">
        <v>1348</v>
      </c>
      <c r="B65" s="89" t="s">
        <v>322</v>
      </c>
      <c r="C65" s="85">
        <f>VLOOKUP("~"&amp;GroupVertices[[#This Row],[Vertex]],Vertices[],MATCH("ID",Vertices[[#Headers],[Vertex]:[Top Word Pairs in Vertex2 Abstract by Salience]],0),FALSE)</f>
        <v>93</v>
      </c>
    </row>
    <row r="66" spans="1:3" ht="15">
      <c r="A66" s="86" t="s">
        <v>1348</v>
      </c>
      <c r="B66" s="89" t="s">
        <v>321</v>
      </c>
      <c r="C66" s="85">
        <f>VLOOKUP("~"&amp;GroupVertices[[#This Row],[Vertex]],Vertices[],MATCH("ID",Vertices[[#Headers],[Vertex]:[Top Word Pairs in Vertex2 Abstract by Salience]],0),FALSE)</f>
        <v>92</v>
      </c>
    </row>
    <row r="67" spans="1:3" ht="15">
      <c r="A67" s="86" t="s">
        <v>1349</v>
      </c>
      <c r="B67" s="89" t="s">
        <v>464</v>
      </c>
      <c r="C67" s="85">
        <f>VLOOKUP("~"&amp;GroupVertices[[#This Row],[Vertex]],Vertices[],MATCH("ID",Vertices[[#Headers],[Vertex]:[Top Word Pairs in Vertex2 Abstract by Salience]],0),FALSE)</f>
        <v>251</v>
      </c>
    </row>
    <row r="68" spans="1:3" ht="15">
      <c r="A68" s="86" t="s">
        <v>1349</v>
      </c>
      <c r="B68" s="89" t="s">
        <v>617</v>
      </c>
      <c r="C68" s="85">
        <f>VLOOKUP("~"&amp;GroupVertices[[#This Row],[Vertex]],Vertices[],MATCH("ID",Vertices[[#Headers],[Vertex]:[Top Word Pairs in Vertex2 Abstract by Salience]],0),FALSE)</f>
        <v>32</v>
      </c>
    </row>
    <row r="69" spans="1:3" ht="15">
      <c r="A69" s="86" t="s">
        <v>1349</v>
      </c>
      <c r="B69" s="89" t="s">
        <v>463</v>
      </c>
      <c r="C69" s="85">
        <f>VLOOKUP("~"&amp;GroupVertices[[#This Row],[Vertex]],Vertices[],MATCH("ID",Vertices[[#Headers],[Vertex]:[Top Word Pairs in Vertex2 Abstract by Salience]],0),FALSE)</f>
        <v>250</v>
      </c>
    </row>
    <row r="70" spans="1:3" ht="15">
      <c r="A70" s="86" t="s">
        <v>1349</v>
      </c>
      <c r="B70" s="89" t="s">
        <v>461</v>
      </c>
      <c r="C70" s="85">
        <f>VLOOKUP("~"&amp;GroupVertices[[#This Row],[Vertex]],Vertices[],MATCH("ID",Vertices[[#Headers],[Vertex]:[Top Word Pairs in Vertex2 Abstract by Salience]],0),FALSE)</f>
        <v>31</v>
      </c>
    </row>
    <row r="71" spans="1:3" ht="15">
      <c r="A71" s="86" t="s">
        <v>1349</v>
      </c>
      <c r="B71" s="89" t="s">
        <v>462</v>
      </c>
      <c r="C71" s="85">
        <f>VLOOKUP("~"&amp;GroupVertices[[#This Row],[Vertex]],Vertices[],MATCH("ID",Vertices[[#Headers],[Vertex]:[Top Word Pairs in Vertex2 Abstract by Salience]],0),FALSE)</f>
        <v>249</v>
      </c>
    </row>
    <row r="72" spans="1:3" ht="15">
      <c r="A72" s="86" t="s">
        <v>1349</v>
      </c>
      <c r="B72" s="89" t="s">
        <v>616</v>
      </c>
      <c r="C72" s="85">
        <f>VLOOKUP("~"&amp;GroupVertices[[#This Row],[Vertex]],Vertices[],MATCH("ID",Vertices[[#Headers],[Vertex]:[Top Word Pairs in Vertex2 Abstract by Salience]],0),FALSE)</f>
        <v>25</v>
      </c>
    </row>
    <row r="73" spans="1:3" ht="15">
      <c r="A73" s="86" t="s">
        <v>1349</v>
      </c>
      <c r="B73" s="89" t="s">
        <v>460</v>
      </c>
      <c r="C73" s="85">
        <f>VLOOKUP("~"&amp;GroupVertices[[#This Row],[Vertex]],Vertices[],MATCH("ID",Vertices[[#Headers],[Vertex]:[Top Word Pairs in Vertex2 Abstract by Salience]],0),FALSE)</f>
        <v>248</v>
      </c>
    </row>
    <row r="74" spans="1:3" ht="15">
      <c r="A74" s="86" t="s">
        <v>1349</v>
      </c>
      <c r="B74" s="89" t="s">
        <v>459</v>
      </c>
      <c r="C74" s="85">
        <f>VLOOKUP("~"&amp;GroupVertices[[#This Row],[Vertex]],Vertices[],MATCH("ID",Vertices[[#Headers],[Vertex]:[Top Word Pairs in Vertex2 Abstract by Salience]],0),FALSE)</f>
        <v>247</v>
      </c>
    </row>
    <row r="75" spans="1:3" ht="15">
      <c r="A75" s="86" t="s">
        <v>1349</v>
      </c>
      <c r="B75" s="89" t="s">
        <v>458</v>
      </c>
      <c r="C75" s="85">
        <f>VLOOKUP("~"&amp;GroupVertices[[#This Row],[Vertex]],Vertices[],MATCH("ID",Vertices[[#Headers],[Vertex]:[Top Word Pairs in Vertex2 Abstract by Salience]],0),FALSE)</f>
        <v>246</v>
      </c>
    </row>
    <row r="76" spans="1:3" ht="15">
      <c r="A76" s="86" t="s">
        <v>1349</v>
      </c>
      <c r="B76" s="89" t="s">
        <v>457</v>
      </c>
      <c r="C76" s="85">
        <f>VLOOKUP("~"&amp;GroupVertices[[#This Row],[Vertex]],Vertices[],MATCH("ID",Vertices[[#Headers],[Vertex]:[Top Word Pairs in Vertex2 Abstract by Salience]],0),FALSE)</f>
        <v>245</v>
      </c>
    </row>
    <row r="77" spans="1:3" ht="15">
      <c r="A77" s="86" t="s">
        <v>1349</v>
      </c>
      <c r="B77" s="89" t="s">
        <v>456</v>
      </c>
      <c r="C77" s="85">
        <f>VLOOKUP("~"&amp;GroupVertices[[#This Row],[Vertex]],Vertices[],MATCH("ID",Vertices[[#Headers],[Vertex]:[Top Word Pairs in Vertex2 Abstract by Salience]],0),FALSE)</f>
        <v>244</v>
      </c>
    </row>
    <row r="78" spans="1:3" ht="15">
      <c r="A78" s="86" t="s">
        <v>1349</v>
      </c>
      <c r="B78" s="89" t="s">
        <v>455</v>
      </c>
      <c r="C78" s="85">
        <f>VLOOKUP("~"&amp;GroupVertices[[#This Row],[Vertex]],Vertices[],MATCH("ID",Vertices[[#Headers],[Vertex]:[Top Word Pairs in Vertex2 Abstract by Salience]],0),FALSE)</f>
        <v>243</v>
      </c>
    </row>
    <row r="79" spans="1:3" ht="15">
      <c r="A79" s="86" t="s">
        <v>1349</v>
      </c>
      <c r="B79" s="89" t="s">
        <v>454</v>
      </c>
      <c r="C79" s="85">
        <f>VLOOKUP("~"&amp;GroupVertices[[#This Row],[Vertex]],Vertices[],MATCH("ID",Vertices[[#Headers],[Vertex]:[Top Word Pairs in Vertex2 Abstract by Salience]],0),FALSE)</f>
        <v>242</v>
      </c>
    </row>
    <row r="80" spans="1:3" ht="15">
      <c r="A80" s="86" t="s">
        <v>1349</v>
      </c>
      <c r="B80" s="89" t="s">
        <v>453</v>
      </c>
      <c r="C80" s="85">
        <f>VLOOKUP("~"&amp;GroupVertices[[#This Row],[Vertex]],Vertices[],MATCH("ID",Vertices[[#Headers],[Vertex]:[Top Word Pairs in Vertex2 Abstract by Salience]],0),FALSE)</f>
        <v>241</v>
      </c>
    </row>
    <row r="81" spans="1:3" ht="15">
      <c r="A81" s="86" t="s">
        <v>1349</v>
      </c>
      <c r="B81" s="89" t="s">
        <v>452</v>
      </c>
      <c r="C81" s="85">
        <f>VLOOKUP("~"&amp;GroupVertices[[#This Row],[Vertex]],Vertices[],MATCH("ID",Vertices[[#Headers],[Vertex]:[Top Word Pairs in Vertex2 Abstract by Salience]],0),FALSE)</f>
        <v>240</v>
      </c>
    </row>
    <row r="82" spans="1:3" ht="15">
      <c r="A82" s="86" t="s">
        <v>1349</v>
      </c>
      <c r="B82" s="89" t="s">
        <v>451</v>
      </c>
      <c r="C82" s="85">
        <f>VLOOKUP("~"&amp;GroupVertices[[#This Row],[Vertex]],Vertices[],MATCH("ID",Vertices[[#Headers],[Vertex]:[Top Word Pairs in Vertex2 Abstract by Salience]],0),FALSE)</f>
        <v>239</v>
      </c>
    </row>
    <row r="83" spans="1:3" ht="15">
      <c r="A83" s="86" t="s">
        <v>1349</v>
      </c>
      <c r="B83" s="89" t="s">
        <v>450</v>
      </c>
      <c r="C83" s="85">
        <f>VLOOKUP("~"&amp;GroupVertices[[#This Row],[Vertex]],Vertices[],MATCH("ID",Vertices[[#Headers],[Vertex]:[Top Word Pairs in Vertex2 Abstract by Salience]],0),FALSE)</f>
        <v>238</v>
      </c>
    </row>
    <row r="84" spans="1:3" ht="15">
      <c r="A84" s="86" t="s">
        <v>1350</v>
      </c>
      <c r="B84" s="89" t="s">
        <v>351</v>
      </c>
      <c r="C84" s="85">
        <f>VLOOKUP("~"&amp;GroupVertices[[#This Row],[Vertex]],Vertices[],MATCH("ID",Vertices[[#Headers],[Vertex]:[Top Word Pairs in Vertex2 Abstract by Salience]],0),FALSE)</f>
        <v>122</v>
      </c>
    </row>
    <row r="85" spans="1:3" ht="15">
      <c r="A85" s="86" t="s">
        <v>1350</v>
      </c>
      <c r="B85" s="89" t="s">
        <v>560</v>
      </c>
      <c r="C85" s="85">
        <f>VLOOKUP("~"&amp;GroupVertices[[#This Row],[Vertex]],Vertices[],MATCH("ID",Vertices[[#Headers],[Vertex]:[Top Word Pairs in Vertex2 Abstract by Salience]],0),FALSE)</f>
        <v>26</v>
      </c>
    </row>
    <row r="86" spans="1:3" ht="15">
      <c r="A86" s="86" t="s">
        <v>1350</v>
      </c>
      <c r="B86" s="89" t="s">
        <v>350</v>
      </c>
      <c r="C86" s="85">
        <f>VLOOKUP("~"&amp;GroupVertices[[#This Row],[Vertex]],Vertices[],MATCH("ID",Vertices[[#Headers],[Vertex]:[Top Word Pairs in Vertex2 Abstract by Salience]],0),FALSE)</f>
        <v>121</v>
      </c>
    </row>
    <row r="87" spans="1:3" ht="15">
      <c r="A87" s="86" t="s">
        <v>1350</v>
      </c>
      <c r="B87" s="89" t="s">
        <v>349</v>
      </c>
      <c r="C87" s="85">
        <f>VLOOKUP("~"&amp;GroupVertices[[#This Row],[Vertex]],Vertices[],MATCH("ID",Vertices[[#Headers],[Vertex]:[Top Word Pairs in Vertex2 Abstract by Salience]],0),FALSE)</f>
        <v>120</v>
      </c>
    </row>
    <row r="88" spans="1:3" ht="15">
      <c r="A88" s="86" t="s">
        <v>1350</v>
      </c>
      <c r="B88" s="89" t="s">
        <v>348</v>
      </c>
      <c r="C88" s="85">
        <f>VLOOKUP("~"&amp;GroupVertices[[#This Row],[Vertex]],Vertices[],MATCH("ID",Vertices[[#Headers],[Vertex]:[Top Word Pairs in Vertex2 Abstract by Salience]],0),FALSE)</f>
        <v>119</v>
      </c>
    </row>
    <row r="89" spans="1:3" ht="15">
      <c r="A89" s="86" t="s">
        <v>1350</v>
      </c>
      <c r="B89" s="89" t="s">
        <v>347</v>
      </c>
      <c r="C89" s="85">
        <f>VLOOKUP("~"&amp;GroupVertices[[#This Row],[Vertex]],Vertices[],MATCH("ID",Vertices[[#Headers],[Vertex]:[Top Word Pairs in Vertex2 Abstract by Salience]],0),FALSE)</f>
        <v>118</v>
      </c>
    </row>
    <row r="90" spans="1:3" ht="15">
      <c r="A90" s="86" t="s">
        <v>1350</v>
      </c>
      <c r="B90" s="89" t="s">
        <v>346</v>
      </c>
      <c r="C90" s="85">
        <f>VLOOKUP("~"&amp;GroupVertices[[#This Row],[Vertex]],Vertices[],MATCH("ID",Vertices[[#Headers],[Vertex]:[Top Word Pairs in Vertex2 Abstract by Salience]],0),FALSE)</f>
        <v>117</v>
      </c>
    </row>
    <row r="91" spans="1:3" ht="15">
      <c r="A91" s="86" t="s">
        <v>1350</v>
      </c>
      <c r="B91" s="89" t="s">
        <v>345</v>
      </c>
      <c r="C91" s="85">
        <f>VLOOKUP("~"&amp;GroupVertices[[#This Row],[Vertex]],Vertices[],MATCH("ID",Vertices[[#Headers],[Vertex]:[Top Word Pairs in Vertex2 Abstract by Salience]],0),FALSE)</f>
        <v>116</v>
      </c>
    </row>
    <row r="92" spans="1:3" ht="15">
      <c r="A92" s="86" t="s">
        <v>1350</v>
      </c>
      <c r="B92" s="89" t="s">
        <v>344</v>
      </c>
      <c r="C92" s="85">
        <f>VLOOKUP("~"&amp;GroupVertices[[#This Row],[Vertex]],Vertices[],MATCH("ID",Vertices[[#Headers],[Vertex]:[Top Word Pairs in Vertex2 Abstract by Salience]],0),FALSE)</f>
        <v>115</v>
      </c>
    </row>
    <row r="93" spans="1:3" ht="15">
      <c r="A93" s="86" t="s">
        <v>1350</v>
      </c>
      <c r="B93" s="89" t="s">
        <v>343</v>
      </c>
      <c r="C93" s="85">
        <f>VLOOKUP("~"&amp;GroupVertices[[#This Row],[Vertex]],Vertices[],MATCH("ID",Vertices[[#Headers],[Vertex]:[Top Word Pairs in Vertex2 Abstract by Salience]],0),FALSE)</f>
        <v>114</v>
      </c>
    </row>
    <row r="94" spans="1:3" ht="15">
      <c r="A94" s="86" t="s">
        <v>1350</v>
      </c>
      <c r="B94" s="89" t="s">
        <v>342</v>
      </c>
      <c r="C94" s="85">
        <f>VLOOKUP("~"&amp;GroupVertices[[#This Row],[Vertex]],Vertices[],MATCH("ID",Vertices[[#Headers],[Vertex]:[Top Word Pairs in Vertex2 Abstract by Salience]],0),FALSE)</f>
        <v>113</v>
      </c>
    </row>
    <row r="95" spans="1:3" ht="15">
      <c r="A95" s="86" t="s">
        <v>1350</v>
      </c>
      <c r="B95" s="89" t="s">
        <v>341</v>
      </c>
      <c r="C95" s="85">
        <f>VLOOKUP("~"&amp;GroupVertices[[#This Row],[Vertex]],Vertices[],MATCH("ID",Vertices[[#Headers],[Vertex]:[Top Word Pairs in Vertex2 Abstract by Salience]],0),FALSE)</f>
        <v>112</v>
      </c>
    </row>
    <row r="96" spans="1:3" ht="15">
      <c r="A96" s="86" t="s">
        <v>1350</v>
      </c>
      <c r="B96" s="89" t="s">
        <v>340</v>
      </c>
      <c r="C96" s="85">
        <f>VLOOKUP("~"&amp;GroupVertices[[#This Row],[Vertex]],Vertices[],MATCH("ID",Vertices[[#Headers],[Vertex]:[Top Word Pairs in Vertex2 Abstract by Salience]],0),FALSE)</f>
        <v>111</v>
      </c>
    </row>
    <row r="97" spans="1:3" ht="15">
      <c r="A97" s="86" t="s">
        <v>1350</v>
      </c>
      <c r="B97" s="89" t="s">
        <v>339</v>
      </c>
      <c r="C97" s="85">
        <f>VLOOKUP("~"&amp;GroupVertices[[#This Row],[Vertex]],Vertices[],MATCH("ID",Vertices[[#Headers],[Vertex]:[Top Word Pairs in Vertex2 Abstract by Salience]],0),FALSE)</f>
        <v>110</v>
      </c>
    </row>
    <row r="98" spans="1:3" ht="15">
      <c r="A98" s="86" t="s">
        <v>1350</v>
      </c>
      <c r="B98" s="89" t="s">
        <v>338</v>
      </c>
      <c r="C98" s="85">
        <f>VLOOKUP("~"&amp;GroupVertices[[#This Row],[Vertex]],Vertices[],MATCH("ID",Vertices[[#Headers],[Vertex]:[Top Word Pairs in Vertex2 Abstract by Salience]],0),FALSE)</f>
        <v>109</v>
      </c>
    </row>
    <row r="99" spans="1:3" ht="15">
      <c r="A99" s="86" t="s">
        <v>1351</v>
      </c>
      <c r="B99" s="89" t="s">
        <v>448</v>
      </c>
      <c r="C99" s="85">
        <f>VLOOKUP("~"&amp;GroupVertices[[#This Row],[Vertex]],Vertices[],MATCH("ID",Vertices[[#Headers],[Vertex]:[Top Word Pairs in Vertex2 Abstract by Salience]],0),FALSE)</f>
        <v>7</v>
      </c>
    </row>
    <row r="100" spans="1:3" ht="15">
      <c r="A100" s="86" t="s">
        <v>1351</v>
      </c>
      <c r="B100" s="89" t="s">
        <v>667</v>
      </c>
      <c r="C100" s="85">
        <f>VLOOKUP("~"&amp;GroupVertices[[#This Row],[Vertex]],Vertices[],MATCH("ID",Vertices[[#Headers],[Vertex]:[Top Word Pairs in Vertex2 Abstract by Salience]],0),FALSE)</f>
        <v>346</v>
      </c>
    </row>
    <row r="101" spans="1:3" ht="15">
      <c r="A101" s="86" t="s">
        <v>1351</v>
      </c>
      <c r="B101" s="89" t="s">
        <v>666</v>
      </c>
      <c r="C101" s="85">
        <f>VLOOKUP("~"&amp;GroupVertices[[#This Row],[Vertex]],Vertices[],MATCH("ID",Vertices[[#Headers],[Vertex]:[Top Word Pairs in Vertex2 Abstract by Salience]],0),FALSE)</f>
        <v>6</v>
      </c>
    </row>
    <row r="102" spans="1:3" ht="15">
      <c r="A102" s="86" t="s">
        <v>1351</v>
      </c>
      <c r="B102" s="89" t="s">
        <v>546</v>
      </c>
      <c r="C102" s="85">
        <f>VLOOKUP("~"&amp;GroupVertices[[#This Row],[Vertex]],Vertices[],MATCH("ID",Vertices[[#Headers],[Vertex]:[Top Word Pairs in Vertex2 Abstract by Salience]],0),FALSE)</f>
        <v>345</v>
      </c>
    </row>
    <row r="103" spans="1:3" ht="15">
      <c r="A103" s="86" t="s">
        <v>1351</v>
      </c>
      <c r="B103" s="89" t="s">
        <v>476</v>
      </c>
      <c r="C103" s="85">
        <f>VLOOKUP("~"&amp;GroupVertices[[#This Row],[Vertex]],Vertices[],MATCH("ID",Vertices[[#Headers],[Vertex]:[Top Word Pairs in Vertex2 Abstract by Salience]],0),FALSE)</f>
        <v>267</v>
      </c>
    </row>
    <row r="104" spans="1:3" ht="15">
      <c r="A104" s="86" t="s">
        <v>1351</v>
      </c>
      <c r="B104" s="89" t="s">
        <v>626</v>
      </c>
      <c r="C104" s="85">
        <f>VLOOKUP("~"&amp;GroupVertices[[#This Row],[Vertex]],Vertices[],MATCH("ID",Vertices[[#Headers],[Vertex]:[Top Word Pairs in Vertex2 Abstract by Salience]],0),FALSE)</f>
        <v>21</v>
      </c>
    </row>
    <row r="105" spans="1:3" ht="15">
      <c r="A105" s="86" t="s">
        <v>1351</v>
      </c>
      <c r="B105" s="89" t="s">
        <v>475</v>
      </c>
      <c r="C105" s="85">
        <f>VLOOKUP("~"&amp;GroupVertices[[#This Row],[Vertex]],Vertices[],MATCH("ID",Vertices[[#Headers],[Vertex]:[Top Word Pairs in Vertex2 Abstract by Salience]],0),FALSE)</f>
        <v>266</v>
      </c>
    </row>
    <row r="106" spans="1:3" ht="15">
      <c r="A106" s="86" t="s">
        <v>1351</v>
      </c>
      <c r="B106" s="89" t="s">
        <v>466</v>
      </c>
      <c r="C106" s="85">
        <f>VLOOKUP("~"&amp;GroupVertices[[#This Row],[Vertex]],Vertices[],MATCH("ID",Vertices[[#Headers],[Vertex]:[Top Word Pairs in Vertex2 Abstract by Salience]],0),FALSE)</f>
        <v>253</v>
      </c>
    </row>
    <row r="107" spans="1:3" ht="15">
      <c r="A107" s="86" t="s">
        <v>1351</v>
      </c>
      <c r="B107" s="89" t="s">
        <v>618</v>
      </c>
      <c r="C107" s="85">
        <f>VLOOKUP("~"&amp;GroupVertices[[#This Row],[Vertex]],Vertices[],MATCH("ID",Vertices[[#Headers],[Vertex]:[Top Word Pairs in Vertex2 Abstract by Salience]],0),FALSE)</f>
        <v>20</v>
      </c>
    </row>
    <row r="108" spans="1:3" ht="15">
      <c r="A108" s="86" t="s">
        <v>1351</v>
      </c>
      <c r="B108" s="89" t="s">
        <v>465</v>
      </c>
      <c r="C108" s="85">
        <f>VLOOKUP("~"&amp;GroupVertices[[#This Row],[Vertex]],Vertices[],MATCH("ID",Vertices[[#Headers],[Vertex]:[Top Word Pairs in Vertex2 Abstract by Salience]],0),FALSE)</f>
        <v>252</v>
      </c>
    </row>
    <row r="109" spans="1:3" ht="15">
      <c r="A109" s="86" t="s">
        <v>1351</v>
      </c>
      <c r="B109" s="89" t="s">
        <v>449</v>
      </c>
      <c r="C109" s="85">
        <f>VLOOKUP("~"&amp;GroupVertices[[#This Row],[Vertex]],Vertices[],MATCH("ID",Vertices[[#Headers],[Vertex]:[Top Word Pairs in Vertex2 Abstract by Salience]],0),FALSE)</f>
        <v>237</v>
      </c>
    </row>
    <row r="110" spans="1:3" ht="15">
      <c r="A110" s="86" t="s">
        <v>1351</v>
      </c>
      <c r="B110" s="89" t="s">
        <v>615</v>
      </c>
      <c r="C110" s="85">
        <f>VLOOKUP("~"&amp;GroupVertices[[#This Row],[Vertex]],Vertices[],MATCH("ID",Vertices[[#Headers],[Vertex]:[Top Word Pairs in Vertex2 Abstract by Salience]],0),FALSE)</f>
        <v>15</v>
      </c>
    </row>
    <row r="111" spans="1:3" ht="15">
      <c r="A111" s="86" t="s">
        <v>1351</v>
      </c>
      <c r="B111" s="89" t="s">
        <v>447</v>
      </c>
      <c r="C111" s="85">
        <f>VLOOKUP("~"&amp;GroupVertices[[#This Row],[Vertex]],Vertices[],MATCH("ID",Vertices[[#Headers],[Vertex]:[Top Word Pairs in Vertex2 Abstract by Salience]],0),FALSE)</f>
        <v>236</v>
      </c>
    </row>
    <row r="112" spans="1:3" ht="15">
      <c r="A112" s="86" t="s">
        <v>1351</v>
      </c>
      <c r="B112" s="89" t="s">
        <v>446</v>
      </c>
      <c r="C112" s="85">
        <f>VLOOKUP("~"&amp;GroupVertices[[#This Row],[Vertex]],Vertices[],MATCH("ID",Vertices[[#Headers],[Vertex]:[Top Word Pairs in Vertex2 Abstract by Salience]],0),FALSE)</f>
        <v>235</v>
      </c>
    </row>
    <row r="113" spans="1:3" ht="15">
      <c r="A113" s="86" t="s">
        <v>1352</v>
      </c>
      <c r="B113" s="89" t="s">
        <v>545</v>
      </c>
      <c r="C113" s="85">
        <f>VLOOKUP("~"&amp;GroupVertices[[#This Row],[Vertex]],Vertices[],MATCH("ID",Vertices[[#Headers],[Vertex]:[Top Word Pairs in Vertex2 Abstract by Salience]],0),FALSE)</f>
        <v>85</v>
      </c>
    </row>
    <row r="114" spans="1:3" ht="15">
      <c r="A114" s="86" t="s">
        <v>1352</v>
      </c>
      <c r="B114" s="89" t="s">
        <v>671</v>
      </c>
      <c r="C114" s="85">
        <f>VLOOKUP("~"&amp;GroupVertices[[#This Row],[Vertex]],Vertices[],MATCH("ID",Vertices[[#Headers],[Vertex]:[Top Word Pairs in Vertex2 Abstract by Salience]],0),FALSE)</f>
        <v>35</v>
      </c>
    </row>
    <row r="115" spans="1:3" ht="15">
      <c r="A115" s="86" t="s">
        <v>1352</v>
      </c>
      <c r="B115" s="89" t="s">
        <v>544</v>
      </c>
      <c r="C115" s="85">
        <f>VLOOKUP("~"&amp;GroupVertices[[#This Row],[Vertex]],Vertices[],MATCH("ID",Vertices[[#Headers],[Vertex]:[Top Word Pairs in Vertex2 Abstract by Salience]],0),FALSE)</f>
        <v>84</v>
      </c>
    </row>
    <row r="116" spans="1:3" ht="15">
      <c r="A116" s="86" t="s">
        <v>1352</v>
      </c>
      <c r="B116" s="89" t="s">
        <v>543</v>
      </c>
      <c r="C116" s="85">
        <f>VLOOKUP("~"&amp;GroupVertices[[#This Row],[Vertex]],Vertices[],MATCH("ID",Vertices[[#Headers],[Vertex]:[Top Word Pairs in Vertex2 Abstract by Salience]],0),FALSE)</f>
        <v>83</v>
      </c>
    </row>
    <row r="117" spans="1:3" ht="15">
      <c r="A117" s="86" t="s">
        <v>1352</v>
      </c>
      <c r="B117" s="89" t="s">
        <v>542</v>
      </c>
      <c r="C117" s="85">
        <f>VLOOKUP("~"&amp;GroupVertices[[#This Row],[Vertex]],Vertices[],MATCH("ID",Vertices[[#Headers],[Vertex]:[Top Word Pairs in Vertex2 Abstract by Salience]],0),FALSE)</f>
        <v>82</v>
      </c>
    </row>
    <row r="118" spans="1:3" ht="15">
      <c r="A118" s="86" t="s">
        <v>1352</v>
      </c>
      <c r="B118" s="89" t="s">
        <v>541</v>
      </c>
      <c r="C118" s="85">
        <f>VLOOKUP("~"&amp;GroupVertices[[#This Row],[Vertex]],Vertices[],MATCH("ID",Vertices[[#Headers],[Vertex]:[Top Word Pairs in Vertex2 Abstract by Salience]],0),FALSE)</f>
        <v>81</v>
      </c>
    </row>
    <row r="119" spans="1:3" ht="15">
      <c r="A119" s="86" t="s">
        <v>1352</v>
      </c>
      <c r="B119" s="89" t="s">
        <v>540</v>
      </c>
      <c r="C119" s="85">
        <f>VLOOKUP("~"&amp;GroupVertices[[#This Row],[Vertex]],Vertices[],MATCH("ID",Vertices[[#Headers],[Vertex]:[Top Word Pairs in Vertex2 Abstract by Salience]],0),FALSE)</f>
        <v>80</v>
      </c>
    </row>
    <row r="120" spans="1:3" ht="15">
      <c r="A120" s="86" t="s">
        <v>1352</v>
      </c>
      <c r="B120" s="89" t="s">
        <v>539</v>
      </c>
      <c r="C120" s="85">
        <f>VLOOKUP("~"&amp;GroupVertices[[#This Row],[Vertex]],Vertices[],MATCH("ID",Vertices[[#Headers],[Vertex]:[Top Word Pairs in Vertex2 Abstract by Salience]],0),FALSE)</f>
        <v>79</v>
      </c>
    </row>
    <row r="121" spans="1:3" ht="15">
      <c r="A121" s="86" t="s">
        <v>1352</v>
      </c>
      <c r="B121" s="89" t="s">
        <v>538</v>
      </c>
      <c r="C121" s="85">
        <f>VLOOKUP("~"&amp;GroupVertices[[#This Row],[Vertex]],Vertices[],MATCH("ID",Vertices[[#Headers],[Vertex]:[Top Word Pairs in Vertex2 Abstract by Salience]],0),FALSE)</f>
        <v>78</v>
      </c>
    </row>
    <row r="122" spans="1:3" ht="15">
      <c r="A122" s="86" t="s">
        <v>1352</v>
      </c>
      <c r="B122" s="89" t="s">
        <v>537</v>
      </c>
      <c r="C122" s="85">
        <f>VLOOKUP("~"&amp;GroupVertices[[#This Row],[Vertex]],Vertices[],MATCH("ID",Vertices[[#Headers],[Vertex]:[Top Word Pairs in Vertex2 Abstract by Salience]],0),FALSE)</f>
        <v>77</v>
      </c>
    </row>
    <row r="123" spans="1:3" ht="15">
      <c r="A123" s="86" t="s">
        <v>1352</v>
      </c>
      <c r="B123" s="89" t="s">
        <v>536</v>
      </c>
      <c r="C123" s="85">
        <f>VLOOKUP("~"&amp;GroupVertices[[#This Row],[Vertex]],Vertices[],MATCH("ID",Vertices[[#Headers],[Vertex]:[Top Word Pairs in Vertex2 Abstract by Salience]],0),FALSE)</f>
        <v>76</v>
      </c>
    </row>
    <row r="124" spans="1:3" ht="15">
      <c r="A124" s="86" t="s">
        <v>1352</v>
      </c>
      <c r="B124" s="89" t="s">
        <v>665</v>
      </c>
      <c r="C124" s="85">
        <f>VLOOKUP("~"&amp;GroupVertices[[#This Row],[Vertex]],Vertices[],MATCH("ID",Vertices[[#Headers],[Vertex]:[Top Word Pairs in Vertex2 Abstract by Salience]],0),FALSE)</f>
        <v>34</v>
      </c>
    </row>
    <row r="125" spans="1:3" ht="15">
      <c r="A125" s="86" t="s">
        <v>1353</v>
      </c>
      <c r="B125" s="89" t="s">
        <v>378</v>
      </c>
      <c r="C125" s="85">
        <f>VLOOKUP("~"&amp;GroupVertices[[#This Row],[Vertex]],Vertices[],MATCH("ID",Vertices[[#Headers],[Vertex]:[Top Word Pairs in Vertex2 Abstract by Salience]],0),FALSE)</f>
        <v>18</v>
      </c>
    </row>
    <row r="126" spans="1:3" ht="15">
      <c r="A126" s="86" t="s">
        <v>1353</v>
      </c>
      <c r="B126" s="89" t="s">
        <v>628</v>
      </c>
      <c r="C126" s="85">
        <f>VLOOKUP("~"&amp;GroupVertices[[#This Row],[Vertex]],Vertices[],MATCH("ID",Vertices[[#Headers],[Vertex]:[Top Word Pairs in Vertex2 Abstract by Salience]],0),FALSE)</f>
        <v>268</v>
      </c>
    </row>
    <row r="127" spans="1:3" ht="15">
      <c r="A127" s="86" t="s">
        <v>1353</v>
      </c>
      <c r="B127" s="89" t="s">
        <v>379</v>
      </c>
      <c r="C127" s="85">
        <f>VLOOKUP("~"&amp;GroupVertices[[#This Row],[Vertex]],Vertices[],MATCH("ID",Vertices[[#Headers],[Vertex]:[Top Word Pairs in Vertex2 Abstract by Salience]],0),FALSE)</f>
        <v>28</v>
      </c>
    </row>
    <row r="128" spans="1:3" ht="15">
      <c r="A128" s="86" t="s">
        <v>1353</v>
      </c>
      <c r="B128" s="89" t="s">
        <v>585</v>
      </c>
      <c r="C128" s="85">
        <f>VLOOKUP("~"&amp;GroupVertices[[#This Row],[Vertex]],Vertices[],MATCH("ID",Vertices[[#Headers],[Vertex]:[Top Word Pairs in Vertex2 Abstract by Salience]],0),FALSE)</f>
        <v>171</v>
      </c>
    </row>
    <row r="129" spans="1:3" ht="15">
      <c r="A129" s="86" t="s">
        <v>1353</v>
      </c>
      <c r="B129" s="89" t="s">
        <v>572</v>
      </c>
      <c r="C129" s="85">
        <f>VLOOKUP("~"&amp;GroupVertices[[#This Row],[Vertex]],Vertices[],MATCH("ID",Vertices[[#Headers],[Vertex]:[Top Word Pairs in Vertex2 Abstract by Salience]],0),FALSE)</f>
        <v>8</v>
      </c>
    </row>
    <row r="130" spans="1:3" ht="15">
      <c r="A130" s="86" t="s">
        <v>1353</v>
      </c>
      <c r="B130" s="89" t="s">
        <v>377</v>
      </c>
      <c r="C130" s="85">
        <f>VLOOKUP("~"&amp;GroupVertices[[#This Row],[Vertex]],Vertices[],MATCH("ID",Vertices[[#Headers],[Vertex]:[Top Word Pairs in Vertex2 Abstract by Salience]],0),FALSE)</f>
        <v>151</v>
      </c>
    </row>
    <row r="131" spans="1:3" ht="15">
      <c r="A131" s="86" t="s">
        <v>1353</v>
      </c>
      <c r="B131" s="89" t="s">
        <v>376</v>
      </c>
      <c r="C131" s="85">
        <f>VLOOKUP("~"&amp;GroupVertices[[#This Row],[Vertex]],Vertices[],MATCH("ID",Vertices[[#Headers],[Vertex]:[Top Word Pairs in Vertex2 Abstract by Salience]],0),FALSE)</f>
        <v>150</v>
      </c>
    </row>
    <row r="132" spans="1:3" ht="15">
      <c r="A132" s="86" t="s">
        <v>1353</v>
      </c>
      <c r="B132" s="89" t="s">
        <v>375</v>
      </c>
      <c r="C132" s="85">
        <f>VLOOKUP("~"&amp;GroupVertices[[#This Row],[Vertex]],Vertices[],MATCH("ID",Vertices[[#Headers],[Vertex]:[Top Word Pairs in Vertex2 Abstract by Salience]],0),FALSE)</f>
        <v>149</v>
      </c>
    </row>
    <row r="133" spans="1:3" ht="15">
      <c r="A133" s="86" t="s">
        <v>1353</v>
      </c>
      <c r="B133" s="89" t="s">
        <v>374</v>
      </c>
      <c r="C133" s="85">
        <f>VLOOKUP("~"&amp;GroupVertices[[#This Row],[Vertex]],Vertices[],MATCH("ID",Vertices[[#Headers],[Vertex]:[Top Word Pairs in Vertex2 Abstract by Salience]],0),FALSE)</f>
        <v>148</v>
      </c>
    </row>
    <row r="134" spans="1:3" ht="15">
      <c r="A134" s="86" t="s">
        <v>1353</v>
      </c>
      <c r="B134" s="89" t="s">
        <v>373</v>
      </c>
      <c r="C134" s="85">
        <f>VLOOKUP("~"&amp;GroupVertices[[#This Row],[Vertex]],Vertices[],MATCH("ID",Vertices[[#Headers],[Vertex]:[Top Word Pairs in Vertex2 Abstract by Salience]],0),FALSE)</f>
        <v>147</v>
      </c>
    </row>
    <row r="135" spans="1:3" ht="15">
      <c r="A135" s="86" t="s">
        <v>1353</v>
      </c>
      <c r="B135" s="89" t="s">
        <v>372</v>
      </c>
      <c r="C135" s="85">
        <f>VLOOKUP("~"&amp;GroupVertices[[#This Row],[Vertex]],Vertices[],MATCH("ID",Vertices[[#Headers],[Vertex]:[Top Word Pairs in Vertex2 Abstract by Salience]],0),FALSE)</f>
        <v>146</v>
      </c>
    </row>
    <row r="136" spans="1:3" ht="15">
      <c r="A136" s="86" t="s">
        <v>1354</v>
      </c>
      <c r="B136" s="89" t="s">
        <v>517</v>
      </c>
      <c r="C136" s="85">
        <f>VLOOKUP("~"&amp;GroupVertices[[#This Row],[Vertex]],Vertices[],MATCH("ID",Vertices[[#Headers],[Vertex]:[Top Word Pairs in Vertex2 Abstract by Salience]],0),FALSE)</f>
        <v>322</v>
      </c>
    </row>
    <row r="137" spans="1:3" ht="15">
      <c r="A137" s="86" t="s">
        <v>1354</v>
      </c>
      <c r="B137" s="89" t="s">
        <v>655</v>
      </c>
      <c r="C137" s="85">
        <f>VLOOKUP("~"&amp;GroupVertices[[#This Row],[Vertex]],Vertices[],MATCH("ID",Vertices[[#Headers],[Vertex]:[Top Word Pairs in Vertex2 Abstract by Salience]],0),FALSE)</f>
        <v>37</v>
      </c>
    </row>
    <row r="138" spans="1:3" ht="15">
      <c r="A138" s="86" t="s">
        <v>1354</v>
      </c>
      <c r="B138" s="89" t="s">
        <v>516</v>
      </c>
      <c r="C138" s="85">
        <f>VLOOKUP("~"&amp;GroupVertices[[#This Row],[Vertex]],Vertices[],MATCH("ID",Vertices[[#Headers],[Vertex]:[Top Word Pairs in Vertex2 Abstract by Salience]],0),FALSE)</f>
        <v>321</v>
      </c>
    </row>
    <row r="139" spans="1:3" ht="15">
      <c r="A139" s="86" t="s">
        <v>1354</v>
      </c>
      <c r="B139" s="89" t="s">
        <v>515</v>
      </c>
      <c r="C139" s="85">
        <f>VLOOKUP("~"&amp;GroupVertices[[#This Row],[Vertex]],Vertices[],MATCH("ID",Vertices[[#Headers],[Vertex]:[Top Word Pairs in Vertex2 Abstract by Salience]],0),FALSE)</f>
        <v>320</v>
      </c>
    </row>
    <row r="140" spans="1:3" ht="15">
      <c r="A140" s="86" t="s">
        <v>1354</v>
      </c>
      <c r="B140" s="89" t="s">
        <v>514</v>
      </c>
      <c r="C140" s="85">
        <f>VLOOKUP("~"&amp;GroupVertices[[#This Row],[Vertex]],Vertices[],MATCH("ID",Vertices[[#Headers],[Vertex]:[Top Word Pairs in Vertex2 Abstract by Salience]],0),FALSE)</f>
        <v>319</v>
      </c>
    </row>
    <row r="141" spans="1:3" ht="15">
      <c r="A141" s="86" t="s">
        <v>1354</v>
      </c>
      <c r="B141" s="89" t="s">
        <v>431</v>
      </c>
      <c r="C141" s="85">
        <f>VLOOKUP("~"&amp;GroupVertices[[#This Row],[Vertex]],Vertices[],MATCH("ID",Vertices[[#Headers],[Vertex]:[Top Word Pairs in Vertex2 Abstract by Salience]],0),FALSE)</f>
        <v>50</v>
      </c>
    </row>
    <row r="142" spans="1:3" ht="15">
      <c r="A142" s="86" t="s">
        <v>1354</v>
      </c>
      <c r="B142" s="89" t="s">
        <v>513</v>
      </c>
      <c r="C142" s="85">
        <f>VLOOKUP("~"&amp;GroupVertices[[#This Row],[Vertex]],Vertices[],MATCH("ID",Vertices[[#Headers],[Vertex]:[Top Word Pairs in Vertex2 Abstract by Salience]],0),FALSE)</f>
        <v>318</v>
      </c>
    </row>
    <row r="143" spans="1:3" ht="15">
      <c r="A143" s="86" t="s">
        <v>1354</v>
      </c>
      <c r="B143" s="89" t="s">
        <v>606</v>
      </c>
      <c r="C143" s="85">
        <f>VLOOKUP("~"&amp;GroupVertices[[#This Row],[Vertex]],Vertices[],MATCH("ID",Vertices[[#Headers],[Vertex]:[Top Word Pairs in Vertex2 Abstract by Salience]],0),FALSE)</f>
        <v>216</v>
      </c>
    </row>
    <row r="144" spans="1:3" ht="15">
      <c r="A144" s="86" t="s">
        <v>1355</v>
      </c>
      <c r="B144" s="89" t="s">
        <v>408</v>
      </c>
      <c r="C144" s="85">
        <f>VLOOKUP("~"&amp;GroupVertices[[#This Row],[Vertex]],Vertices[],MATCH("ID",Vertices[[#Headers],[Vertex]:[Top Word Pairs in Vertex2 Abstract by Salience]],0),FALSE)</f>
        <v>188</v>
      </c>
    </row>
    <row r="145" spans="1:3" ht="15">
      <c r="A145" s="86" t="s">
        <v>1355</v>
      </c>
      <c r="B145" s="89" t="s">
        <v>591</v>
      </c>
      <c r="C145" s="85">
        <f>VLOOKUP("~"&amp;GroupVertices[[#This Row],[Vertex]],Vertices[],MATCH("ID",Vertices[[#Headers],[Vertex]:[Top Word Pairs in Vertex2 Abstract by Salience]],0),FALSE)</f>
        <v>36</v>
      </c>
    </row>
    <row r="146" spans="1:3" ht="15">
      <c r="A146" s="86" t="s">
        <v>1355</v>
      </c>
      <c r="B146" s="89" t="s">
        <v>407</v>
      </c>
      <c r="C146" s="85">
        <f>VLOOKUP("~"&amp;GroupVertices[[#This Row],[Vertex]],Vertices[],MATCH("ID",Vertices[[#Headers],[Vertex]:[Top Word Pairs in Vertex2 Abstract by Salience]],0),FALSE)</f>
        <v>187</v>
      </c>
    </row>
    <row r="147" spans="1:3" ht="15">
      <c r="A147" s="86" t="s">
        <v>1355</v>
      </c>
      <c r="B147" s="89" t="s">
        <v>406</v>
      </c>
      <c r="C147" s="85">
        <f>VLOOKUP("~"&amp;GroupVertices[[#This Row],[Vertex]],Vertices[],MATCH("ID",Vertices[[#Headers],[Vertex]:[Top Word Pairs in Vertex2 Abstract by Salience]],0),FALSE)</f>
        <v>186</v>
      </c>
    </row>
    <row r="148" spans="1:3" ht="15">
      <c r="A148" s="86" t="s">
        <v>1355</v>
      </c>
      <c r="B148" s="89" t="s">
        <v>405</v>
      </c>
      <c r="C148" s="85">
        <f>VLOOKUP("~"&amp;GroupVertices[[#This Row],[Vertex]],Vertices[],MATCH("ID",Vertices[[#Headers],[Vertex]:[Top Word Pairs in Vertex2 Abstract by Salience]],0),FALSE)</f>
        <v>185</v>
      </c>
    </row>
    <row r="149" spans="1:3" ht="15">
      <c r="A149" s="86" t="s">
        <v>1355</v>
      </c>
      <c r="B149" s="89" t="s">
        <v>404</v>
      </c>
      <c r="C149" s="85">
        <f>VLOOKUP("~"&amp;GroupVertices[[#This Row],[Vertex]],Vertices[],MATCH("ID",Vertices[[#Headers],[Vertex]:[Top Word Pairs in Vertex2 Abstract by Salience]],0),FALSE)</f>
        <v>184</v>
      </c>
    </row>
    <row r="150" spans="1:3" ht="15">
      <c r="A150" s="86" t="s">
        <v>1355</v>
      </c>
      <c r="B150" s="89" t="s">
        <v>403</v>
      </c>
      <c r="C150" s="85">
        <f>VLOOKUP("~"&amp;GroupVertices[[#This Row],[Vertex]],Vertices[],MATCH("ID",Vertices[[#Headers],[Vertex]:[Top Word Pairs in Vertex2 Abstract by Salience]],0),FALSE)</f>
        <v>183</v>
      </c>
    </row>
    <row r="151" spans="1:3" ht="15">
      <c r="A151" s="86" t="s">
        <v>1355</v>
      </c>
      <c r="B151" s="89" t="s">
        <v>402</v>
      </c>
      <c r="C151" s="85">
        <f>VLOOKUP("~"&amp;GroupVertices[[#This Row],[Vertex]],Vertices[],MATCH("ID",Vertices[[#Headers],[Vertex]:[Top Word Pairs in Vertex2 Abstract by Salience]],0),FALSE)</f>
        <v>182</v>
      </c>
    </row>
    <row r="152" spans="1:3" ht="15">
      <c r="A152" s="86" t="s">
        <v>1356</v>
      </c>
      <c r="B152" s="89" t="s">
        <v>397</v>
      </c>
      <c r="C152" s="85">
        <f>VLOOKUP("~"&amp;GroupVertices[[#This Row],[Vertex]],Vertices[],MATCH("ID",Vertices[[#Headers],[Vertex]:[Top Word Pairs in Vertex2 Abstract by Salience]],0),FALSE)</f>
        <v>176</v>
      </c>
    </row>
    <row r="153" spans="1:3" ht="15">
      <c r="A153" s="86" t="s">
        <v>1356</v>
      </c>
      <c r="B153" s="89" t="s">
        <v>587</v>
      </c>
      <c r="C153" s="85">
        <f>VLOOKUP("~"&amp;GroupVertices[[#This Row],[Vertex]],Vertices[],MATCH("ID",Vertices[[#Headers],[Vertex]:[Top Word Pairs in Vertex2 Abstract by Salience]],0),FALSE)</f>
        <v>39</v>
      </c>
    </row>
    <row r="154" spans="1:3" ht="15">
      <c r="A154" s="86" t="s">
        <v>1356</v>
      </c>
      <c r="B154" s="89" t="s">
        <v>396</v>
      </c>
      <c r="C154" s="85">
        <f>VLOOKUP("~"&amp;GroupVertices[[#This Row],[Vertex]],Vertices[],MATCH("ID",Vertices[[#Headers],[Vertex]:[Top Word Pairs in Vertex2 Abstract by Salience]],0),FALSE)</f>
        <v>175</v>
      </c>
    </row>
    <row r="155" spans="1:3" ht="15">
      <c r="A155" s="86" t="s">
        <v>1356</v>
      </c>
      <c r="B155" s="89" t="s">
        <v>382</v>
      </c>
      <c r="C155" s="85">
        <f>VLOOKUP("~"&amp;GroupVertices[[#This Row],[Vertex]],Vertices[],MATCH("ID",Vertices[[#Headers],[Vertex]:[Top Word Pairs in Vertex2 Abstract by Salience]],0),FALSE)</f>
        <v>41</v>
      </c>
    </row>
    <row r="156" spans="1:3" ht="15">
      <c r="A156" s="86" t="s">
        <v>1356</v>
      </c>
      <c r="B156" s="89" t="s">
        <v>395</v>
      </c>
      <c r="C156" s="85">
        <f>VLOOKUP("~"&amp;GroupVertices[[#This Row],[Vertex]],Vertices[],MATCH("ID",Vertices[[#Headers],[Vertex]:[Top Word Pairs in Vertex2 Abstract by Salience]],0),FALSE)</f>
        <v>174</v>
      </c>
    </row>
    <row r="157" spans="1:3" ht="15">
      <c r="A157" s="86" t="s">
        <v>1356</v>
      </c>
      <c r="B157" s="89" t="s">
        <v>573</v>
      </c>
      <c r="C157" s="85">
        <f>VLOOKUP("~"&amp;GroupVertices[[#This Row],[Vertex]],Vertices[],MATCH("ID",Vertices[[#Headers],[Vertex]:[Top Word Pairs in Vertex2 Abstract by Salience]],0),FALSE)</f>
        <v>44</v>
      </c>
    </row>
    <row r="158" spans="1:3" ht="15">
      <c r="A158" s="86" t="s">
        <v>1356</v>
      </c>
      <c r="B158" s="89" t="s">
        <v>381</v>
      </c>
      <c r="C158" s="85">
        <f>VLOOKUP("~"&amp;GroupVertices[[#This Row],[Vertex]],Vertices[],MATCH("ID",Vertices[[#Headers],[Vertex]:[Top Word Pairs in Vertex2 Abstract by Salience]],0),FALSE)</f>
        <v>153</v>
      </c>
    </row>
    <row r="159" spans="1:3" ht="15">
      <c r="A159" s="86" t="s">
        <v>1356</v>
      </c>
      <c r="B159" s="89" t="s">
        <v>380</v>
      </c>
      <c r="C159" s="85">
        <f>VLOOKUP("~"&amp;GroupVertices[[#This Row],[Vertex]],Vertices[],MATCH("ID",Vertices[[#Headers],[Vertex]:[Top Word Pairs in Vertex2 Abstract by Salience]],0),FALSE)</f>
        <v>152</v>
      </c>
    </row>
    <row r="160" spans="1:3" ht="15">
      <c r="A160" s="86" t="s">
        <v>1357</v>
      </c>
      <c r="B160" s="89" t="s">
        <v>553</v>
      </c>
      <c r="C160" s="85">
        <f>VLOOKUP("~"&amp;GroupVertices[[#This Row],[Vertex]],Vertices[],MATCH("ID",Vertices[[#Headers],[Vertex]:[Top Word Pairs in Vertex2 Abstract by Salience]],0),FALSE)</f>
        <v>355</v>
      </c>
    </row>
    <row r="161" spans="1:3" ht="15">
      <c r="A161" s="86" t="s">
        <v>1357</v>
      </c>
      <c r="B161" s="89" t="s">
        <v>670</v>
      </c>
      <c r="C161" s="85">
        <f>VLOOKUP("~"&amp;GroupVertices[[#This Row],[Vertex]],Vertices[],MATCH("ID",Vertices[[#Headers],[Vertex]:[Top Word Pairs in Vertex2 Abstract by Salience]],0),FALSE)</f>
        <v>40</v>
      </c>
    </row>
    <row r="162" spans="1:3" ht="15">
      <c r="A162" s="86" t="s">
        <v>1357</v>
      </c>
      <c r="B162" s="89" t="s">
        <v>552</v>
      </c>
      <c r="C162" s="85">
        <f>VLOOKUP("~"&amp;GroupVertices[[#This Row],[Vertex]],Vertices[],MATCH("ID",Vertices[[#Headers],[Vertex]:[Top Word Pairs in Vertex2 Abstract by Salience]],0),FALSE)</f>
        <v>354</v>
      </c>
    </row>
    <row r="163" spans="1:3" ht="15">
      <c r="A163" s="86" t="s">
        <v>1357</v>
      </c>
      <c r="B163" s="89" t="s">
        <v>551</v>
      </c>
      <c r="C163" s="85">
        <f>VLOOKUP("~"&amp;GroupVertices[[#This Row],[Vertex]],Vertices[],MATCH("ID",Vertices[[#Headers],[Vertex]:[Top Word Pairs in Vertex2 Abstract by Salience]],0),FALSE)</f>
        <v>353</v>
      </c>
    </row>
    <row r="164" spans="1:3" ht="15">
      <c r="A164" s="86" t="s">
        <v>1357</v>
      </c>
      <c r="B164" s="89" t="s">
        <v>550</v>
      </c>
      <c r="C164" s="85">
        <f>VLOOKUP("~"&amp;GroupVertices[[#This Row],[Vertex]],Vertices[],MATCH("ID",Vertices[[#Headers],[Vertex]:[Top Word Pairs in Vertex2 Abstract by Salience]],0),FALSE)</f>
        <v>352</v>
      </c>
    </row>
    <row r="165" spans="1:3" ht="15">
      <c r="A165" s="86" t="s">
        <v>1357</v>
      </c>
      <c r="B165" s="89" t="s">
        <v>549</v>
      </c>
      <c r="C165" s="85">
        <f>VLOOKUP("~"&amp;GroupVertices[[#This Row],[Vertex]],Vertices[],MATCH("ID",Vertices[[#Headers],[Vertex]:[Top Word Pairs in Vertex2 Abstract by Salience]],0),FALSE)</f>
        <v>351</v>
      </c>
    </row>
    <row r="166" spans="1:3" ht="15">
      <c r="A166" s="86" t="s">
        <v>1357</v>
      </c>
      <c r="B166" s="89" t="s">
        <v>548</v>
      </c>
      <c r="C166" s="85">
        <f>VLOOKUP("~"&amp;GroupVertices[[#This Row],[Vertex]],Vertices[],MATCH("ID",Vertices[[#Headers],[Vertex]:[Top Word Pairs in Vertex2 Abstract by Salience]],0),FALSE)</f>
        <v>350</v>
      </c>
    </row>
    <row r="167" spans="1:3" ht="15">
      <c r="A167" s="86" t="s">
        <v>1358</v>
      </c>
      <c r="B167" s="89" t="s">
        <v>416</v>
      </c>
      <c r="C167" s="85">
        <f>VLOOKUP("~"&amp;GroupVertices[[#This Row],[Vertex]],Vertices[],MATCH("ID",Vertices[[#Headers],[Vertex]:[Top Word Pairs in Vertex2 Abstract by Salience]],0),FALSE)</f>
        <v>46</v>
      </c>
    </row>
    <row r="168" spans="1:3" ht="15">
      <c r="A168" s="86" t="s">
        <v>1358</v>
      </c>
      <c r="B168" s="89" t="s">
        <v>660</v>
      </c>
      <c r="C168" s="85">
        <f>VLOOKUP("~"&amp;GroupVertices[[#This Row],[Vertex]],Vertices[],MATCH("ID",Vertices[[#Headers],[Vertex]:[Top Word Pairs in Vertex2 Abstract by Salience]],0),FALSE)</f>
        <v>53</v>
      </c>
    </row>
    <row r="169" spans="1:3" ht="15">
      <c r="A169" s="86" t="s">
        <v>1358</v>
      </c>
      <c r="B169" s="89" t="s">
        <v>528</v>
      </c>
      <c r="C169" s="85">
        <f>VLOOKUP("~"&amp;GroupVertices[[#This Row],[Vertex]],Vertices[],MATCH("ID",Vertices[[#Headers],[Vertex]:[Top Word Pairs in Vertex2 Abstract by Salience]],0),FALSE)</f>
        <v>335</v>
      </c>
    </row>
    <row r="170" spans="1:3" ht="15">
      <c r="A170" s="86" t="s">
        <v>1358</v>
      </c>
      <c r="B170" s="89" t="s">
        <v>417</v>
      </c>
      <c r="C170" s="85">
        <f>VLOOKUP("~"&amp;GroupVertices[[#This Row],[Vertex]],Vertices[],MATCH("ID",Vertices[[#Headers],[Vertex]:[Top Word Pairs in Vertex2 Abstract by Salience]],0),FALSE)</f>
        <v>198</v>
      </c>
    </row>
    <row r="171" spans="1:3" ht="15">
      <c r="A171" s="86" t="s">
        <v>1358</v>
      </c>
      <c r="B171" s="89" t="s">
        <v>596</v>
      </c>
      <c r="C171" s="85">
        <f>VLOOKUP("~"&amp;GroupVertices[[#This Row],[Vertex]],Vertices[],MATCH("ID",Vertices[[#Headers],[Vertex]:[Top Word Pairs in Vertex2 Abstract by Salience]],0),FALSE)</f>
        <v>42</v>
      </c>
    </row>
    <row r="172" spans="1:3" ht="15">
      <c r="A172" s="86" t="s">
        <v>1358</v>
      </c>
      <c r="B172" s="89" t="s">
        <v>415</v>
      </c>
      <c r="C172" s="85">
        <f>VLOOKUP("~"&amp;GroupVertices[[#This Row],[Vertex]],Vertices[],MATCH("ID",Vertices[[#Headers],[Vertex]:[Top Word Pairs in Vertex2 Abstract by Salience]],0),FALSE)</f>
        <v>197</v>
      </c>
    </row>
    <row r="173" spans="1:3" ht="15">
      <c r="A173" s="86" t="s">
        <v>1358</v>
      </c>
      <c r="B173" s="89" t="s">
        <v>414</v>
      </c>
      <c r="C173" s="85">
        <f>VLOOKUP("~"&amp;GroupVertices[[#This Row],[Vertex]],Vertices[],MATCH("ID",Vertices[[#Headers],[Vertex]:[Top Word Pairs in Vertex2 Abstract by Salience]],0),FALSE)</f>
        <v>196</v>
      </c>
    </row>
    <row r="174" spans="1:3" ht="15">
      <c r="A174" s="86" t="s">
        <v>1359</v>
      </c>
      <c r="B174" s="89" t="s">
        <v>425</v>
      </c>
      <c r="C174" s="85">
        <f>VLOOKUP("~"&amp;GroupVertices[[#This Row],[Vertex]],Vertices[],MATCH("ID",Vertices[[#Headers],[Vertex]:[Top Word Pairs in Vertex2 Abstract by Salience]],0),FALSE)</f>
        <v>209</v>
      </c>
    </row>
    <row r="175" spans="1:3" ht="15">
      <c r="A175" s="86" t="s">
        <v>1359</v>
      </c>
      <c r="B175" s="89" t="s">
        <v>601</v>
      </c>
      <c r="C175" s="85">
        <f>VLOOKUP("~"&amp;GroupVertices[[#This Row],[Vertex]],Vertices[],MATCH("ID",Vertices[[#Headers],[Vertex]:[Top Word Pairs in Vertex2 Abstract by Salience]],0),FALSE)</f>
        <v>43</v>
      </c>
    </row>
    <row r="176" spans="1:3" ht="15">
      <c r="A176" s="86" t="s">
        <v>1359</v>
      </c>
      <c r="B176" s="89" t="s">
        <v>424</v>
      </c>
      <c r="C176" s="85">
        <f>VLOOKUP("~"&amp;GroupVertices[[#This Row],[Vertex]],Vertices[],MATCH("ID",Vertices[[#Headers],[Vertex]:[Top Word Pairs in Vertex2 Abstract by Salience]],0),FALSE)</f>
        <v>208</v>
      </c>
    </row>
    <row r="177" spans="1:3" ht="15">
      <c r="A177" s="86" t="s">
        <v>1359</v>
      </c>
      <c r="B177" s="89" t="s">
        <v>387</v>
      </c>
      <c r="C177" s="85">
        <f>VLOOKUP("~"&amp;GroupVertices[[#This Row],[Vertex]],Vertices[],MATCH("ID",Vertices[[#Headers],[Vertex]:[Top Word Pairs in Vertex2 Abstract by Salience]],0),FALSE)</f>
        <v>45</v>
      </c>
    </row>
    <row r="178" spans="1:3" ht="15">
      <c r="A178" s="86" t="s">
        <v>1359</v>
      </c>
      <c r="B178" s="89" t="s">
        <v>423</v>
      </c>
      <c r="C178" s="85">
        <f>VLOOKUP("~"&amp;GroupVertices[[#This Row],[Vertex]],Vertices[],MATCH("ID",Vertices[[#Headers],[Vertex]:[Top Word Pairs in Vertex2 Abstract by Salience]],0),FALSE)</f>
        <v>207</v>
      </c>
    </row>
    <row r="179" spans="1:3" ht="15">
      <c r="A179" s="86" t="s">
        <v>1359</v>
      </c>
      <c r="B179" s="89" t="s">
        <v>576</v>
      </c>
      <c r="C179" s="85">
        <f>VLOOKUP("~"&amp;GroupVertices[[#This Row],[Vertex]],Vertices[],MATCH("ID",Vertices[[#Headers],[Vertex]:[Top Word Pairs in Vertex2 Abstract by Salience]],0),FALSE)</f>
        <v>51</v>
      </c>
    </row>
    <row r="180" spans="1:3" ht="15">
      <c r="A180" s="86" t="s">
        <v>1359</v>
      </c>
      <c r="B180" s="89" t="s">
        <v>386</v>
      </c>
      <c r="C180" s="85">
        <f>VLOOKUP("~"&amp;GroupVertices[[#This Row],[Vertex]],Vertices[],MATCH("ID",Vertices[[#Headers],[Vertex]:[Top Word Pairs in Vertex2 Abstract by Salience]],0),FALSE)</f>
        <v>158</v>
      </c>
    </row>
    <row r="181" spans="1:3" ht="15">
      <c r="A181" s="86" t="s">
        <v>1360</v>
      </c>
      <c r="B181" s="89" t="s">
        <v>428</v>
      </c>
      <c r="C181" s="85">
        <f>VLOOKUP("~"&amp;GroupVertices[[#This Row],[Vertex]],Vertices[],MATCH("ID",Vertices[[#Headers],[Vertex]:[Top Word Pairs in Vertex2 Abstract by Salience]],0),FALSE)</f>
        <v>213</v>
      </c>
    </row>
    <row r="182" spans="1:3" ht="15">
      <c r="A182" s="86" t="s">
        <v>1360</v>
      </c>
      <c r="B182" s="89" t="s">
        <v>603</v>
      </c>
      <c r="C182" s="85">
        <f>VLOOKUP("~"&amp;GroupVertices[[#This Row],[Vertex]],Vertices[],MATCH("ID",Vertices[[#Headers],[Vertex]:[Top Word Pairs in Vertex2 Abstract by Salience]],0),FALSE)</f>
        <v>48</v>
      </c>
    </row>
    <row r="183" spans="1:3" ht="15">
      <c r="A183" s="86" t="s">
        <v>1360</v>
      </c>
      <c r="B183" s="89" t="s">
        <v>365</v>
      </c>
      <c r="C183" s="85">
        <f>VLOOKUP("~"&amp;GroupVertices[[#This Row],[Vertex]],Vertices[],MATCH("ID",Vertices[[#Headers],[Vertex]:[Top Word Pairs in Vertex2 Abstract by Salience]],0),FALSE)</f>
        <v>49</v>
      </c>
    </row>
    <row r="184" spans="1:3" ht="15">
      <c r="A184" s="86" t="s">
        <v>1360</v>
      </c>
      <c r="B184" s="89" t="s">
        <v>427</v>
      </c>
      <c r="C184" s="85">
        <f>VLOOKUP("~"&amp;GroupVertices[[#This Row],[Vertex]],Vertices[],MATCH("ID",Vertices[[#Headers],[Vertex]:[Top Word Pairs in Vertex2 Abstract by Salience]],0),FALSE)</f>
        <v>212</v>
      </c>
    </row>
    <row r="185" spans="1:3" ht="15">
      <c r="A185" s="86" t="s">
        <v>1360</v>
      </c>
      <c r="B185" s="89" t="s">
        <v>567</v>
      </c>
      <c r="C185" s="85">
        <f>VLOOKUP("~"&amp;GroupVertices[[#This Row],[Vertex]],Vertices[],MATCH("ID",Vertices[[#Headers],[Vertex]:[Top Word Pairs in Vertex2 Abstract by Salience]],0),FALSE)</f>
        <v>54</v>
      </c>
    </row>
    <row r="186" spans="1:3" ht="15">
      <c r="A186" s="86" t="s">
        <v>1360</v>
      </c>
      <c r="B186" s="89" t="s">
        <v>364</v>
      </c>
      <c r="C186" s="85">
        <f>VLOOKUP("~"&amp;GroupVertices[[#This Row],[Vertex]],Vertices[],MATCH("ID",Vertices[[#Headers],[Vertex]:[Top Word Pairs in Vertex2 Abstract by Salience]],0),FALSE)</f>
        <v>136</v>
      </c>
    </row>
    <row r="187" spans="1:3" ht="15">
      <c r="A187" s="86" t="s">
        <v>1361</v>
      </c>
      <c r="B187" s="89" t="s">
        <v>478</v>
      </c>
      <c r="C187" s="85">
        <f>VLOOKUP("~"&amp;GroupVertices[[#This Row],[Vertex]],Vertices[],MATCH("ID",Vertices[[#Headers],[Vertex]:[Top Word Pairs in Vertex2 Abstract by Salience]],0),FALSE)</f>
        <v>60</v>
      </c>
    </row>
    <row r="188" spans="1:3" ht="15">
      <c r="A188" s="86" t="s">
        <v>1361</v>
      </c>
      <c r="B188" s="89" t="s">
        <v>673</v>
      </c>
      <c r="C188" s="85">
        <f>VLOOKUP("~"&amp;GroupVertices[[#This Row],[Vertex]],Vertices[],MATCH("ID",Vertices[[#Headers],[Vertex]:[Top Word Pairs in Vertex2 Abstract by Salience]],0),FALSE)</f>
        <v>358</v>
      </c>
    </row>
    <row r="189" spans="1:3" ht="15">
      <c r="A189" s="86" t="s">
        <v>1361</v>
      </c>
      <c r="B189" s="89" t="s">
        <v>479</v>
      </c>
      <c r="C189" s="85">
        <f>VLOOKUP("~"&amp;GroupVertices[[#This Row],[Vertex]],Vertices[],MATCH("ID",Vertices[[#Headers],[Vertex]:[Top Word Pairs in Vertex2 Abstract by Salience]],0),FALSE)</f>
        <v>270</v>
      </c>
    </row>
    <row r="190" spans="1:3" ht="15">
      <c r="A190" s="86" t="s">
        <v>1361</v>
      </c>
      <c r="B190" s="89" t="s">
        <v>629</v>
      </c>
      <c r="C190" s="85">
        <f>VLOOKUP("~"&amp;GroupVertices[[#This Row],[Vertex]],Vertices[],MATCH("ID",Vertices[[#Headers],[Vertex]:[Top Word Pairs in Vertex2 Abstract by Salience]],0),FALSE)</f>
        <v>52</v>
      </c>
    </row>
    <row r="191" spans="1:3" ht="15">
      <c r="A191" s="86" t="s">
        <v>1361</v>
      </c>
      <c r="B191" s="89" t="s">
        <v>477</v>
      </c>
      <c r="C191" s="85">
        <f>VLOOKUP("~"&amp;GroupVertices[[#This Row],[Vertex]],Vertices[],MATCH("ID",Vertices[[#Headers],[Vertex]:[Top Word Pairs in Vertex2 Abstract by Salience]],0),FALSE)</f>
        <v>269</v>
      </c>
    </row>
    <row r="192" spans="1:3" ht="15">
      <c r="A192" s="86" t="s">
        <v>1362</v>
      </c>
      <c r="B192" s="89" t="s">
        <v>429</v>
      </c>
      <c r="C192" s="85">
        <f>VLOOKUP("~"&amp;GroupVertices[[#This Row],[Vertex]],Vertices[],MATCH("ID",Vertices[[#Headers],[Vertex]:[Top Word Pairs in Vertex2 Abstract by Salience]],0),FALSE)</f>
        <v>55</v>
      </c>
    </row>
    <row r="193" spans="1:3" ht="15">
      <c r="A193" s="86" t="s">
        <v>1362</v>
      </c>
      <c r="B193" s="89" t="s">
        <v>625</v>
      </c>
      <c r="C193" s="85">
        <f>VLOOKUP("~"&amp;GroupVertices[[#This Row],[Vertex]],Vertices[],MATCH("ID",Vertices[[#Headers],[Vertex]:[Top Word Pairs in Vertex2 Abstract by Salience]],0),FALSE)</f>
        <v>59</v>
      </c>
    </row>
    <row r="194" spans="1:3" ht="15">
      <c r="A194" s="86" t="s">
        <v>1362</v>
      </c>
      <c r="B194" s="89" t="s">
        <v>474</v>
      </c>
      <c r="C194" s="85">
        <f>VLOOKUP("~"&amp;GroupVertices[[#This Row],[Vertex]],Vertices[],MATCH("ID",Vertices[[#Headers],[Vertex]:[Top Word Pairs in Vertex2 Abstract by Salience]],0),FALSE)</f>
        <v>265</v>
      </c>
    </row>
    <row r="195" spans="1:3" ht="15">
      <c r="A195" s="86" t="s">
        <v>1362</v>
      </c>
      <c r="B195" s="89" t="s">
        <v>430</v>
      </c>
      <c r="C195" s="85">
        <f>VLOOKUP("~"&amp;GroupVertices[[#This Row],[Vertex]],Vertices[],MATCH("ID",Vertices[[#Headers],[Vertex]:[Top Word Pairs in Vertex2 Abstract by Salience]],0),FALSE)</f>
        <v>214</v>
      </c>
    </row>
    <row r="196" spans="1:3" ht="15">
      <c r="A196" s="86" t="s">
        <v>1362</v>
      </c>
      <c r="B196" s="89" t="s">
        <v>604</v>
      </c>
      <c r="C196" s="85">
        <f>VLOOKUP("~"&amp;GroupVertices[[#This Row],[Vertex]],Vertices[],MATCH("ID",Vertices[[#Headers],[Vertex]:[Top Word Pairs in Vertex2 Abstract by Salience]],0),FALSE)</f>
        <v>58</v>
      </c>
    </row>
    <row r="197" spans="1:3" ht="15">
      <c r="A197" s="86" t="s">
        <v>1363</v>
      </c>
      <c r="B197" s="89" t="s">
        <v>535</v>
      </c>
      <c r="C197" s="85">
        <f>VLOOKUP("~"&amp;GroupVertices[[#This Row],[Vertex]],Vertices[],MATCH("ID",Vertices[[#Headers],[Vertex]:[Top Word Pairs in Vertex2 Abstract by Salience]],0),FALSE)</f>
        <v>344</v>
      </c>
    </row>
    <row r="198" spans="1:3" ht="15">
      <c r="A198" s="86" t="s">
        <v>1363</v>
      </c>
      <c r="B198" s="89" t="s">
        <v>664</v>
      </c>
      <c r="C198" s="85">
        <f>VLOOKUP("~"&amp;GroupVertices[[#This Row],[Vertex]],Vertices[],MATCH("ID",Vertices[[#Headers],[Vertex]:[Top Word Pairs in Vertex2 Abstract by Salience]],0),FALSE)</f>
        <v>62</v>
      </c>
    </row>
    <row r="199" spans="1:3" ht="15">
      <c r="A199" s="86" t="s">
        <v>1363</v>
      </c>
      <c r="B199" s="89" t="s">
        <v>534</v>
      </c>
      <c r="C199" s="85">
        <f>VLOOKUP("~"&amp;GroupVertices[[#This Row],[Vertex]],Vertices[],MATCH("ID",Vertices[[#Headers],[Vertex]:[Top Word Pairs in Vertex2 Abstract by Salience]],0),FALSE)</f>
        <v>343</v>
      </c>
    </row>
    <row r="200" spans="1:3" ht="15">
      <c r="A200" s="86" t="s">
        <v>1363</v>
      </c>
      <c r="B200" s="89" t="s">
        <v>533</v>
      </c>
      <c r="C200" s="85">
        <f>VLOOKUP("~"&amp;GroupVertices[[#This Row],[Vertex]],Vertices[],MATCH("ID",Vertices[[#Headers],[Vertex]:[Top Word Pairs in Vertex2 Abstract by Salience]],0),FALSE)</f>
        <v>342</v>
      </c>
    </row>
    <row r="201" spans="1:3" ht="15">
      <c r="A201" s="86" t="s">
        <v>1364</v>
      </c>
      <c r="B201" s="89" t="s">
        <v>527</v>
      </c>
      <c r="C201" s="85">
        <f>VLOOKUP("~"&amp;GroupVertices[[#This Row],[Vertex]],Vertices[],MATCH("ID",Vertices[[#Headers],[Vertex]:[Top Word Pairs in Vertex2 Abstract by Salience]],0),FALSE)</f>
        <v>334</v>
      </c>
    </row>
    <row r="202" spans="1:3" ht="15">
      <c r="A202" s="86" t="s">
        <v>1364</v>
      </c>
      <c r="B202" s="89" t="s">
        <v>659</v>
      </c>
      <c r="C202" s="85">
        <f>VLOOKUP("~"&amp;GroupVertices[[#This Row],[Vertex]],Vertices[],MATCH("ID",Vertices[[#Headers],[Vertex]:[Top Word Pairs in Vertex2 Abstract by Salience]],0),FALSE)</f>
        <v>16</v>
      </c>
    </row>
    <row r="203" spans="1:3" ht="15">
      <c r="A203" s="86" t="s">
        <v>1364</v>
      </c>
      <c r="B203" s="89" t="s">
        <v>526</v>
      </c>
      <c r="C203" s="85">
        <f>VLOOKUP("~"&amp;GroupVertices[[#This Row],[Vertex]],Vertices[],MATCH("ID",Vertices[[#Headers],[Vertex]:[Top Word Pairs in Vertex2 Abstract by Salience]],0),FALSE)</f>
        <v>333</v>
      </c>
    </row>
    <row r="204" spans="1:3" ht="15">
      <c r="A204" s="86" t="s">
        <v>1364</v>
      </c>
      <c r="B204" s="89" t="s">
        <v>525</v>
      </c>
      <c r="C204" s="85">
        <f>VLOOKUP("~"&amp;GroupVertices[[#This Row],[Vertex]],Vertices[],MATCH("ID",Vertices[[#Headers],[Vertex]:[Top Word Pairs in Vertex2 Abstract by Salience]],0),FALSE)</f>
        <v>332</v>
      </c>
    </row>
    <row r="205" spans="1:3" ht="15">
      <c r="A205" s="86" t="s">
        <v>1365</v>
      </c>
      <c r="B205" s="89" t="s">
        <v>493</v>
      </c>
      <c r="C205" s="85">
        <f>VLOOKUP("~"&amp;GroupVertices[[#This Row],[Vertex]],Vertices[],MATCH("ID",Vertices[[#Headers],[Vertex]:[Top Word Pairs in Vertex2 Abstract by Salience]],0),FALSE)</f>
        <v>289</v>
      </c>
    </row>
    <row r="206" spans="1:3" ht="15">
      <c r="A206" s="86" t="s">
        <v>1365</v>
      </c>
      <c r="B206" s="89" t="s">
        <v>638</v>
      </c>
      <c r="C206" s="85">
        <f>VLOOKUP("~"&amp;GroupVertices[[#This Row],[Vertex]],Vertices[],MATCH("ID",Vertices[[#Headers],[Vertex]:[Top Word Pairs in Vertex2 Abstract by Salience]],0),FALSE)</f>
        <v>61</v>
      </c>
    </row>
    <row r="207" spans="1:3" ht="15">
      <c r="A207" s="86" t="s">
        <v>1365</v>
      </c>
      <c r="B207" s="89" t="s">
        <v>492</v>
      </c>
      <c r="C207" s="85">
        <f>VLOOKUP("~"&amp;GroupVertices[[#This Row],[Vertex]],Vertices[],MATCH("ID",Vertices[[#Headers],[Vertex]:[Top Word Pairs in Vertex2 Abstract by Salience]],0),FALSE)</f>
        <v>288</v>
      </c>
    </row>
    <row r="208" spans="1:3" ht="15">
      <c r="A208" s="86" t="s">
        <v>1365</v>
      </c>
      <c r="B208" s="89" t="s">
        <v>491</v>
      </c>
      <c r="C208" s="85">
        <f>VLOOKUP("~"&amp;GroupVertices[[#This Row],[Vertex]],Vertices[],MATCH("ID",Vertices[[#Headers],[Vertex]:[Top Word Pairs in Vertex2 Abstract by Salience]],0),FALSE)</f>
        <v>287</v>
      </c>
    </row>
    <row r="209" spans="1:3" ht="15">
      <c r="A209" s="86" t="s">
        <v>1366</v>
      </c>
      <c r="B209" s="89" t="s">
        <v>443</v>
      </c>
      <c r="C209" s="85">
        <f>VLOOKUP("~"&amp;GroupVertices[[#This Row],[Vertex]],Vertices[],MATCH("ID",Vertices[[#Headers],[Vertex]:[Top Word Pairs in Vertex2 Abstract by Salience]],0),FALSE)</f>
        <v>230</v>
      </c>
    </row>
    <row r="210" spans="1:3" ht="15">
      <c r="A210" s="86" t="s">
        <v>1366</v>
      </c>
      <c r="B210" s="89" t="s">
        <v>612</v>
      </c>
      <c r="C210" s="85">
        <f>VLOOKUP("~"&amp;GroupVertices[[#This Row],[Vertex]],Vertices[],MATCH("ID",Vertices[[#Headers],[Vertex]:[Top Word Pairs in Vertex2 Abstract by Salience]],0),FALSE)</f>
        <v>14</v>
      </c>
    </row>
    <row r="211" spans="1:3" ht="15">
      <c r="A211" s="86" t="s">
        <v>1366</v>
      </c>
      <c r="B211" s="89" t="s">
        <v>442</v>
      </c>
      <c r="C211" s="85">
        <f>VLOOKUP("~"&amp;GroupVertices[[#This Row],[Vertex]],Vertices[],MATCH("ID",Vertices[[#Headers],[Vertex]:[Top Word Pairs in Vertex2 Abstract by Salience]],0),FALSE)</f>
        <v>229</v>
      </c>
    </row>
    <row r="212" spans="1:3" ht="15">
      <c r="A212" s="86" t="s">
        <v>1366</v>
      </c>
      <c r="B212" s="89" t="s">
        <v>441</v>
      </c>
      <c r="C212" s="85">
        <f>VLOOKUP("~"&amp;GroupVertices[[#This Row],[Vertex]],Vertices[],MATCH("ID",Vertices[[#Headers],[Vertex]:[Top Word Pairs in Vertex2 Abstract by Salience]],0),FALSE)</f>
        <v>228</v>
      </c>
    </row>
    <row r="213" spans="1:3" ht="15">
      <c r="A213" s="86" t="s">
        <v>1367</v>
      </c>
      <c r="B213" s="89" t="s">
        <v>370</v>
      </c>
      <c r="C213" s="85">
        <f>VLOOKUP("~"&amp;GroupVertices[[#This Row],[Vertex]],Vertices[],MATCH("ID",Vertices[[#Headers],[Vertex]:[Top Word Pairs in Vertex2 Abstract by Salience]],0),FALSE)</f>
        <v>143</v>
      </c>
    </row>
    <row r="214" spans="1:3" ht="15">
      <c r="A214" s="86" t="s">
        <v>1367</v>
      </c>
      <c r="B214" s="89" t="s">
        <v>570</v>
      </c>
      <c r="C214" s="85">
        <f>VLOOKUP("~"&amp;GroupVertices[[#This Row],[Vertex]],Vertices[],MATCH("ID",Vertices[[#Headers],[Vertex]:[Top Word Pairs in Vertex2 Abstract by Salience]],0),FALSE)</f>
        <v>57</v>
      </c>
    </row>
    <row r="215" spans="1:3" ht="15">
      <c r="A215" s="86" t="s">
        <v>1367</v>
      </c>
      <c r="B215" s="89" t="s">
        <v>369</v>
      </c>
      <c r="C215" s="85">
        <f>VLOOKUP("~"&amp;GroupVertices[[#This Row],[Vertex]],Vertices[],MATCH("ID",Vertices[[#Headers],[Vertex]:[Top Word Pairs in Vertex2 Abstract by Salience]],0),FALSE)</f>
        <v>142</v>
      </c>
    </row>
    <row r="216" spans="1:3" ht="15">
      <c r="A216" s="86" t="s">
        <v>1367</v>
      </c>
      <c r="B216" s="89" t="s">
        <v>368</v>
      </c>
      <c r="C216" s="85">
        <f>VLOOKUP("~"&amp;GroupVertices[[#This Row],[Vertex]],Vertices[],MATCH("ID",Vertices[[#Headers],[Vertex]:[Top Word Pairs in Vertex2 Abstract by Salience]],0),FALSE)</f>
        <v>141</v>
      </c>
    </row>
    <row r="217" spans="1:3" ht="15">
      <c r="A217" s="86" t="s">
        <v>1368</v>
      </c>
      <c r="B217" s="89" t="s">
        <v>363</v>
      </c>
      <c r="C217" s="85">
        <f>VLOOKUP("~"&amp;GroupVertices[[#This Row],[Vertex]],Vertices[],MATCH("ID",Vertices[[#Headers],[Vertex]:[Top Word Pairs in Vertex2 Abstract by Salience]],0),FALSE)</f>
        <v>135</v>
      </c>
    </row>
    <row r="218" spans="1:3" ht="15">
      <c r="A218" s="86" t="s">
        <v>1368</v>
      </c>
      <c r="B218" s="89" t="s">
        <v>566</v>
      </c>
      <c r="C218" s="85">
        <f>VLOOKUP("~"&amp;GroupVertices[[#This Row],[Vertex]],Vertices[],MATCH("ID",Vertices[[#Headers],[Vertex]:[Top Word Pairs in Vertex2 Abstract by Salience]],0),FALSE)</f>
        <v>56</v>
      </c>
    </row>
    <row r="219" spans="1:3" ht="15">
      <c r="A219" s="86" t="s">
        <v>1368</v>
      </c>
      <c r="B219" s="89" t="s">
        <v>362</v>
      </c>
      <c r="C219" s="85">
        <f>VLOOKUP("~"&amp;GroupVertices[[#This Row],[Vertex]],Vertices[],MATCH("ID",Vertices[[#Headers],[Vertex]:[Top Word Pairs in Vertex2 Abstract by Salience]],0),FALSE)</f>
        <v>134</v>
      </c>
    </row>
    <row r="220" spans="1:3" ht="15">
      <c r="A220" s="86" t="s">
        <v>1368</v>
      </c>
      <c r="B220" s="89" t="s">
        <v>361</v>
      </c>
      <c r="C220" s="85">
        <f>VLOOKUP("~"&amp;GroupVertices[[#This Row],[Vertex]],Vertices[],MATCH("ID",Vertices[[#Headers],[Vertex]:[Top Word Pairs in Vertex2 Abstract by Salience]],0),FALSE)</f>
        <v>133</v>
      </c>
    </row>
    <row r="221" spans="1:3" ht="15">
      <c r="A221" s="86" t="s">
        <v>1369</v>
      </c>
      <c r="B221" s="89" t="s">
        <v>555</v>
      </c>
      <c r="C221" s="85">
        <f>VLOOKUP("~"&amp;GroupVertices[[#This Row],[Vertex]],Vertices[],MATCH("ID",Vertices[[#Headers],[Vertex]:[Top Word Pairs in Vertex2 Abstract by Salience]],0),FALSE)</f>
        <v>357</v>
      </c>
    </row>
    <row r="222" spans="1:3" ht="15">
      <c r="A222" s="86" t="s">
        <v>1369</v>
      </c>
      <c r="B222" s="89" t="s">
        <v>672</v>
      </c>
      <c r="C222" s="85">
        <f>VLOOKUP("~"&amp;GroupVertices[[#This Row],[Vertex]],Vertices[],MATCH("ID",Vertices[[#Headers],[Vertex]:[Top Word Pairs in Vertex2 Abstract by Salience]],0),FALSE)</f>
        <v>75</v>
      </c>
    </row>
    <row r="223" spans="1:3" ht="15">
      <c r="A223" s="86" t="s">
        <v>1369</v>
      </c>
      <c r="B223" s="89" t="s">
        <v>554</v>
      </c>
      <c r="C223" s="85">
        <f>VLOOKUP("~"&amp;GroupVertices[[#This Row],[Vertex]],Vertices[],MATCH("ID",Vertices[[#Headers],[Vertex]:[Top Word Pairs in Vertex2 Abstract by Salience]],0),FALSE)</f>
        <v>356</v>
      </c>
    </row>
    <row r="224" spans="1:3" ht="15">
      <c r="A224" s="86" t="s">
        <v>1370</v>
      </c>
      <c r="B224" s="89" t="s">
        <v>512</v>
      </c>
      <c r="C224" s="85">
        <f>VLOOKUP("~"&amp;GroupVertices[[#This Row],[Vertex]],Vertices[],MATCH("ID",Vertices[[#Headers],[Vertex]:[Top Word Pairs in Vertex2 Abstract by Salience]],0),FALSE)</f>
        <v>317</v>
      </c>
    </row>
    <row r="225" spans="1:3" ht="15">
      <c r="A225" s="86" t="s">
        <v>1370</v>
      </c>
      <c r="B225" s="89" t="s">
        <v>654</v>
      </c>
      <c r="C225" s="85">
        <f>VLOOKUP("~"&amp;GroupVertices[[#This Row],[Vertex]],Vertices[],MATCH("ID",Vertices[[#Headers],[Vertex]:[Top Word Pairs in Vertex2 Abstract by Salience]],0),FALSE)</f>
        <v>74</v>
      </c>
    </row>
    <row r="226" spans="1:3" ht="15">
      <c r="A226" s="86" t="s">
        <v>1370</v>
      </c>
      <c r="B226" s="89" t="s">
        <v>511</v>
      </c>
      <c r="C226" s="85">
        <f>VLOOKUP("~"&amp;GroupVertices[[#This Row],[Vertex]],Vertices[],MATCH("ID",Vertices[[#Headers],[Vertex]:[Top Word Pairs in Vertex2 Abstract by Salience]],0),FALSE)</f>
        <v>316</v>
      </c>
    </row>
    <row r="227" spans="1:3" ht="15">
      <c r="A227" s="86" t="s">
        <v>1371</v>
      </c>
      <c r="B227" s="89" t="s">
        <v>506</v>
      </c>
      <c r="C227" s="85">
        <f>VLOOKUP("~"&amp;GroupVertices[[#This Row],[Vertex]],Vertices[],MATCH("ID",Vertices[[#Headers],[Vertex]:[Top Word Pairs in Vertex2 Abstract by Salience]],0),FALSE)</f>
        <v>307</v>
      </c>
    </row>
    <row r="228" spans="1:3" ht="15">
      <c r="A228" s="86" t="s">
        <v>1371</v>
      </c>
      <c r="B228" s="89" t="s">
        <v>649</v>
      </c>
      <c r="C228" s="85">
        <f>VLOOKUP("~"&amp;GroupVertices[[#This Row],[Vertex]],Vertices[],MATCH("ID",Vertices[[#Headers],[Vertex]:[Top Word Pairs in Vertex2 Abstract by Salience]],0),FALSE)</f>
        <v>73</v>
      </c>
    </row>
    <row r="229" spans="1:3" ht="15">
      <c r="A229" s="86" t="s">
        <v>1371</v>
      </c>
      <c r="B229" s="89" t="s">
        <v>505</v>
      </c>
      <c r="C229" s="85">
        <f>VLOOKUP("~"&amp;GroupVertices[[#This Row],[Vertex]],Vertices[],MATCH("ID",Vertices[[#Headers],[Vertex]:[Top Word Pairs in Vertex2 Abstract by Salience]],0),FALSE)</f>
        <v>306</v>
      </c>
    </row>
    <row r="230" spans="1:3" ht="15">
      <c r="A230" s="86" t="s">
        <v>1372</v>
      </c>
      <c r="B230" s="89" t="s">
        <v>500</v>
      </c>
      <c r="C230" s="85">
        <f>VLOOKUP("~"&amp;GroupVertices[[#This Row],[Vertex]],Vertices[],MATCH("ID",Vertices[[#Headers],[Vertex]:[Top Word Pairs in Vertex2 Abstract by Salience]],0),FALSE)</f>
        <v>300</v>
      </c>
    </row>
    <row r="231" spans="1:3" ht="15">
      <c r="A231" s="86" t="s">
        <v>1372</v>
      </c>
      <c r="B231" s="89" t="s">
        <v>645</v>
      </c>
      <c r="C231" s="85">
        <f>VLOOKUP("~"&amp;GroupVertices[[#This Row],[Vertex]],Vertices[],MATCH("ID",Vertices[[#Headers],[Vertex]:[Top Word Pairs in Vertex2 Abstract by Salience]],0),FALSE)</f>
        <v>72</v>
      </c>
    </row>
    <row r="232" spans="1:3" ht="15">
      <c r="A232" s="86" t="s">
        <v>1372</v>
      </c>
      <c r="B232" s="89" t="s">
        <v>499</v>
      </c>
      <c r="C232" s="85">
        <f>VLOOKUP("~"&amp;GroupVertices[[#This Row],[Vertex]],Vertices[],MATCH("ID",Vertices[[#Headers],[Vertex]:[Top Word Pairs in Vertex2 Abstract by Salience]],0),FALSE)</f>
        <v>299</v>
      </c>
    </row>
    <row r="233" spans="1:3" ht="15">
      <c r="A233" s="86" t="s">
        <v>1373</v>
      </c>
      <c r="B233" s="89" t="s">
        <v>495</v>
      </c>
      <c r="C233" s="85">
        <f>VLOOKUP("~"&amp;GroupVertices[[#This Row],[Vertex]],Vertices[],MATCH("ID",Vertices[[#Headers],[Vertex]:[Top Word Pairs in Vertex2 Abstract by Salience]],0),FALSE)</f>
        <v>293</v>
      </c>
    </row>
    <row r="234" spans="1:3" ht="15">
      <c r="A234" s="86" t="s">
        <v>1373</v>
      </c>
      <c r="B234" s="89" t="s">
        <v>641</v>
      </c>
      <c r="C234" s="85">
        <f>VLOOKUP("~"&amp;GroupVertices[[#This Row],[Vertex]],Vertices[],MATCH("ID",Vertices[[#Headers],[Vertex]:[Top Word Pairs in Vertex2 Abstract by Salience]],0),FALSE)</f>
        <v>71</v>
      </c>
    </row>
    <row r="235" spans="1:3" ht="15">
      <c r="A235" s="86" t="s">
        <v>1373</v>
      </c>
      <c r="B235" s="89" t="s">
        <v>494</v>
      </c>
      <c r="C235" s="85">
        <f>VLOOKUP("~"&amp;GroupVertices[[#This Row],[Vertex]],Vertices[],MATCH("ID",Vertices[[#Headers],[Vertex]:[Top Word Pairs in Vertex2 Abstract by Salience]],0),FALSE)</f>
        <v>292</v>
      </c>
    </row>
    <row r="236" spans="1:3" ht="15">
      <c r="A236" s="86" t="s">
        <v>1374</v>
      </c>
      <c r="B236" s="89" t="s">
        <v>489</v>
      </c>
      <c r="C236" s="85">
        <f>VLOOKUP("~"&amp;GroupVertices[[#This Row],[Vertex]],Vertices[],MATCH("ID",Vertices[[#Headers],[Vertex]:[Top Word Pairs in Vertex2 Abstract by Salience]],0),FALSE)</f>
        <v>284</v>
      </c>
    </row>
    <row r="237" spans="1:3" ht="15">
      <c r="A237" s="86" t="s">
        <v>1374</v>
      </c>
      <c r="B237" s="89" t="s">
        <v>636</v>
      </c>
      <c r="C237" s="85">
        <f>VLOOKUP("~"&amp;GroupVertices[[#This Row],[Vertex]],Vertices[],MATCH("ID",Vertices[[#Headers],[Vertex]:[Top Word Pairs in Vertex2 Abstract by Salience]],0),FALSE)</f>
        <v>70</v>
      </c>
    </row>
    <row r="238" spans="1:3" ht="15">
      <c r="A238" s="86" t="s">
        <v>1374</v>
      </c>
      <c r="B238" s="89" t="s">
        <v>488</v>
      </c>
      <c r="C238" s="85">
        <f>VLOOKUP("~"&amp;GroupVertices[[#This Row],[Vertex]],Vertices[],MATCH("ID",Vertices[[#Headers],[Vertex]:[Top Word Pairs in Vertex2 Abstract by Salience]],0),FALSE)</f>
        <v>283</v>
      </c>
    </row>
    <row r="239" spans="1:3" ht="15">
      <c r="A239" s="86" t="s">
        <v>1375</v>
      </c>
      <c r="B239" s="89" t="s">
        <v>487</v>
      </c>
      <c r="C239" s="85">
        <f>VLOOKUP("~"&amp;GroupVertices[[#This Row],[Vertex]],Vertices[],MATCH("ID",Vertices[[#Headers],[Vertex]:[Top Word Pairs in Vertex2 Abstract by Salience]],0),FALSE)</f>
        <v>282</v>
      </c>
    </row>
    <row r="240" spans="1:3" ht="15">
      <c r="A240" s="86" t="s">
        <v>1375</v>
      </c>
      <c r="B240" s="89" t="s">
        <v>635</v>
      </c>
      <c r="C240" s="85">
        <f>VLOOKUP("~"&amp;GroupVertices[[#This Row],[Vertex]],Vertices[],MATCH("ID",Vertices[[#Headers],[Vertex]:[Top Word Pairs in Vertex2 Abstract by Salience]],0),FALSE)</f>
        <v>69</v>
      </c>
    </row>
    <row r="241" spans="1:3" ht="15">
      <c r="A241" s="86" t="s">
        <v>1375</v>
      </c>
      <c r="B241" s="89" t="s">
        <v>486</v>
      </c>
      <c r="C241" s="85">
        <f>VLOOKUP("~"&amp;GroupVertices[[#This Row],[Vertex]],Vertices[],MATCH("ID",Vertices[[#Headers],[Vertex]:[Top Word Pairs in Vertex2 Abstract by Salience]],0),FALSE)</f>
        <v>281</v>
      </c>
    </row>
    <row r="242" spans="1:3" ht="15">
      <c r="A242" s="86" t="s">
        <v>1376</v>
      </c>
      <c r="B242" s="89" t="s">
        <v>484</v>
      </c>
      <c r="C242" s="85">
        <f>VLOOKUP("~"&amp;GroupVertices[[#This Row],[Vertex]],Vertices[],MATCH("ID",Vertices[[#Headers],[Vertex]:[Top Word Pairs in Vertex2 Abstract by Salience]],0),FALSE)</f>
        <v>278</v>
      </c>
    </row>
    <row r="243" spans="1:3" ht="15">
      <c r="A243" s="86" t="s">
        <v>1376</v>
      </c>
      <c r="B243" s="89" t="s">
        <v>633</v>
      </c>
      <c r="C243" s="85">
        <f>VLOOKUP("~"&amp;GroupVertices[[#This Row],[Vertex]],Vertices[],MATCH("ID",Vertices[[#Headers],[Vertex]:[Top Word Pairs in Vertex2 Abstract by Salience]],0),FALSE)</f>
        <v>68</v>
      </c>
    </row>
    <row r="244" spans="1:3" ht="15">
      <c r="A244" s="86" t="s">
        <v>1376</v>
      </c>
      <c r="B244" s="89" t="s">
        <v>483</v>
      </c>
      <c r="C244" s="85">
        <f>VLOOKUP("~"&amp;GroupVertices[[#This Row],[Vertex]],Vertices[],MATCH("ID",Vertices[[#Headers],[Vertex]:[Top Word Pairs in Vertex2 Abstract by Salience]],0),FALSE)</f>
        <v>277</v>
      </c>
    </row>
    <row r="245" spans="1:3" ht="15">
      <c r="A245" s="86" t="s">
        <v>1377</v>
      </c>
      <c r="B245" s="89" t="s">
        <v>469</v>
      </c>
      <c r="C245" s="85">
        <f>VLOOKUP("~"&amp;GroupVertices[[#This Row],[Vertex]],Vertices[],MATCH("ID",Vertices[[#Headers],[Vertex]:[Top Word Pairs in Vertex2 Abstract by Salience]],0),FALSE)</f>
        <v>257</v>
      </c>
    </row>
    <row r="246" spans="1:3" ht="15">
      <c r="A246" s="86" t="s">
        <v>1377</v>
      </c>
      <c r="B246" s="89" t="s">
        <v>620</v>
      </c>
      <c r="C246" s="85">
        <f>VLOOKUP("~"&amp;GroupVertices[[#This Row],[Vertex]],Vertices[],MATCH("ID",Vertices[[#Headers],[Vertex]:[Top Word Pairs in Vertex2 Abstract by Salience]],0),FALSE)</f>
        <v>67</v>
      </c>
    </row>
    <row r="247" spans="1:3" ht="15">
      <c r="A247" s="86" t="s">
        <v>1377</v>
      </c>
      <c r="B247" s="89" t="s">
        <v>468</v>
      </c>
      <c r="C247" s="85">
        <f>VLOOKUP("~"&amp;GroupVertices[[#This Row],[Vertex]],Vertices[],MATCH("ID",Vertices[[#Headers],[Vertex]:[Top Word Pairs in Vertex2 Abstract by Salience]],0),FALSE)</f>
        <v>256</v>
      </c>
    </row>
    <row r="248" spans="1:3" ht="15">
      <c r="A248" s="86" t="s">
        <v>1378</v>
      </c>
      <c r="B248" s="89" t="s">
        <v>440</v>
      </c>
      <c r="C248" s="85">
        <f>VLOOKUP("~"&amp;GroupVertices[[#This Row],[Vertex]],Vertices[],MATCH("ID",Vertices[[#Headers],[Vertex]:[Top Word Pairs in Vertex2 Abstract by Salience]],0),FALSE)</f>
        <v>227</v>
      </c>
    </row>
    <row r="249" spans="1:3" ht="15">
      <c r="A249" s="86" t="s">
        <v>1378</v>
      </c>
      <c r="B249" s="89" t="s">
        <v>611</v>
      </c>
      <c r="C249" s="85">
        <f>VLOOKUP("~"&amp;GroupVertices[[#This Row],[Vertex]],Vertices[],MATCH("ID",Vertices[[#Headers],[Vertex]:[Top Word Pairs in Vertex2 Abstract by Salience]],0),FALSE)</f>
        <v>66</v>
      </c>
    </row>
    <row r="250" spans="1:3" ht="15">
      <c r="A250" s="86" t="s">
        <v>1378</v>
      </c>
      <c r="B250" s="89" t="s">
        <v>439</v>
      </c>
      <c r="C250" s="85">
        <f>VLOOKUP("~"&amp;GroupVertices[[#This Row],[Vertex]],Vertices[],MATCH("ID",Vertices[[#Headers],[Vertex]:[Top Word Pairs in Vertex2 Abstract by Salience]],0),FALSE)</f>
        <v>226</v>
      </c>
    </row>
    <row r="251" spans="1:3" ht="15">
      <c r="A251" s="86" t="s">
        <v>1379</v>
      </c>
      <c r="B251" s="89" t="s">
        <v>420</v>
      </c>
      <c r="C251" s="85">
        <f>VLOOKUP("~"&amp;GroupVertices[[#This Row],[Vertex]],Vertices[],MATCH("ID",Vertices[[#Headers],[Vertex]:[Top Word Pairs in Vertex2 Abstract by Salience]],0),FALSE)</f>
        <v>202</v>
      </c>
    </row>
    <row r="252" spans="1:3" ht="15">
      <c r="A252" s="86" t="s">
        <v>1379</v>
      </c>
      <c r="B252" s="89" t="s">
        <v>598</v>
      </c>
      <c r="C252" s="85">
        <f>VLOOKUP("~"&amp;GroupVertices[[#This Row],[Vertex]],Vertices[],MATCH("ID",Vertices[[#Headers],[Vertex]:[Top Word Pairs in Vertex2 Abstract by Salience]],0),FALSE)</f>
        <v>65</v>
      </c>
    </row>
    <row r="253" spans="1:3" ht="15">
      <c r="A253" s="86" t="s">
        <v>1379</v>
      </c>
      <c r="B253" s="89" t="s">
        <v>419</v>
      </c>
      <c r="C253" s="85">
        <f>VLOOKUP("~"&amp;GroupVertices[[#This Row],[Vertex]],Vertices[],MATCH("ID",Vertices[[#Headers],[Vertex]:[Top Word Pairs in Vertex2 Abstract by Salience]],0),FALSE)</f>
        <v>201</v>
      </c>
    </row>
    <row r="254" spans="1:3" ht="15">
      <c r="A254" s="86" t="s">
        <v>1380</v>
      </c>
      <c r="B254" s="89" t="s">
        <v>401</v>
      </c>
      <c r="C254" s="85">
        <f>VLOOKUP("~"&amp;GroupVertices[[#This Row],[Vertex]],Vertices[],MATCH("ID",Vertices[[#Headers],[Vertex]:[Top Word Pairs in Vertex2 Abstract by Salience]],0),FALSE)</f>
        <v>181</v>
      </c>
    </row>
    <row r="255" spans="1:3" ht="15">
      <c r="A255" s="86" t="s">
        <v>1380</v>
      </c>
      <c r="B255" s="89" t="s">
        <v>590</v>
      </c>
      <c r="C255" s="85">
        <f>VLOOKUP("~"&amp;GroupVertices[[#This Row],[Vertex]],Vertices[],MATCH("ID",Vertices[[#Headers],[Vertex]:[Top Word Pairs in Vertex2 Abstract by Salience]],0),FALSE)</f>
        <v>64</v>
      </c>
    </row>
    <row r="256" spans="1:3" ht="15">
      <c r="A256" s="86" t="s">
        <v>1380</v>
      </c>
      <c r="B256" s="89" t="s">
        <v>400</v>
      </c>
      <c r="C256" s="85">
        <f>VLOOKUP("~"&amp;GroupVertices[[#This Row],[Vertex]],Vertices[],MATCH("ID",Vertices[[#Headers],[Vertex]:[Top Word Pairs in Vertex2 Abstract by Salience]],0),FALSE)</f>
        <v>180</v>
      </c>
    </row>
    <row r="257" spans="1:3" ht="15">
      <c r="A257" s="86" t="s">
        <v>1381</v>
      </c>
      <c r="B257" s="89" t="s">
        <v>385</v>
      </c>
      <c r="C257" s="85">
        <f>VLOOKUP("~"&amp;GroupVertices[[#This Row],[Vertex]],Vertices[],MATCH("ID",Vertices[[#Headers],[Vertex]:[Top Word Pairs in Vertex2 Abstract by Salience]],0),FALSE)</f>
        <v>157</v>
      </c>
    </row>
    <row r="258" spans="1:3" ht="15">
      <c r="A258" s="86" t="s">
        <v>1381</v>
      </c>
      <c r="B258" s="89" t="s">
        <v>575</v>
      </c>
      <c r="C258" s="85">
        <f>VLOOKUP("~"&amp;GroupVertices[[#This Row],[Vertex]],Vertices[],MATCH("ID",Vertices[[#Headers],[Vertex]:[Top Word Pairs in Vertex2 Abstract by Salience]],0),FALSE)</f>
        <v>63</v>
      </c>
    </row>
    <row r="259" spans="1:3" ht="15">
      <c r="A259" s="86" t="s">
        <v>1381</v>
      </c>
      <c r="B259" s="89" t="s">
        <v>384</v>
      </c>
      <c r="C259" s="85">
        <f>VLOOKUP("~"&amp;GroupVertices[[#This Row],[Vertex]],Vertices[],MATCH("ID",Vertices[[#Headers],[Vertex]:[Top Word Pairs in Vertex2 Abstract by Salience]],0),FALSE)</f>
        <v>156</v>
      </c>
    </row>
    <row r="260" spans="1:3" ht="15">
      <c r="A260" s="86" t="s">
        <v>1382</v>
      </c>
      <c r="B260" s="89" t="s">
        <v>547</v>
      </c>
      <c r="C260" s="85">
        <f>VLOOKUP("~"&amp;GroupVertices[[#This Row],[Vertex]],Vertices[],MATCH("ID",Vertices[[#Headers],[Vertex]:[Top Word Pairs in Vertex2 Abstract by Salience]],0),FALSE)</f>
        <v>347</v>
      </c>
    </row>
    <row r="261" spans="1:3" ht="15">
      <c r="A261" s="86" t="s">
        <v>1382</v>
      </c>
      <c r="B261" s="89" t="s">
        <v>668</v>
      </c>
      <c r="C261" s="85">
        <f>VLOOKUP("~"&amp;GroupVertices[[#This Row],[Vertex]],Vertices[],MATCH("ID",Vertices[[#Headers],[Vertex]:[Top Word Pairs in Vertex2 Abstract by Salience]],0),FALSE)</f>
        <v>348</v>
      </c>
    </row>
    <row r="262" spans="1:3" ht="15">
      <c r="A262" s="86" t="s">
        <v>1383</v>
      </c>
      <c r="B262" s="89" t="s">
        <v>532</v>
      </c>
      <c r="C262" s="85">
        <f>VLOOKUP("~"&amp;GroupVertices[[#This Row],[Vertex]],Vertices[],MATCH("ID",Vertices[[#Headers],[Vertex]:[Top Word Pairs in Vertex2 Abstract by Salience]],0),FALSE)</f>
        <v>340</v>
      </c>
    </row>
    <row r="263" spans="1:3" ht="15">
      <c r="A263" s="86" t="s">
        <v>1383</v>
      </c>
      <c r="B263" s="89" t="s">
        <v>663</v>
      </c>
      <c r="C263" s="85">
        <f>VLOOKUP("~"&amp;GroupVertices[[#This Row],[Vertex]],Vertices[],MATCH("ID",Vertices[[#Headers],[Vertex]:[Top Word Pairs in Vertex2 Abstract by Salience]],0),FALSE)</f>
        <v>341</v>
      </c>
    </row>
    <row r="264" spans="1:3" ht="15">
      <c r="A264" s="86" t="s">
        <v>1384</v>
      </c>
      <c r="B264" s="89" t="s">
        <v>529</v>
      </c>
      <c r="C264" s="85">
        <f>VLOOKUP("~"&amp;GroupVertices[[#This Row],[Vertex]],Vertices[],MATCH("ID",Vertices[[#Headers],[Vertex]:[Top Word Pairs in Vertex2 Abstract by Salience]],0),FALSE)</f>
        <v>336</v>
      </c>
    </row>
    <row r="265" spans="1:3" ht="15">
      <c r="A265" s="86" t="s">
        <v>1384</v>
      </c>
      <c r="B265" s="89" t="s">
        <v>661</v>
      </c>
      <c r="C265" s="85">
        <f>VLOOKUP("~"&amp;GroupVertices[[#This Row],[Vertex]],Vertices[],MATCH("ID",Vertices[[#Headers],[Vertex]:[Top Word Pairs in Vertex2 Abstract by Salience]],0),FALSE)</f>
        <v>337</v>
      </c>
    </row>
    <row r="266" spans="1:3" ht="15">
      <c r="A266" s="86" t="s">
        <v>1385</v>
      </c>
      <c r="B266" s="89" t="s">
        <v>524</v>
      </c>
      <c r="C266" s="85">
        <f>VLOOKUP("~"&amp;GroupVertices[[#This Row],[Vertex]],Vertices[],MATCH("ID",Vertices[[#Headers],[Vertex]:[Top Word Pairs in Vertex2 Abstract by Salience]],0),FALSE)</f>
        <v>330</v>
      </c>
    </row>
    <row r="267" spans="1:3" ht="15">
      <c r="A267" s="86" t="s">
        <v>1385</v>
      </c>
      <c r="B267" s="89" t="s">
        <v>658</v>
      </c>
      <c r="C267" s="85">
        <f>VLOOKUP("~"&amp;GroupVertices[[#This Row],[Vertex]],Vertices[],MATCH("ID",Vertices[[#Headers],[Vertex]:[Top Word Pairs in Vertex2 Abstract by Salience]],0),FALSE)</f>
        <v>331</v>
      </c>
    </row>
    <row r="268" spans="1:3" ht="15">
      <c r="A268" s="86" t="s">
        <v>1386</v>
      </c>
      <c r="B268" s="89" t="s">
        <v>523</v>
      </c>
      <c r="C268" s="85">
        <f>VLOOKUP("~"&amp;GroupVertices[[#This Row],[Vertex]],Vertices[],MATCH("ID",Vertices[[#Headers],[Vertex]:[Top Word Pairs in Vertex2 Abstract by Salience]],0),FALSE)</f>
        <v>328</v>
      </c>
    </row>
    <row r="269" spans="1:3" ht="15">
      <c r="A269" s="86" t="s">
        <v>1386</v>
      </c>
      <c r="B269" s="89" t="s">
        <v>657</v>
      </c>
      <c r="C269" s="85">
        <f>VLOOKUP("~"&amp;GroupVertices[[#This Row],[Vertex]],Vertices[],MATCH("ID",Vertices[[#Headers],[Vertex]:[Top Word Pairs in Vertex2 Abstract by Salience]],0),FALSE)</f>
        <v>329</v>
      </c>
    </row>
    <row r="270" spans="1:3" ht="15">
      <c r="A270" s="86" t="s">
        <v>1387</v>
      </c>
      <c r="B270" s="89" t="s">
        <v>510</v>
      </c>
      <c r="C270" s="85">
        <f>VLOOKUP("~"&amp;GroupVertices[[#This Row],[Vertex]],Vertices[],MATCH("ID",Vertices[[#Headers],[Vertex]:[Top Word Pairs in Vertex2 Abstract by Salience]],0),FALSE)</f>
        <v>314</v>
      </c>
    </row>
    <row r="271" spans="1:3" ht="15">
      <c r="A271" s="86" t="s">
        <v>1387</v>
      </c>
      <c r="B271" s="89" t="s">
        <v>653</v>
      </c>
      <c r="C271" s="85">
        <f>VLOOKUP("~"&amp;GroupVertices[[#This Row],[Vertex]],Vertices[],MATCH("ID",Vertices[[#Headers],[Vertex]:[Top Word Pairs in Vertex2 Abstract by Salience]],0),FALSE)</f>
        <v>315</v>
      </c>
    </row>
    <row r="272" spans="1:3" ht="15">
      <c r="A272" s="86" t="s">
        <v>1388</v>
      </c>
      <c r="B272" s="89" t="s">
        <v>509</v>
      </c>
      <c r="C272" s="85">
        <f>VLOOKUP("~"&amp;GroupVertices[[#This Row],[Vertex]],Vertices[],MATCH("ID",Vertices[[#Headers],[Vertex]:[Top Word Pairs in Vertex2 Abstract by Salience]],0),FALSE)</f>
        <v>312</v>
      </c>
    </row>
    <row r="273" spans="1:3" ht="15">
      <c r="A273" s="86" t="s">
        <v>1388</v>
      </c>
      <c r="B273" s="89" t="s">
        <v>652</v>
      </c>
      <c r="C273" s="85">
        <f>VLOOKUP("~"&amp;GroupVertices[[#This Row],[Vertex]],Vertices[],MATCH("ID",Vertices[[#Headers],[Vertex]:[Top Word Pairs in Vertex2 Abstract by Salience]],0),FALSE)</f>
        <v>313</v>
      </c>
    </row>
    <row r="274" spans="1:3" ht="15">
      <c r="A274" s="86" t="s">
        <v>1389</v>
      </c>
      <c r="B274" s="89" t="s">
        <v>508</v>
      </c>
      <c r="C274" s="85">
        <f>VLOOKUP("~"&amp;GroupVertices[[#This Row],[Vertex]],Vertices[],MATCH("ID",Vertices[[#Headers],[Vertex]:[Top Word Pairs in Vertex2 Abstract by Salience]],0),FALSE)</f>
        <v>310</v>
      </c>
    </row>
    <row r="275" spans="1:3" ht="15">
      <c r="A275" s="86" t="s">
        <v>1389</v>
      </c>
      <c r="B275" s="89" t="s">
        <v>651</v>
      </c>
      <c r="C275" s="85">
        <f>VLOOKUP("~"&amp;GroupVertices[[#This Row],[Vertex]],Vertices[],MATCH("ID",Vertices[[#Headers],[Vertex]:[Top Word Pairs in Vertex2 Abstract by Salience]],0),FALSE)</f>
        <v>311</v>
      </c>
    </row>
    <row r="276" spans="1:3" ht="15">
      <c r="A276" s="86" t="s">
        <v>1390</v>
      </c>
      <c r="B276" s="89" t="s">
        <v>507</v>
      </c>
      <c r="C276" s="85">
        <f>VLOOKUP("~"&amp;GroupVertices[[#This Row],[Vertex]],Vertices[],MATCH("ID",Vertices[[#Headers],[Vertex]:[Top Word Pairs in Vertex2 Abstract by Salience]],0),FALSE)</f>
        <v>308</v>
      </c>
    </row>
    <row r="277" spans="1:3" ht="15">
      <c r="A277" s="86" t="s">
        <v>1390</v>
      </c>
      <c r="B277" s="89" t="s">
        <v>650</v>
      </c>
      <c r="C277" s="85">
        <f>VLOOKUP("~"&amp;GroupVertices[[#This Row],[Vertex]],Vertices[],MATCH("ID",Vertices[[#Headers],[Vertex]:[Top Word Pairs in Vertex2 Abstract by Salience]],0),FALSE)</f>
        <v>309</v>
      </c>
    </row>
    <row r="278" spans="1:3" ht="15">
      <c r="A278" s="86" t="s">
        <v>1391</v>
      </c>
      <c r="B278" s="89" t="s">
        <v>504</v>
      </c>
      <c r="C278" s="85">
        <f>VLOOKUP("~"&amp;GroupVertices[[#This Row],[Vertex]],Vertices[],MATCH("ID",Vertices[[#Headers],[Vertex]:[Top Word Pairs in Vertex2 Abstract by Salience]],0),FALSE)</f>
        <v>304</v>
      </c>
    </row>
    <row r="279" spans="1:3" ht="15">
      <c r="A279" s="86" t="s">
        <v>1391</v>
      </c>
      <c r="B279" s="89" t="s">
        <v>648</v>
      </c>
      <c r="C279" s="85">
        <f>VLOOKUP("~"&amp;GroupVertices[[#This Row],[Vertex]],Vertices[],MATCH("ID",Vertices[[#Headers],[Vertex]:[Top Word Pairs in Vertex2 Abstract by Salience]],0),FALSE)</f>
        <v>305</v>
      </c>
    </row>
    <row r="280" spans="1:3" ht="15">
      <c r="A280" s="86" t="s">
        <v>1392</v>
      </c>
      <c r="B280" s="89" t="s">
        <v>498</v>
      </c>
      <c r="C280" s="85">
        <f>VLOOKUP("~"&amp;GroupVertices[[#This Row],[Vertex]],Vertices[],MATCH("ID",Vertices[[#Headers],[Vertex]:[Top Word Pairs in Vertex2 Abstract by Salience]],0),FALSE)</f>
        <v>297</v>
      </c>
    </row>
    <row r="281" spans="1:3" ht="15">
      <c r="A281" s="86" t="s">
        <v>1392</v>
      </c>
      <c r="B281" s="89" t="s">
        <v>644</v>
      </c>
      <c r="C281" s="85">
        <f>VLOOKUP("~"&amp;GroupVertices[[#This Row],[Vertex]],Vertices[],MATCH("ID",Vertices[[#Headers],[Vertex]:[Top Word Pairs in Vertex2 Abstract by Salience]],0),FALSE)</f>
        <v>298</v>
      </c>
    </row>
    <row r="282" spans="1:3" ht="15">
      <c r="A282" s="86" t="s">
        <v>1393</v>
      </c>
      <c r="B282" s="89" t="s">
        <v>490</v>
      </c>
      <c r="C282" s="85">
        <f>VLOOKUP("~"&amp;GroupVertices[[#This Row],[Vertex]],Vertices[],MATCH("ID",Vertices[[#Headers],[Vertex]:[Top Word Pairs in Vertex2 Abstract by Salience]],0),FALSE)</f>
        <v>285</v>
      </c>
    </row>
    <row r="283" spans="1:3" ht="15">
      <c r="A283" s="86" t="s">
        <v>1393</v>
      </c>
      <c r="B283" s="89" t="s">
        <v>637</v>
      </c>
      <c r="C283" s="85">
        <f>VLOOKUP("~"&amp;GroupVertices[[#This Row],[Vertex]],Vertices[],MATCH("ID",Vertices[[#Headers],[Vertex]:[Top Word Pairs in Vertex2 Abstract by Salience]],0),FALSE)</f>
        <v>286</v>
      </c>
    </row>
    <row r="284" spans="1:3" ht="15">
      <c r="A284" s="86" t="s">
        <v>1394</v>
      </c>
      <c r="B284" s="89" t="s">
        <v>485</v>
      </c>
      <c r="C284" s="85">
        <f>VLOOKUP("~"&amp;GroupVertices[[#This Row],[Vertex]],Vertices[],MATCH("ID",Vertices[[#Headers],[Vertex]:[Top Word Pairs in Vertex2 Abstract by Salience]],0),FALSE)</f>
        <v>279</v>
      </c>
    </row>
    <row r="285" spans="1:3" ht="15">
      <c r="A285" s="86" t="s">
        <v>1394</v>
      </c>
      <c r="B285" s="89" t="s">
        <v>634</v>
      </c>
      <c r="C285" s="85">
        <f>VLOOKUP("~"&amp;GroupVertices[[#This Row],[Vertex]],Vertices[],MATCH("ID",Vertices[[#Headers],[Vertex]:[Top Word Pairs in Vertex2 Abstract by Salience]],0),FALSE)</f>
        <v>280</v>
      </c>
    </row>
    <row r="286" spans="1:3" ht="15">
      <c r="A286" s="86" t="s">
        <v>1395</v>
      </c>
      <c r="B286" s="89" t="s">
        <v>482</v>
      </c>
      <c r="C286" s="85">
        <f>VLOOKUP("~"&amp;GroupVertices[[#This Row],[Vertex]],Vertices[],MATCH("ID",Vertices[[#Headers],[Vertex]:[Top Word Pairs in Vertex2 Abstract by Salience]],0),FALSE)</f>
        <v>275</v>
      </c>
    </row>
    <row r="287" spans="1:3" ht="15">
      <c r="A287" s="86" t="s">
        <v>1395</v>
      </c>
      <c r="B287" s="89" t="s">
        <v>632</v>
      </c>
      <c r="C287" s="85">
        <f>VLOOKUP("~"&amp;GroupVertices[[#This Row],[Vertex]],Vertices[],MATCH("ID",Vertices[[#Headers],[Vertex]:[Top Word Pairs in Vertex2 Abstract by Salience]],0),FALSE)</f>
        <v>276</v>
      </c>
    </row>
    <row r="288" spans="1:3" ht="15">
      <c r="A288" s="86" t="s">
        <v>1396</v>
      </c>
      <c r="B288" s="89" t="s">
        <v>481</v>
      </c>
      <c r="C288" s="85">
        <f>VLOOKUP("~"&amp;GroupVertices[[#This Row],[Vertex]],Vertices[],MATCH("ID",Vertices[[#Headers],[Vertex]:[Top Word Pairs in Vertex2 Abstract by Salience]],0),FALSE)</f>
        <v>273</v>
      </c>
    </row>
    <row r="289" spans="1:3" ht="15">
      <c r="A289" s="86" t="s">
        <v>1396</v>
      </c>
      <c r="B289" s="89" t="s">
        <v>631</v>
      </c>
      <c r="C289" s="85">
        <f>VLOOKUP("~"&amp;GroupVertices[[#This Row],[Vertex]],Vertices[],MATCH("ID",Vertices[[#Headers],[Vertex]:[Top Word Pairs in Vertex2 Abstract by Salience]],0),FALSE)</f>
        <v>274</v>
      </c>
    </row>
    <row r="290" spans="1:3" ht="15">
      <c r="A290" s="86" t="s">
        <v>1397</v>
      </c>
      <c r="B290" s="89" t="s">
        <v>480</v>
      </c>
      <c r="C290" s="85">
        <f>VLOOKUP("~"&amp;GroupVertices[[#This Row],[Vertex]],Vertices[],MATCH("ID",Vertices[[#Headers],[Vertex]:[Top Word Pairs in Vertex2 Abstract by Salience]],0),FALSE)</f>
        <v>271</v>
      </c>
    </row>
    <row r="291" spans="1:3" ht="15">
      <c r="A291" s="86" t="s">
        <v>1397</v>
      </c>
      <c r="B291" s="89" t="s">
        <v>630</v>
      </c>
      <c r="C291" s="85">
        <f>VLOOKUP("~"&amp;GroupVertices[[#This Row],[Vertex]],Vertices[],MATCH("ID",Vertices[[#Headers],[Vertex]:[Top Word Pairs in Vertex2 Abstract by Salience]],0),FALSE)</f>
        <v>272</v>
      </c>
    </row>
    <row r="292" spans="1:3" ht="15">
      <c r="A292" s="86" t="s">
        <v>1398</v>
      </c>
      <c r="B292" s="89" t="s">
        <v>473</v>
      </c>
      <c r="C292" s="85">
        <f>VLOOKUP("~"&amp;GroupVertices[[#This Row],[Vertex]],Vertices[],MATCH("ID",Vertices[[#Headers],[Vertex]:[Top Word Pairs in Vertex2 Abstract by Salience]],0),FALSE)</f>
        <v>263</v>
      </c>
    </row>
    <row r="293" spans="1:3" ht="15">
      <c r="A293" s="86" t="s">
        <v>1398</v>
      </c>
      <c r="B293" s="89" t="s">
        <v>624</v>
      </c>
      <c r="C293" s="85">
        <f>VLOOKUP("~"&amp;GroupVertices[[#This Row],[Vertex]],Vertices[],MATCH("ID",Vertices[[#Headers],[Vertex]:[Top Word Pairs in Vertex2 Abstract by Salience]],0),FALSE)</f>
        <v>264</v>
      </c>
    </row>
    <row r="294" spans="1:3" ht="15">
      <c r="A294" s="86" t="s">
        <v>1399</v>
      </c>
      <c r="B294" s="89" t="s">
        <v>472</v>
      </c>
      <c r="C294" s="85">
        <f>VLOOKUP("~"&amp;GroupVertices[[#This Row],[Vertex]],Vertices[],MATCH("ID",Vertices[[#Headers],[Vertex]:[Top Word Pairs in Vertex2 Abstract by Salience]],0),FALSE)</f>
        <v>261</v>
      </c>
    </row>
    <row r="295" spans="1:3" ht="15">
      <c r="A295" s="86" t="s">
        <v>1399</v>
      </c>
      <c r="B295" s="89" t="s">
        <v>623</v>
      </c>
      <c r="C295" s="85">
        <f>VLOOKUP("~"&amp;GroupVertices[[#This Row],[Vertex]],Vertices[],MATCH("ID",Vertices[[#Headers],[Vertex]:[Top Word Pairs in Vertex2 Abstract by Salience]],0),FALSE)</f>
        <v>262</v>
      </c>
    </row>
    <row r="296" spans="1:3" ht="15">
      <c r="A296" s="86" t="s">
        <v>1400</v>
      </c>
      <c r="B296" s="89" t="s">
        <v>471</v>
      </c>
      <c r="C296" s="85">
        <f>VLOOKUP("~"&amp;GroupVertices[[#This Row],[Vertex]],Vertices[],MATCH("ID",Vertices[[#Headers],[Vertex]:[Top Word Pairs in Vertex2 Abstract by Salience]],0),FALSE)</f>
        <v>259</v>
      </c>
    </row>
    <row r="297" spans="1:3" ht="15">
      <c r="A297" s="86" t="s">
        <v>1400</v>
      </c>
      <c r="B297" s="89" t="s">
        <v>622</v>
      </c>
      <c r="C297" s="85">
        <f>VLOOKUP("~"&amp;GroupVertices[[#This Row],[Vertex]],Vertices[],MATCH("ID",Vertices[[#Headers],[Vertex]:[Top Word Pairs in Vertex2 Abstract by Salience]],0),FALSE)</f>
        <v>260</v>
      </c>
    </row>
    <row r="298" spans="1:3" ht="15">
      <c r="A298" s="86" t="s">
        <v>1401</v>
      </c>
      <c r="B298" s="89" t="s">
        <v>467</v>
      </c>
      <c r="C298" s="85">
        <f>VLOOKUP("~"&amp;GroupVertices[[#This Row],[Vertex]],Vertices[],MATCH("ID",Vertices[[#Headers],[Vertex]:[Top Word Pairs in Vertex2 Abstract by Salience]],0),FALSE)</f>
        <v>254</v>
      </c>
    </row>
    <row r="299" spans="1:3" ht="15">
      <c r="A299" s="86" t="s">
        <v>1401</v>
      </c>
      <c r="B299" s="89" t="s">
        <v>619</v>
      </c>
      <c r="C299" s="85">
        <f>VLOOKUP("~"&amp;GroupVertices[[#This Row],[Vertex]],Vertices[],MATCH("ID",Vertices[[#Headers],[Vertex]:[Top Word Pairs in Vertex2 Abstract by Salience]],0),FALSE)</f>
        <v>255</v>
      </c>
    </row>
    <row r="300" spans="1:3" ht="15">
      <c r="A300" s="86" t="s">
        <v>1402</v>
      </c>
      <c r="B300" s="89" t="s">
        <v>445</v>
      </c>
      <c r="C300" s="85">
        <f>VLOOKUP("~"&amp;GroupVertices[[#This Row],[Vertex]],Vertices[],MATCH("ID",Vertices[[#Headers],[Vertex]:[Top Word Pairs in Vertex2 Abstract by Salience]],0),FALSE)</f>
        <v>233</v>
      </c>
    </row>
    <row r="301" spans="1:3" ht="15">
      <c r="A301" s="86" t="s">
        <v>1402</v>
      </c>
      <c r="B301" s="89" t="s">
        <v>614</v>
      </c>
      <c r="C301" s="85">
        <f>VLOOKUP("~"&amp;GroupVertices[[#This Row],[Vertex]],Vertices[],MATCH("ID",Vertices[[#Headers],[Vertex]:[Top Word Pairs in Vertex2 Abstract by Salience]],0),FALSE)</f>
        <v>234</v>
      </c>
    </row>
    <row r="302" spans="1:3" ht="15">
      <c r="A302" s="86" t="s">
        <v>1403</v>
      </c>
      <c r="B302" s="89" t="s">
        <v>444</v>
      </c>
      <c r="C302" s="85">
        <f>VLOOKUP("~"&amp;GroupVertices[[#This Row],[Vertex]],Vertices[],MATCH("ID",Vertices[[#Headers],[Vertex]:[Top Word Pairs in Vertex2 Abstract by Salience]],0),FALSE)</f>
        <v>231</v>
      </c>
    </row>
    <row r="303" spans="1:3" ht="15">
      <c r="A303" s="86" t="s">
        <v>1403</v>
      </c>
      <c r="B303" s="89" t="s">
        <v>613</v>
      </c>
      <c r="C303" s="85">
        <f>VLOOKUP("~"&amp;GroupVertices[[#This Row],[Vertex]],Vertices[],MATCH("ID",Vertices[[#Headers],[Vertex]:[Top Word Pairs in Vertex2 Abstract by Salience]],0),FALSE)</f>
        <v>232</v>
      </c>
    </row>
    <row r="304" spans="1:3" ht="15">
      <c r="A304" s="86" t="s">
        <v>1404</v>
      </c>
      <c r="B304" s="89" t="s">
        <v>438</v>
      </c>
      <c r="C304" s="85">
        <f>VLOOKUP("~"&amp;GroupVertices[[#This Row],[Vertex]],Vertices[],MATCH("ID",Vertices[[#Headers],[Vertex]:[Top Word Pairs in Vertex2 Abstract by Salience]],0),FALSE)</f>
        <v>224</v>
      </c>
    </row>
    <row r="305" spans="1:3" ht="15">
      <c r="A305" s="86" t="s">
        <v>1404</v>
      </c>
      <c r="B305" s="89" t="s">
        <v>610</v>
      </c>
      <c r="C305" s="85">
        <f>VLOOKUP("~"&amp;GroupVertices[[#This Row],[Vertex]],Vertices[],MATCH("ID",Vertices[[#Headers],[Vertex]:[Top Word Pairs in Vertex2 Abstract by Salience]],0),FALSE)</f>
        <v>225</v>
      </c>
    </row>
    <row r="306" spans="1:3" ht="15">
      <c r="A306" s="86" t="s">
        <v>1405</v>
      </c>
      <c r="B306" s="89" t="s">
        <v>437</v>
      </c>
      <c r="C306" s="85">
        <f>VLOOKUP("~"&amp;GroupVertices[[#This Row],[Vertex]],Vertices[],MATCH("ID",Vertices[[#Headers],[Vertex]:[Top Word Pairs in Vertex2 Abstract by Salience]],0),FALSE)</f>
        <v>222</v>
      </c>
    </row>
    <row r="307" spans="1:3" ht="15">
      <c r="A307" s="86" t="s">
        <v>1405</v>
      </c>
      <c r="B307" s="89" t="s">
        <v>609</v>
      </c>
      <c r="C307" s="85">
        <f>VLOOKUP("~"&amp;GroupVertices[[#This Row],[Vertex]],Vertices[],MATCH("ID",Vertices[[#Headers],[Vertex]:[Top Word Pairs in Vertex2 Abstract by Salience]],0),FALSE)</f>
        <v>223</v>
      </c>
    </row>
    <row r="308" spans="1:3" ht="15">
      <c r="A308" s="86" t="s">
        <v>1406</v>
      </c>
      <c r="B308" s="89" t="s">
        <v>432</v>
      </c>
      <c r="C308" s="85">
        <f>VLOOKUP("~"&amp;GroupVertices[[#This Row],[Vertex]],Vertices[],MATCH("ID",Vertices[[#Headers],[Vertex]:[Top Word Pairs in Vertex2 Abstract by Salience]],0),FALSE)</f>
        <v>217</v>
      </c>
    </row>
    <row r="309" spans="1:3" ht="15">
      <c r="A309" s="86" t="s">
        <v>1406</v>
      </c>
      <c r="B309" s="89" t="s">
        <v>607</v>
      </c>
      <c r="C309" s="85">
        <f>VLOOKUP("~"&amp;GroupVertices[[#This Row],[Vertex]],Vertices[],MATCH("ID",Vertices[[#Headers],[Vertex]:[Top Word Pairs in Vertex2 Abstract by Salience]],0),FALSE)</f>
        <v>218</v>
      </c>
    </row>
    <row r="310" spans="1:3" ht="15">
      <c r="A310" s="86" t="s">
        <v>1407</v>
      </c>
      <c r="B310" s="89" t="s">
        <v>426</v>
      </c>
      <c r="C310" s="85">
        <f>VLOOKUP("~"&amp;GroupVertices[[#This Row],[Vertex]],Vertices[],MATCH("ID",Vertices[[#Headers],[Vertex]:[Top Word Pairs in Vertex2 Abstract by Salience]],0),FALSE)</f>
        <v>210</v>
      </c>
    </row>
    <row r="311" spans="1:3" ht="15">
      <c r="A311" s="86" t="s">
        <v>1407</v>
      </c>
      <c r="B311" s="89" t="s">
        <v>602</v>
      </c>
      <c r="C311" s="85">
        <f>VLOOKUP("~"&amp;GroupVertices[[#This Row],[Vertex]],Vertices[],MATCH("ID",Vertices[[#Headers],[Vertex]:[Top Word Pairs in Vertex2 Abstract by Salience]],0),FALSE)</f>
        <v>211</v>
      </c>
    </row>
    <row r="312" spans="1:3" ht="15">
      <c r="A312" s="86" t="s">
        <v>1408</v>
      </c>
      <c r="B312" s="89" t="s">
        <v>422</v>
      </c>
      <c r="C312" s="85">
        <f>VLOOKUP("~"&amp;GroupVertices[[#This Row],[Vertex]],Vertices[],MATCH("ID",Vertices[[#Headers],[Vertex]:[Top Word Pairs in Vertex2 Abstract by Salience]],0),FALSE)</f>
        <v>205</v>
      </c>
    </row>
    <row r="313" spans="1:3" ht="15">
      <c r="A313" s="86" t="s">
        <v>1408</v>
      </c>
      <c r="B313" s="89" t="s">
        <v>600</v>
      </c>
      <c r="C313" s="85">
        <f>VLOOKUP("~"&amp;GroupVertices[[#This Row],[Vertex]],Vertices[],MATCH("ID",Vertices[[#Headers],[Vertex]:[Top Word Pairs in Vertex2 Abstract by Salience]],0),FALSE)</f>
        <v>206</v>
      </c>
    </row>
    <row r="314" spans="1:3" ht="15">
      <c r="A314" s="86" t="s">
        <v>1409</v>
      </c>
      <c r="B314" s="89" t="s">
        <v>421</v>
      </c>
      <c r="C314" s="85">
        <f>VLOOKUP("~"&amp;GroupVertices[[#This Row],[Vertex]],Vertices[],MATCH("ID",Vertices[[#Headers],[Vertex]:[Top Word Pairs in Vertex2 Abstract by Salience]],0),FALSE)</f>
        <v>203</v>
      </c>
    </row>
    <row r="315" spans="1:3" ht="15">
      <c r="A315" s="86" t="s">
        <v>1409</v>
      </c>
      <c r="B315" s="89" t="s">
        <v>599</v>
      </c>
      <c r="C315" s="85">
        <f>VLOOKUP("~"&amp;GroupVertices[[#This Row],[Vertex]],Vertices[],MATCH("ID",Vertices[[#Headers],[Vertex]:[Top Word Pairs in Vertex2 Abstract by Salience]],0),FALSE)</f>
        <v>204</v>
      </c>
    </row>
    <row r="316" spans="1:3" ht="15">
      <c r="A316" s="86" t="s">
        <v>1410</v>
      </c>
      <c r="B316" s="89" t="s">
        <v>418</v>
      </c>
      <c r="C316" s="85">
        <f>VLOOKUP("~"&amp;GroupVertices[[#This Row],[Vertex]],Vertices[],MATCH("ID",Vertices[[#Headers],[Vertex]:[Top Word Pairs in Vertex2 Abstract by Salience]],0),FALSE)</f>
        <v>199</v>
      </c>
    </row>
    <row r="317" spans="1:3" ht="15">
      <c r="A317" s="86" t="s">
        <v>1410</v>
      </c>
      <c r="B317" s="89" t="s">
        <v>597</v>
      </c>
      <c r="C317" s="85">
        <f>VLOOKUP("~"&amp;GroupVertices[[#This Row],[Vertex]],Vertices[],MATCH("ID",Vertices[[#Headers],[Vertex]:[Top Word Pairs in Vertex2 Abstract by Salience]],0),FALSE)</f>
        <v>200</v>
      </c>
    </row>
    <row r="318" spans="1:3" ht="15">
      <c r="A318" s="86" t="s">
        <v>1411</v>
      </c>
      <c r="B318" s="89" t="s">
        <v>410</v>
      </c>
      <c r="C318" s="85">
        <f>VLOOKUP("~"&amp;GroupVertices[[#This Row],[Vertex]],Vertices[],MATCH("ID",Vertices[[#Headers],[Vertex]:[Top Word Pairs in Vertex2 Abstract by Salience]],0),FALSE)</f>
        <v>191</v>
      </c>
    </row>
    <row r="319" spans="1:3" ht="15">
      <c r="A319" s="86" t="s">
        <v>1411</v>
      </c>
      <c r="B319" s="89" t="s">
        <v>593</v>
      </c>
      <c r="C319" s="85">
        <f>VLOOKUP("~"&amp;GroupVertices[[#This Row],[Vertex]],Vertices[],MATCH("ID",Vertices[[#Headers],[Vertex]:[Top Word Pairs in Vertex2 Abstract by Salience]],0),FALSE)</f>
        <v>192</v>
      </c>
    </row>
    <row r="320" spans="1:3" ht="15">
      <c r="A320" s="86" t="s">
        <v>1412</v>
      </c>
      <c r="B320" s="89" t="s">
        <v>409</v>
      </c>
      <c r="C320" s="85">
        <f>VLOOKUP("~"&amp;GroupVertices[[#This Row],[Vertex]],Vertices[],MATCH("ID",Vertices[[#Headers],[Vertex]:[Top Word Pairs in Vertex2 Abstract by Salience]],0),FALSE)</f>
        <v>189</v>
      </c>
    </row>
    <row r="321" spans="1:3" ht="15">
      <c r="A321" s="86" t="s">
        <v>1412</v>
      </c>
      <c r="B321" s="89" t="s">
        <v>592</v>
      </c>
      <c r="C321" s="85">
        <f>VLOOKUP("~"&amp;GroupVertices[[#This Row],[Vertex]],Vertices[],MATCH("ID",Vertices[[#Headers],[Vertex]:[Top Word Pairs in Vertex2 Abstract by Salience]],0),FALSE)</f>
        <v>190</v>
      </c>
    </row>
    <row r="322" spans="1:3" ht="15">
      <c r="A322" s="86" t="s">
        <v>1413</v>
      </c>
      <c r="B322" s="89" t="s">
        <v>399</v>
      </c>
      <c r="C322" s="85">
        <f>VLOOKUP("~"&amp;GroupVertices[[#This Row],[Vertex]],Vertices[],MATCH("ID",Vertices[[#Headers],[Vertex]:[Top Word Pairs in Vertex2 Abstract by Salience]],0),FALSE)</f>
        <v>178</v>
      </c>
    </row>
    <row r="323" spans="1:3" ht="15">
      <c r="A323" s="86" t="s">
        <v>1413</v>
      </c>
      <c r="B323" s="89" t="s">
        <v>589</v>
      </c>
      <c r="C323" s="85">
        <f>VLOOKUP("~"&amp;GroupVertices[[#This Row],[Vertex]],Vertices[],MATCH("ID",Vertices[[#Headers],[Vertex]:[Top Word Pairs in Vertex2 Abstract by Salience]],0),FALSE)</f>
        <v>179</v>
      </c>
    </row>
    <row r="324" spans="1:3" ht="15">
      <c r="A324" s="86" t="s">
        <v>1414</v>
      </c>
      <c r="B324" s="89" t="s">
        <v>394</v>
      </c>
      <c r="C324" s="85">
        <f>VLOOKUP("~"&amp;GroupVertices[[#This Row],[Vertex]],Vertices[],MATCH("ID",Vertices[[#Headers],[Vertex]:[Top Word Pairs in Vertex2 Abstract by Salience]],0),FALSE)</f>
        <v>172</v>
      </c>
    </row>
    <row r="325" spans="1:3" ht="15">
      <c r="A325" s="86" t="s">
        <v>1414</v>
      </c>
      <c r="B325" s="89" t="s">
        <v>586</v>
      </c>
      <c r="C325" s="85">
        <f>VLOOKUP("~"&amp;GroupVertices[[#This Row],[Vertex]],Vertices[],MATCH("ID",Vertices[[#Headers],[Vertex]:[Top Word Pairs in Vertex2 Abstract by Salience]],0),FALSE)</f>
        <v>173</v>
      </c>
    </row>
    <row r="326" spans="1:3" ht="15">
      <c r="A326" s="86" t="s">
        <v>1415</v>
      </c>
      <c r="B326" s="89" t="s">
        <v>393</v>
      </c>
      <c r="C326" s="85">
        <f>VLOOKUP("~"&amp;GroupVertices[[#This Row],[Vertex]],Vertices[],MATCH("ID",Vertices[[#Headers],[Vertex]:[Top Word Pairs in Vertex2 Abstract by Salience]],0),FALSE)</f>
        <v>169</v>
      </c>
    </row>
    <row r="327" spans="1:3" ht="15">
      <c r="A327" s="86" t="s">
        <v>1415</v>
      </c>
      <c r="B327" s="89" t="s">
        <v>584</v>
      </c>
      <c r="C327" s="85">
        <f>VLOOKUP("~"&amp;GroupVertices[[#This Row],[Vertex]],Vertices[],MATCH("ID",Vertices[[#Headers],[Vertex]:[Top Word Pairs in Vertex2 Abstract by Salience]],0),FALSE)</f>
        <v>170</v>
      </c>
    </row>
    <row r="328" spans="1:3" ht="15">
      <c r="A328" s="86" t="s">
        <v>1416</v>
      </c>
      <c r="B328" s="89" t="s">
        <v>392</v>
      </c>
      <c r="C328" s="85">
        <f>VLOOKUP("~"&amp;GroupVertices[[#This Row],[Vertex]],Vertices[],MATCH("ID",Vertices[[#Headers],[Vertex]:[Top Word Pairs in Vertex2 Abstract by Salience]],0),FALSE)</f>
        <v>167</v>
      </c>
    </row>
    <row r="329" spans="1:3" ht="15">
      <c r="A329" s="86" t="s">
        <v>1416</v>
      </c>
      <c r="B329" s="89" t="s">
        <v>583</v>
      </c>
      <c r="C329" s="85">
        <f>VLOOKUP("~"&amp;GroupVertices[[#This Row],[Vertex]],Vertices[],MATCH("ID",Vertices[[#Headers],[Vertex]:[Top Word Pairs in Vertex2 Abstract by Salience]],0),FALSE)</f>
        <v>168</v>
      </c>
    </row>
    <row r="330" spans="1:3" ht="15">
      <c r="A330" s="86" t="s">
        <v>1417</v>
      </c>
      <c r="B330" s="89" t="s">
        <v>391</v>
      </c>
      <c r="C330" s="85">
        <f>VLOOKUP("~"&amp;GroupVertices[[#This Row],[Vertex]],Vertices[],MATCH("ID",Vertices[[#Headers],[Vertex]:[Top Word Pairs in Vertex2 Abstract by Salience]],0),FALSE)</f>
        <v>165</v>
      </c>
    </row>
    <row r="331" spans="1:3" ht="15">
      <c r="A331" s="86" t="s">
        <v>1417</v>
      </c>
      <c r="B331" s="89" t="s">
        <v>582</v>
      </c>
      <c r="C331" s="85">
        <f>VLOOKUP("~"&amp;GroupVertices[[#This Row],[Vertex]],Vertices[],MATCH("ID",Vertices[[#Headers],[Vertex]:[Top Word Pairs in Vertex2 Abstract by Salience]],0),FALSE)</f>
        <v>166</v>
      </c>
    </row>
    <row r="332" spans="1:3" ht="15">
      <c r="A332" s="86" t="s">
        <v>1418</v>
      </c>
      <c r="B332" s="89" t="s">
        <v>390</v>
      </c>
      <c r="C332" s="85">
        <f>VLOOKUP("~"&amp;GroupVertices[[#This Row],[Vertex]],Vertices[],MATCH("ID",Vertices[[#Headers],[Vertex]:[Top Word Pairs in Vertex2 Abstract by Salience]],0),FALSE)</f>
        <v>163</v>
      </c>
    </row>
    <row r="333" spans="1:3" ht="15">
      <c r="A333" s="86" t="s">
        <v>1418</v>
      </c>
      <c r="B333" s="89" t="s">
        <v>581</v>
      </c>
      <c r="C333" s="85">
        <f>VLOOKUP("~"&amp;GroupVertices[[#This Row],[Vertex]],Vertices[],MATCH("ID",Vertices[[#Headers],[Vertex]:[Top Word Pairs in Vertex2 Abstract by Salience]],0),FALSE)</f>
        <v>164</v>
      </c>
    </row>
    <row r="334" spans="1:3" ht="15">
      <c r="A334" s="86" t="s">
        <v>1419</v>
      </c>
      <c r="B334" s="89" t="s">
        <v>388</v>
      </c>
      <c r="C334" s="85">
        <f>VLOOKUP("~"&amp;GroupVertices[[#This Row],[Vertex]],Vertices[],MATCH("ID",Vertices[[#Headers],[Vertex]:[Top Word Pairs in Vertex2 Abstract by Salience]],0),FALSE)</f>
        <v>159</v>
      </c>
    </row>
    <row r="335" spans="1:3" ht="15">
      <c r="A335" s="86" t="s">
        <v>1419</v>
      </c>
      <c r="B335" s="89" t="s">
        <v>577</v>
      </c>
      <c r="C335" s="85">
        <f>VLOOKUP("~"&amp;GroupVertices[[#This Row],[Vertex]],Vertices[],MATCH("ID",Vertices[[#Headers],[Vertex]:[Top Word Pairs in Vertex2 Abstract by Salience]],0),FALSE)</f>
        <v>160</v>
      </c>
    </row>
    <row r="336" spans="1:3" ht="15">
      <c r="A336" s="86" t="s">
        <v>1420</v>
      </c>
      <c r="B336" s="89" t="s">
        <v>383</v>
      </c>
      <c r="C336" s="85">
        <f>VLOOKUP("~"&amp;GroupVertices[[#This Row],[Vertex]],Vertices[],MATCH("ID",Vertices[[#Headers],[Vertex]:[Top Word Pairs in Vertex2 Abstract by Salience]],0),FALSE)</f>
        <v>154</v>
      </c>
    </row>
    <row r="337" spans="1:3" ht="15">
      <c r="A337" s="86" t="s">
        <v>1420</v>
      </c>
      <c r="B337" s="89" t="s">
        <v>574</v>
      </c>
      <c r="C337" s="85">
        <f>VLOOKUP("~"&amp;GroupVertices[[#This Row],[Vertex]],Vertices[],MATCH("ID",Vertices[[#Headers],[Vertex]:[Top Word Pairs in Vertex2 Abstract by Salience]],0),FALSE)</f>
        <v>155</v>
      </c>
    </row>
    <row r="338" spans="1:3" ht="15">
      <c r="A338" s="86" t="s">
        <v>1421</v>
      </c>
      <c r="B338" s="89" t="s">
        <v>371</v>
      </c>
      <c r="C338" s="85">
        <f>VLOOKUP("~"&amp;GroupVertices[[#This Row],[Vertex]],Vertices[],MATCH("ID",Vertices[[#Headers],[Vertex]:[Top Word Pairs in Vertex2 Abstract by Salience]],0),FALSE)</f>
        <v>144</v>
      </c>
    </row>
    <row r="339" spans="1:3" ht="15">
      <c r="A339" s="86" t="s">
        <v>1421</v>
      </c>
      <c r="B339" s="89" t="s">
        <v>571</v>
      </c>
      <c r="C339" s="85">
        <f>VLOOKUP("~"&amp;GroupVertices[[#This Row],[Vertex]],Vertices[],MATCH("ID",Vertices[[#Headers],[Vertex]:[Top Word Pairs in Vertex2 Abstract by Salience]],0),FALSE)</f>
        <v>145</v>
      </c>
    </row>
    <row r="340" spans="1:3" ht="15">
      <c r="A340" s="86" t="s">
        <v>1422</v>
      </c>
      <c r="B340" s="89" t="s">
        <v>367</v>
      </c>
      <c r="C340" s="85">
        <f>VLOOKUP("~"&amp;GroupVertices[[#This Row],[Vertex]],Vertices[],MATCH("ID",Vertices[[#Headers],[Vertex]:[Top Word Pairs in Vertex2 Abstract by Salience]],0),FALSE)</f>
        <v>139</v>
      </c>
    </row>
    <row r="341" spans="1:3" ht="15">
      <c r="A341" s="86" t="s">
        <v>1422</v>
      </c>
      <c r="B341" s="89" t="s">
        <v>569</v>
      </c>
      <c r="C341" s="85">
        <f>VLOOKUP("~"&amp;GroupVertices[[#This Row],[Vertex]],Vertices[],MATCH("ID",Vertices[[#Headers],[Vertex]:[Top Word Pairs in Vertex2 Abstract by Salience]],0),FALSE)</f>
        <v>140</v>
      </c>
    </row>
    <row r="342" spans="1:3" ht="15">
      <c r="A342" s="86" t="s">
        <v>1423</v>
      </c>
      <c r="B342" s="89" t="s">
        <v>366</v>
      </c>
      <c r="C342" s="85">
        <f>VLOOKUP("~"&amp;GroupVertices[[#This Row],[Vertex]],Vertices[],MATCH("ID",Vertices[[#Headers],[Vertex]:[Top Word Pairs in Vertex2 Abstract by Salience]],0),FALSE)</f>
        <v>137</v>
      </c>
    </row>
    <row r="343" spans="1:3" ht="15">
      <c r="A343" s="86" t="s">
        <v>1423</v>
      </c>
      <c r="B343" s="89" t="s">
        <v>568</v>
      </c>
      <c r="C343" s="85">
        <f>VLOOKUP("~"&amp;GroupVertices[[#This Row],[Vertex]],Vertices[],MATCH("ID",Vertices[[#Headers],[Vertex]:[Top Word Pairs in Vertex2 Abstract by Salience]],0),FALSE)</f>
        <v>138</v>
      </c>
    </row>
    <row r="344" spans="1:3" ht="15">
      <c r="A344" s="86" t="s">
        <v>1424</v>
      </c>
      <c r="B344" s="89" t="s">
        <v>360</v>
      </c>
      <c r="C344" s="85">
        <f>VLOOKUP("~"&amp;GroupVertices[[#This Row],[Vertex]],Vertices[],MATCH("ID",Vertices[[#Headers],[Vertex]:[Top Word Pairs in Vertex2 Abstract by Salience]],0),FALSE)</f>
        <v>131</v>
      </c>
    </row>
    <row r="345" spans="1:3" ht="15">
      <c r="A345" s="86" t="s">
        <v>1424</v>
      </c>
      <c r="B345" s="89" t="s">
        <v>565</v>
      </c>
      <c r="C345" s="85">
        <f>VLOOKUP("~"&amp;GroupVertices[[#This Row],[Vertex]],Vertices[],MATCH("ID",Vertices[[#Headers],[Vertex]:[Top Word Pairs in Vertex2 Abstract by Salience]],0),FALSE)</f>
        <v>132</v>
      </c>
    </row>
    <row r="346" spans="1:3" ht="15">
      <c r="A346" s="86" t="s">
        <v>1425</v>
      </c>
      <c r="B346" s="89" t="s">
        <v>359</v>
      </c>
      <c r="C346" s="85">
        <f>VLOOKUP("~"&amp;GroupVertices[[#This Row],[Vertex]],Vertices[],MATCH("ID",Vertices[[#Headers],[Vertex]:[Top Word Pairs in Vertex2 Abstract by Salience]],0),FALSE)</f>
        <v>129</v>
      </c>
    </row>
    <row r="347" spans="1:3" ht="15">
      <c r="A347" s="86" t="s">
        <v>1425</v>
      </c>
      <c r="B347" s="89" t="s">
        <v>564</v>
      </c>
      <c r="C347" s="85">
        <f>VLOOKUP("~"&amp;GroupVertices[[#This Row],[Vertex]],Vertices[],MATCH("ID",Vertices[[#Headers],[Vertex]:[Top Word Pairs in Vertex2 Abstract by Salience]],0),FALSE)</f>
        <v>130</v>
      </c>
    </row>
    <row r="348" spans="1:3" ht="15">
      <c r="A348" s="86" t="s">
        <v>1426</v>
      </c>
      <c r="B348" s="89" t="s">
        <v>358</v>
      </c>
      <c r="C348" s="85">
        <f>VLOOKUP("~"&amp;GroupVertices[[#This Row],[Vertex]],Vertices[],MATCH("ID",Vertices[[#Headers],[Vertex]:[Top Word Pairs in Vertex2 Abstract by Salience]],0),FALSE)</f>
        <v>127</v>
      </c>
    </row>
    <row r="349" spans="1:3" ht="15">
      <c r="A349" s="86" t="s">
        <v>1426</v>
      </c>
      <c r="B349" s="89" t="s">
        <v>563</v>
      </c>
      <c r="C349" s="85">
        <f>VLOOKUP("~"&amp;GroupVertices[[#This Row],[Vertex]],Vertices[],MATCH("ID",Vertices[[#Headers],[Vertex]:[Top Word Pairs in Vertex2 Abstract by Salience]],0),FALSE)</f>
        <v>128</v>
      </c>
    </row>
    <row r="350" spans="1:3" ht="15">
      <c r="A350" s="86" t="s">
        <v>1427</v>
      </c>
      <c r="B350" s="89" t="s">
        <v>352</v>
      </c>
      <c r="C350" s="85">
        <f>VLOOKUP("~"&amp;GroupVertices[[#This Row],[Vertex]],Vertices[],MATCH("ID",Vertices[[#Headers],[Vertex]:[Top Word Pairs in Vertex2 Abstract by Salience]],0),FALSE)</f>
        <v>123</v>
      </c>
    </row>
    <row r="351" spans="1:3" ht="15">
      <c r="A351" s="86" t="s">
        <v>1427</v>
      </c>
      <c r="B351" s="89" t="s">
        <v>561</v>
      </c>
      <c r="C351" s="85">
        <f>VLOOKUP("~"&amp;GroupVertices[[#This Row],[Vertex]],Vertices[],MATCH("ID",Vertices[[#Headers],[Vertex]:[Top Word Pairs in Vertex2 Abstract by Salience]],0),FALSE)</f>
        <v>124</v>
      </c>
    </row>
    <row r="352" spans="1:3" ht="15">
      <c r="A352" s="86" t="s">
        <v>1428</v>
      </c>
      <c r="B352" s="89" t="s">
        <v>320</v>
      </c>
      <c r="C352" s="85">
        <f>VLOOKUP("~"&amp;GroupVertices[[#This Row],[Vertex]],Vertices[],MATCH("ID",Vertices[[#Headers],[Vertex]:[Top Word Pairs in Vertex2 Abstract by Salience]],0),FALSE)</f>
        <v>90</v>
      </c>
    </row>
    <row r="353" spans="1:3" ht="15">
      <c r="A353" s="86" t="s">
        <v>1428</v>
      </c>
      <c r="B353" s="89" t="s">
        <v>558</v>
      </c>
      <c r="C353" s="85">
        <f>VLOOKUP("~"&amp;GroupVertices[[#This Row],[Vertex]],Vertices[],MATCH("ID",Vertices[[#Headers],[Vertex]:[Top Word Pairs in Vertex2 Abstract by Salience]],0),FALSE)</f>
        <v>91</v>
      </c>
    </row>
    <row r="354" spans="1:3" ht="15">
      <c r="A354" s="86" t="s">
        <v>1429</v>
      </c>
      <c r="B354" s="89" t="s">
        <v>319</v>
      </c>
      <c r="C354" s="85">
        <f>VLOOKUP("~"&amp;GroupVertices[[#This Row],[Vertex]],Vertices[],MATCH("ID",Vertices[[#Headers],[Vertex]:[Top Word Pairs in Vertex2 Abstract by Salience]],0),FALSE)</f>
        <v>88</v>
      </c>
    </row>
    <row r="355" spans="1:3" ht="15">
      <c r="A355" s="86" t="s">
        <v>1429</v>
      </c>
      <c r="B355" s="89" t="s">
        <v>557</v>
      </c>
      <c r="C355" s="85">
        <f>VLOOKUP("~"&amp;GroupVertices[[#This Row],[Vertex]],Vertices[],MATCH("ID",Vertices[[#Headers],[Vertex]:[Top Word Pairs in Vertex2 Abstract by Salience]],0),FALSE)</f>
        <v>89</v>
      </c>
    </row>
    <row r="356" spans="1:3" ht="15">
      <c r="A356" s="86" t="s">
        <v>1430</v>
      </c>
      <c r="B356" s="89" t="s">
        <v>556</v>
      </c>
      <c r="C356" s="85">
        <f>VLOOKUP("~"&amp;GroupVertices[[#This Row],[Vertex]],Vertices[],MATCH("ID",Vertices[[#Headers],[Vertex]:[Top Word Pairs in Vertex2 Abstract by Salience]],0),FALSE)</f>
        <v>86</v>
      </c>
    </row>
    <row r="357" spans="1:3" ht="15">
      <c r="A357" s="86" t="s">
        <v>1430</v>
      </c>
      <c r="B357" s="89" t="s">
        <v>674</v>
      </c>
      <c r="C357" s="85">
        <f>VLOOKUP("~"&amp;GroupVertices[[#This Row],[Vertex]],Vertices[],MATCH("ID",Vertices[[#Headers],[Vertex]:[Top Word Pairs in Vertex2 Abstract by Salience]],0),FALSE)</f>
        <v>87</v>
      </c>
    </row>
  </sheetData>
  <dataValidations count="3" xWindow="58" yWindow="226">
    <dataValidation allowBlank="1" showInputMessage="1" showErrorMessage="1" promptTitle="Group Name" prompt="Enter the name of the group.  The group name must also be entered on the Groups worksheet." sqref="A2:A357"/>
    <dataValidation allowBlank="1" showInputMessage="1" showErrorMessage="1" promptTitle="Vertex Name" prompt="Enter the name of a vertex to include in the group." sqref="B2:B357"/>
    <dataValidation allowBlank="1" showInputMessage="1" promptTitle="Vertex ID" prompt="This is the value of the hidden ID cell in the Vertices worksheet.  It gets filled in by the items on the NodeXL, Analysis, Groups menu." sqref="C2:C3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3547</v>
      </c>
      <c r="B2" s="31" t="s">
        <v>304</v>
      </c>
      <c r="D2" s="29">
        <f>MIN(Vertices[Degree])</f>
        <v>0</v>
      </c>
      <c r="E2">
        <f>COUNTIF(Vertices[Degree],"&gt;= "&amp;D2)-COUNTIF(Vertices[Degree],"&gt;="&amp;D3)</f>
        <v>0</v>
      </c>
      <c r="F2" s="34">
        <f>MIN(Vertices[In-Degree])</f>
        <v>0</v>
      </c>
      <c r="G2" s="35">
        <f>COUNTIF(Vertices[In-Degree],"&gt;= "&amp;F2)-COUNTIF(Vertices[In-Degree],"&gt;="&amp;F3)</f>
        <v>238</v>
      </c>
      <c r="H2" s="34">
        <f>MIN(Vertices[Out-Degree])</f>
        <v>0</v>
      </c>
      <c r="I2" s="35">
        <f>COUNTIF(Vertices[Out-Degree],"&gt;= "&amp;H2)-COUNTIF(Vertices[Out-Degree],"&gt;="&amp;H3)</f>
        <v>118</v>
      </c>
      <c r="J2" s="34">
        <f>MIN(Vertices[Betweenness Centrality])</f>
        <v>0</v>
      </c>
      <c r="K2" s="35">
        <f>COUNTIF(Vertices[Betweenness Centrality],"&gt;= "&amp;J2)-COUNTIF(Vertices[Betweenness Centrality],"&gt;="&amp;J3)</f>
        <v>328</v>
      </c>
      <c r="L2" s="34">
        <f>MIN(Vertices[Closeness Centrality])</f>
        <v>0.002817</v>
      </c>
      <c r="M2" s="35">
        <f>COUNTIF(Vertices[Closeness Centrality],"&gt;= "&amp;L2)-COUNTIF(Vertices[Closeness Centrality],"&gt;="&amp;L3)</f>
        <v>140</v>
      </c>
      <c r="N2" s="34">
        <f>MIN(Vertices[Eigenvector Centrality])</f>
        <v>0</v>
      </c>
      <c r="O2" s="35">
        <f>COUNTIF(Vertices[Eigenvector Centrality],"&gt;= "&amp;N2)-COUNTIF(Vertices[Eigenvector Centrality],"&gt;="&amp;N3)</f>
        <v>289</v>
      </c>
      <c r="P2" s="34">
        <f>MIN(Vertices[PageRank])</f>
        <v>0.00244</v>
      </c>
      <c r="Q2" s="35">
        <f>COUNTIF(Vertices[PageRank],"&gt;= "&amp;P2)-COUNTIF(Vertices[PageRank],"&gt;="&amp;P3)</f>
        <v>160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0.38235294117647056</v>
      </c>
      <c r="I3" s="37">
        <f>COUNTIF(Vertices[Out-Degree],"&gt;= "&amp;H3)-COUNTIF(Vertices[Out-Degree],"&gt;="&amp;H4)</f>
        <v>0</v>
      </c>
      <c r="J3" s="36">
        <f aca="true" t="shared" si="4" ref="J3:J35">J2+($J$36-$J$2)/BinDivisor</f>
        <v>102.28907561764706</v>
      </c>
      <c r="K3" s="37">
        <f>COUNTIF(Vertices[Betweenness Centrality],"&gt;= "&amp;J3)-COUNTIF(Vertices[Betweenness Centrality],"&gt;="&amp;J4)</f>
        <v>5</v>
      </c>
      <c r="L3" s="36">
        <f aca="true" t="shared" si="5" ref="L3:L35">L2+($L$36-$L$2)/BinDivisor</f>
        <v>0.005268794117647059</v>
      </c>
      <c r="M3" s="37">
        <f>COUNTIF(Vertices[Closeness Centrality],"&gt;= "&amp;L3)-COUNTIF(Vertices[Closeness Centrality],"&gt;="&amp;L4)</f>
        <v>36</v>
      </c>
      <c r="N3" s="36">
        <f aca="true" t="shared" si="6" ref="N3:N35">N2+($N$36-$N$2)/BinDivisor</f>
        <v>0.012879676470588235</v>
      </c>
      <c r="O3" s="37">
        <f>COUNTIF(Vertices[Eigenvector Centrality],"&gt;= "&amp;N3)-COUNTIF(Vertices[Eigenvector Centrality],"&gt;="&amp;N4)</f>
        <v>14</v>
      </c>
      <c r="P3" s="36">
        <f aca="true" t="shared" si="7" ref="P3:P35">P2+($P$36-$P$2)/BinDivisor</f>
        <v>0.0026232941176470587</v>
      </c>
      <c r="Q3" s="37">
        <f>COUNTIF(Vertices[PageRank],"&gt;= "&amp;P3)-COUNTIF(Vertices[PageRank],"&gt;="&amp;P4)</f>
        <v>33</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356</v>
      </c>
      <c r="D4" s="29">
        <f t="shared" si="1"/>
        <v>0</v>
      </c>
      <c r="E4">
        <f>COUNTIF(Vertices[Degree],"&gt;= "&amp;D4)-COUNTIF(Vertices[Degree],"&gt;="&amp;D5)</f>
        <v>0</v>
      </c>
      <c r="F4" s="34">
        <f t="shared" si="2"/>
        <v>1</v>
      </c>
      <c r="G4" s="35">
        <f>COUNTIF(Vertices[In-Degree],"&gt;= "&amp;F4)-COUNTIF(Vertices[In-Degree],"&gt;="&amp;F5)</f>
        <v>62</v>
      </c>
      <c r="H4" s="34">
        <f t="shared" si="3"/>
        <v>0.7647058823529411</v>
      </c>
      <c r="I4" s="35">
        <f>COUNTIF(Vertices[Out-Degree],"&gt;= "&amp;H4)-COUNTIF(Vertices[Out-Degree],"&gt;="&amp;H5)</f>
        <v>211</v>
      </c>
      <c r="J4" s="34">
        <f t="shared" si="4"/>
        <v>204.57815123529411</v>
      </c>
      <c r="K4" s="35">
        <f>COUNTIF(Vertices[Betweenness Centrality],"&gt;= "&amp;J4)-COUNTIF(Vertices[Betweenness Centrality],"&gt;="&amp;J5)</f>
        <v>2</v>
      </c>
      <c r="L4" s="34">
        <f t="shared" si="5"/>
        <v>0.007720588235294118</v>
      </c>
      <c r="M4" s="35">
        <f>COUNTIF(Vertices[Closeness Centrality],"&gt;= "&amp;L4)-COUNTIF(Vertices[Closeness Centrality],"&gt;="&amp;L5)</f>
        <v>23</v>
      </c>
      <c r="N4" s="34">
        <f t="shared" si="6"/>
        <v>0.02575935294117647</v>
      </c>
      <c r="O4" s="35">
        <f>COUNTIF(Vertices[Eigenvector Centrality],"&gt;= "&amp;N4)-COUNTIF(Vertices[Eigenvector Centrality],"&gt;="&amp;N5)</f>
        <v>17</v>
      </c>
      <c r="P4" s="34">
        <f t="shared" si="7"/>
        <v>0.0028065882352941176</v>
      </c>
      <c r="Q4" s="35">
        <f>COUNTIF(Vertices[PageRank],"&gt;= "&amp;P4)-COUNTIF(Vertices[PageRank],"&gt;="&amp;P5)</f>
        <v>111</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1.5</v>
      </c>
      <c r="G5" s="37">
        <f>COUNTIF(Vertices[In-Degree],"&gt;= "&amp;F5)-COUNTIF(Vertices[In-Degree],"&gt;="&amp;F6)</f>
        <v>0</v>
      </c>
      <c r="H5" s="36">
        <f t="shared" si="3"/>
        <v>1.1470588235294117</v>
      </c>
      <c r="I5" s="37">
        <f>COUNTIF(Vertices[Out-Degree],"&gt;= "&amp;H5)-COUNTIF(Vertices[Out-Degree],"&gt;="&amp;H6)</f>
        <v>0</v>
      </c>
      <c r="J5" s="36">
        <f t="shared" si="4"/>
        <v>306.86722685294114</v>
      </c>
      <c r="K5" s="37">
        <f>COUNTIF(Vertices[Betweenness Centrality],"&gt;= "&amp;J5)-COUNTIF(Vertices[Betweenness Centrality],"&gt;="&amp;J6)</f>
        <v>7</v>
      </c>
      <c r="L5" s="36">
        <f t="shared" si="5"/>
        <v>0.010172382352941177</v>
      </c>
      <c r="M5" s="37">
        <f>COUNTIF(Vertices[Closeness Centrality],"&gt;= "&amp;L5)-COUNTIF(Vertices[Closeness Centrality],"&gt;="&amp;L6)</f>
        <v>12</v>
      </c>
      <c r="N5" s="36">
        <f t="shared" si="6"/>
        <v>0.038639029411764704</v>
      </c>
      <c r="O5" s="37">
        <f>COUNTIF(Vertices[Eigenvector Centrality],"&gt;= "&amp;N5)-COUNTIF(Vertices[Eigenvector Centrality],"&gt;="&amp;N6)</f>
        <v>2</v>
      </c>
      <c r="P5" s="36">
        <f t="shared" si="7"/>
        <v>0.0029898823529411764</v>
      </c>
      <c r="Q5" s="37">
        <f>COUNTIF(Vertices[PageRank],"&gt;= "&amp;P5)-COUNTIF(Vertices[PageRank],"&gt;="&amp;P6)</f>
        <v>3</v>
      </c>
      <c r="R5" s="36">
        <f t="shared" si="8"/>
        <v>0</v>
      </c>
      <c r="S5" s="41">
        <f>COUNTIF(Vertices[Clustering Coefficient],"&gt;= "&amp;R5)-COUNTIF(Vertices[Clustering Coefficient],"&gt;="&amp;R6)</f>
        <v>0</v>
      </c>
      <c r="T5" s="36" t="e">
        <f ca="1" t="shared" si="9"/>
        <v>#REF!</v>
      </c>
      <c r="U5" s="37" t="e">
        <f ca="1" t="shared" si="0"/>
        <v>#REF!</v>
      </c>
    </row>
    <row r="6" spans="1:21" ht="15">
      <c r="A6" s="31" t="s">
        <v>148</v>
      </c>
      <c r="B6" s="31">
        <v>295</v>
      </c>
      <c r="D6" s="29">
        <f t="shared" si="1"/>
        <v>0</v>
      </c>
      <c r="E6">
        <f>COUNTIF(Vertices[Degree],"&gt;= "&amp;D6)-COUNTIF(Vertices[Degree],"&gt;="&amp;D7)</f>
        <v>0</v>
      </c>
      <c r="F6" s="34">
        <f t="shared" si="2"/>
        <v>2</v>
      </c>
      <c r="G6" s="35">
        <f>COUNTIF(Vertices[In-Degree],"&gt;= "&amp;F6)-COUNTIF(Vertices[In-Degree],"&gt;="&amp;F7)</f>
        <v>22</v>
      </c>
      <c r="H6" s="34">
        <f t="shared" si="3"/>
        <v>1.5294117647058822</v>
      </c>
      <c r="I6" s="35">
        <f>COUNTIF(Vertices[Out-Degree],"&gt;= "&amp;H6)-COUNTIF(Vertices[Out-Degree],"&gt;="&amp;H7)</f>
        <v>0</v>
      </c>
      <c r="J6" s="34">
        <f t="shared" si="4"/>
        <v>409.15630247058823</v>
      </c>
      <c r="K6" s="35">
        <f>COUNTIF(Vertices[Betweenness Centrality],"&gt;= "&amp;J6)-COUNTIF(Vertices[Betweenness Centrality],"&gt;="&amp;J7)</f>
        <v>6</v>
      </c>
      <c r="L6" s="34">
        <f t="shared" si="5"/>
        <v>0.012624176470588236</v>
      </c>
      <c r="M6" s="35">
        <f>COUNTIF(Vertices[Closeness Centrality],"&gt;= "&amp;L6)-COUNTIF(Vertices[Closeness Centrality],"&gt;="&amp;L7)</f>
        <v>2</v>
      </c>
      <c r="N6" s="34">
        <f t="shared" si="6"/>
        <v>0.05151870588235294</v>
      </c>
      <c r="O6" s="35">
        <f>COUNTIF(Vertices[Eigenvector Centrality],"&gt;= "&amp;N6)-COUNTIF(Vertices[Eigenvector Centrality],"&gt;="&amp;N7)</f>
        <v>3</v>
      </c>
      <c r="P6" s="34">
        <f t="shared" si="7"/>
        <v>0.0031731764705882353</v>
      </c>
      <c r="Q6" s="35">
        <f>COUNTIF(Vertices[PageRank],"&gt;= "&amp;P6)-COUNTIF(Vertices[PageRank],"&gt;="&amp;P7)</f>
        <v>22</v>
      </c>
      <c r="R6" s="34">
        <f t="shared" si="8"/>
        <v>0</v>
      </c>
      <c r="S6" s="40">
        <f>COUNTIF(Vertices[Clustering Coefficient],"&gt;= "&amp;R6)-COUNTIF(Vertices[Clustering Coefficient],"&gt;="&amp;R7)</f>
        <v>0</v>
      </c>
      <c r="T6" s="34" t="e">
        <f ca="1" t="shared" si="9"/>
        <v>#REF!</v>
      </c>
      <c r="U6" s="35" t="e">
        <f ca="1" t="shared" si="0"/>
        <v>#REF!</v>
      </c>
    </row>
    <row r="7" spans="1:21" ht="15">
      <c r="A7" s="31" t="s">
        <v>149</v>
      </c>
      <c r="B7" s="31">
        <v>2</v>
      </c>
      <c r="D7" s="29">
        <f t="shared" si="1"/>
        <v>0</v>
      </c>
      <c r="E7">
        <f>COUNTIF(Vertices[Degree],"&gt;= "&amp;D7)-COUNTIF(Vertices[Degree],"&gt;="&amp;D8)</f>
        <v>0</v>
      </c>
      <c r="F7" s="36">
        <f t="shared" si="2"/>
        <v>2.5</v>
      </c>
      <c r="G7" s="37">
        <f>COUNTIF(Vertices[In-Degree],"&gt;= "&amp;F7)-COUNTIF(Vertices[In-Degree],"&gt;="&amp;F8)</f>
        <v>0</v>
      </c>
      <c r="H7" s="36">
        <f t="shared" si="3"/>
        <v>1.9117647058823528</v>
      </c>
      <c r="I7" s="37">
        <f>COUNTIF(Vertices[Out-Degree],"&gt;= "&amp;H7)-COUNTIF(Vertices[Out-Degree],"&gt;="&amp;H8)</f>
        <v>20</v>
      </c>
      <c r="J7" s="36">
        <f t="shared" si="4"/>
        <v>511.4453780882353</v>
      </c>
      <c r="K7" s="37">
        <f>COUNTIF(Vertices[Betweenness Centrality],"&gt;= "&amp;J7)-COUNTIF(Vertices[Betweenness Centrality],"&gt;="&amp;J8)</f>
        <v>0</v>
      </c>
      <c r="L7" s="36">
        <f t="shared" si="5"/>
        <v>0.015075970588235295</v>
      </c>
      <c r="M7" s="37">
        <f>COUNTIF(Vertices[Closeness Centrality],"&gt;= "&amp;L7)-COUNTIF(Vertices[Closeness Centrality],"&gt;="&amp;L8)</f>
        <v>12</v>
      </c>
      <c r="N7" s="36">
        <f t="shared" si="6"/>
        <v>0.06439838235294118</v>
      </c>
      <c r="O7" s="37">
        <f>COUNTIF(Vertices[Eigenvector Centrality],"&gt;= "&amp;N7)-COUNTIF(Vertices[Eigenvector Centrality],"&gt;="&amp;N8)</f>
        <v>5</v>
      </c>
      <c r="P7" s="36">
        <f t="shared" si="7"/>
        <v>0.003356470588235294</v>
      </c>
      <c r="Q7" s="37">
        <f>COUNTIF(Vertices[PageRank],"&gt;= "&amp;P7)-COUNTIF(Vertices[PageRank],"&gt;="&amp;P8)</f>
        <v>4</v>
      </c>
      <c r="R7" s="36">
        <f t="shared" si="8"/>
        <v>0</v>
      </c>
      <c r="S7" s="41">
        <f>COUNTIF(Vertices[Clustering Coefficient],"&gt;= "&amp;R7)-COUNTIF(Vertices[Clustering Coefficient],"&gt;="&amp;R8)</f>
        <v>0</v>
      </c>
      <c r="T7" s="36" t="e">
        <f ca="1" t="shared" si="9"/>
        <v>#REF!</v>
      </c>
      <c r="U7" s="37" t="e">
        <f ca="1" t="shared" si="0"/>
        <v>#REF!</v>
      </c>
    </row>
    <row r="8" spans="1:21" ht="15">
      <c r="A8" s="31" t="s">
        <v>150</v>
      </c>
      <c r="B8" s="31">
        <v>297</v>
      </c>
      <c r="D8" s="29">
        <f t="shared" si="1"/>
        <v>0</v>
      </c>
      <c r="E8">
        <f>COUNTIF(Vertices[Degree],"&gt;= "&amp;D8)-COUNTIF(Vertices[Degree],"&gt;="&amp;D9)</f>
        <v>0</v>
      </c>
      <c r="F8" s="34">
        <f t="shared" si="2"/>
        <v>3</v>
      </c>
      <c r="G8" s="35">
        <f>COUNTIF(Vertices[In-Degree],"&gt;= "&amp;F8)-COUNTIF(Vertices[In-Degree],"&gt;="&amp;F9)</f>
        <v>14</v>
      </c>
      <c r="H8" s="34">
        <f t="shared" si="3"/>
        <v>2.2941176470588234</v>
      </c>
      <c r="I8" s="35">
        <f>COUNTIF(Vertices[Out-Degree],"&gt;= "&amp;H8)-COUNTIF(Vertices[Out-Degree],"&gt;="&amp;H9)</f>
        <v>0</v>
      </c>
      <c r="J8" s="34">
        <f t="shared" si="4"/>
        <v>613.7344537058824</v>
      </c>
      <c r="K8" s="35">
        <f>COUNTIF(Vertices[Betweenness Centrality],"&gt;= "&amp;J8)-COUNTIF(Vertices[Betweenness Centrality],"&gt;="&amp;J9)</f>
        <v>1</v>
      </c>
      <c r="L8" s="34">
        <f t="shared" si="5"/>
        <v>0.017527764705882354</v>
      </c>
      <c r="M8" s="35">
        <f>COUNTIF(Vertices[Closeness Centrality],"&gt;= "&amp;L8)-COUNTIF(Vertices[Closeness Centrality],"&gt;="&amp;L9)</f>
        <v>2</v>
      </c>
      <c r="N8" s="34">
        <f t="shared" si="6"/>
        <v>0.07727805882352942</v>
      </c>
      <c r="O8" s="35">
        <f>COUNTIF(Vertices[Eigenvector Centrality],"&gt;= "&amp;N8)-COUNTIF(Vertices[Eigenvector Centrality],"&gt;="&amp;N9)</f>
        <v>5</v>
      </c>
      <c r="P8" s="34">
        <f t="shared" si="7"/>
        <v>0.003539764705882353</v>
      </c>
      <c r="Q8" s="35">
        <f>COUNTIF(Vertices[PageRank],"&gt;= "&amp;P8)-COUNTIF(Vertices[PageRank],"&gt;="&amp;P9)</f>
        <v>7</v>
      </c>
      <c r="R8" s="34">
        <f t="shared" si="8"/>
        <v>0</v>
      </c>
      <c r="S8" s="40">
        <f>COUNTIF(Vertices[Clustering Coefficient],"&gt;= "&amp;R8)-COUNTIF(Vertices[Clustering Coefficient],"&gt;="&amp;R9)</f>
        <v>0</v>
      </c>
      <c r="T8" s="34" t="e">
        <f ca="1" t="shared" si="9"/>
        <v>#REF!</v>
      </c>
      <c r="U8" s="35" t="e">
        <f ca="1" t="shared" si="0"/>
        <v>#REF!</v>
      </c>
    </row>
    <row r="9" spans="1:21" ht="15">
      <c r="A9" s="108"/>
      <c r="B9" s="108"/>
      <c r="D9" s="29">
        <f t="shared" si="1"/>
        <v>0</v>
      </c>
      <c r="E9">
        <f>COUNTIF(Vertices[Degree],"&gt;= "&amp;D9)-COUNTIF(Vertices[Degree],"&gt;="&amp;D10)</f>
        <v>0</v>
      </c>
      <c r="F9" s="36">
        <f t="shared" si="2"/>
        <v>3.5</v>
      </c>
      <c r="G9" s="37">
        <f>COUNTIF(Vertices[In-Degree],"&gt;= "&amp;F9)-COUNTIF(Vertices[In-Degree],"&gt;="&amp;F10)</f>
        <v>0</v>
      </c>
      <c r="H9" s="36">
        <f t="shared" si="3"/>
        <v>2.676470588235294</v>
      </c>
      <c r="I9" s="37">
        <f>COUNTIF(Vertices[Out-Degree],"&gt;= "&amp;H9)-COUNTIF(Vertices[Out-Degree],"&gt;="&amp;H10)</f>
        <v>2</v>
      </c>
      <c r="J9" s="36">
        <f t="shared" si="4"/>
        <v>716.0235293235295</v>
      </c>
      <c r="K9" s="37">
        <f>COUNTIF(Vertices[Betweenness Centrality],"&gt;= "&amp;J9)-COUNTIF(Vertices[Betweenness Centrality],"&gt;="&amp;J10)</f>
        <v>0</v>
      </c>
      <c r="L9" s="36">
        <f t="shared" si="5"/>
        <v>0.019979558823529413</v>
      </c>
      <c r="M9" s="37">
        <f>COUNTIF(Vertices[Closeness Centrality],"&gt;= "&amp;L9)-COUNTIF(Vertices[Closeness Centrality],"&gt;="&amp;L10)</f>
        <v>26</v>
      </c>
      <c r="N9" s="36">
        <f t="shared" si="6"/>
        <v>0.09015773529411766</v>
      </c>
      <c r="O9" s="37">
        <f>COUNTIF(Vertices[Eigenvector Centrality],"&gt;= "&amp;N9)-COUNTIF(Vertices[Eigenvector Centrality],"&gt;="&amp;N10)</f>
        <v>5</v>
      </c>
      <c r="P9" s="36">
        <f t="shared" si="7"/>
        <v>0.0037230588235294118</v>
      </c>
      <c r="Q9" s="37">
        <f>COUNTIF(Vertices[PageRank],"&gt;= "&amp;P9)-COUNTIF(Vertices[PageRank],"&gt;="&amp;P10)</f>
        <v>3</v>
      </c>
      <c r="R9" s="36">
        <f t="shared" si="8"/>
        <v>0</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4</v>
      </c>
      <c r="G10" s="35">
        <f>COUNTIF(Vertices[In-Degree],"&gt;= "&amp;F10)-COUNTIF(Vertices[In-Degree],"&gt;="&amp;F11)</f>
        <v>8</v>
      </c>
      <c r="H10" s="34">
        <f t="shared" si="3"/>
        <v>3.0588235294117645</v>
      </c>
      <c r="I10" s="35">
        <f>COUNTIF(Vertices[Out-Degree],"&gt;= "&amp;H10)-COUNTIF(Vertices[Out-Degree],"&gt;="&amp;H11)</f>
        <v>0</v>
      </c>
      <c r="J10" s="34">
        <f t="shared" si="4"/>
        <v>818.3126049411766</v>
      </c>
      <c r="K10" s="35">
        <f>COUNTIF(Vertices[Betweenness Centrality],"&gt;= "&amp;J10)-COUNTIF(Vertices[Betweenness Centrality],"&gt;="&amp;J11)</f>
        <v>0</v>
      </c>
      <c r="L10" s="34">
        <f t="shared" si="5"/>
        <v>0.02243135294117647</v>
      </c>
      <c r="M10" s="35">
        <f>COUNTIF(Vertices[Closeness Centrality],"&gt;= "&amp;L10)-COUNTIF(Vertices[Closeness Centrality],"&gt;="&amp;L11)</f>
        <v>18</v>
      </c>
      <c r="N10" s="34">
        <f t="shared" si="6"/>
        <v>0.1030374117647059</v>
      </c>
      <c r="O10" s="35">
        <f>COUNTIF(Vertices[Eigenvector Centrality],"&gt;= "&amp;N10)-COUNTIF(Vertices[Eigenvector Centrality],"&gt;="&amp;N11)</f>
        <v>3</v>
      </c>
      <c r="P10" s="34">
        <f t="shared" si="7"/>
        <v>0.00390635294117647</v>
      </c>
      <c r="Q10" s="35">
        <f>COUNTIF(Vertices[PageRank],"&gt;= "&amp;P10)-COUNTIF(Vertices[PageRank],"&gt;="&amp;P11)</f>
        <v>1</v>
      </c>
      <c r="R10" s="34">
        <f t="shared" si="8"/>
        <v>0</v>
      </c>
      <c r="S10" s="40">
        <f>COUNTIF(Vertices[Clustering Coefficient],"&gt;= "&amp;R10)-COUNTIF(Vertices[Clustering Coefficient],"&gt;="&amp;R11)</f>
        <v>0</v>
      </c>
      <c r="T10" s="34" t="e">
        <f ca="1" t="shared" si="9"/>
        <v>#REF!</v>
      </c>
      <c r="U10" s="35" t="e">
        <f ca="1" t="shared" si="0"/>
        <v>#REF!</v>
      </c>
    </row>
    <row r="11" spans="1:21" ht="15">
      <c r="A11" s="108"/>
      <c r="B11" s="108"/>
      <c r="D11" s="29">
        <f t="shared" si="1"/>
        <v>0</v>
      </c>
      <c r="E11">
        <f>COUNTIF(Vertices[Degree],"&gt;= "&amp;D11)-COUNTIF(Vertices[Degree],"&gt;="&amp;D12)</f>
        <v>0</v>
      </c>
      <c r="F11" s="36">
        <f t="shared" si="2"/>
        <v>4.5</v>
      </c>
      <c r="G11" s="37">
        <f>COUNTIF(Vertices[In-Degree],"&gt;= "&amp;F11)-COUNTIF(Vertices[In-Degree],"&gt;="&amp;F12)</f>
        <v>0</v>
      </c>
      <c r="H11" s="36">
        <f t="shared" si="3"/>
        <v>3.441176470588235</v>
      </c>
      <c r="I11" s="37">
        <f>COUNTIF(Vertices[Out-Degree],"&gt;= "&amp;H11)-COUNTIF(Vertices[Out-Degree],"&gt;="&amp;H12)</f>
        <v>0</v>
      </c>
      <c r="J11" s="36">
        <f t="shared" si="4"/>
        <v>920.6016805588237</v>
      </c>
      <c r="K11" s="37">
        <f>COUNTIF(Vertices[Betweenness Centrality],"&gt;= "&amp;J11)-COUNTIF(Vertices[Betweenness Centrality],"&gt;="&amp;J12)</f>
        <v>0</v>
      </c>
      <c r="L11" s="36">
        <f t="shared" si="5"/>
        <v>0.02488314705882353</v>
      </c>
      <c r="M11" s="37">
        <f>COUNTIF(Vertices[Closeness Centrality],"&gt;= "&amp;L11)-COUNTIF(Vertices[Closeness Centrality],"&gt;="&amp;L12)</f>
        <v>0</v>
      </c>
      <c r="N11" s="36">
        <f t="shared" si="6"/>
        <v>0.11591708823529415</v>
      </c>
      <c r="O11" s="37">
        <f>COUNTIF(Vertices[Eigenvector Centrality],"&gt;= "&amp;N11)-COUNTIF(Vertices[Eigenvector Centrality],"&gt;="&amp;N12)</f>
        <v>1</v>
      </c>
      <c r="P11" s="36">
        <f t="shared" si="7"/>
        <v>0.004089647058823529</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170</v>
      </c>
      <c r="B12" s="31">
        <v>0</v>
      </c>
      <c r="D12" s="29">
        <f t="shared" si="1"/>
        <v>0</v>
      </c>
      <c r="E12">
        <f>COUNTIF(Vertices[Degree],"&gt;= "&amp;D12)-COUNTIF(Vertices[Degree],"&gt;="&amp;D13)</f>
        <v>0</v>
      </c>
      <c r="F12" s="34">
        <f t="shared" si="2"/>
        <v>5</v>
      </c>
      <c r="G12" s="35">
        <f>COUNTIF(Vertices[In-Degree],"&gt;= "&amp;F12)-COUNTIF(Vertices[In-Degree],"&gt;="&amp;F13)</f>
        <v>1</v>
      </c>
      <c r="H12" s="34">
        <f t="shared" si="3"/>
        <v>3.8235294117647056</v>
      </c>
      <c r="I12" s="35">
        <f>COUNTIF(Vertices[Out-Degree],"&gt;= "&amp;H12)-COUNTIF(Vertices[Out-Degree],"&gt;="&amp;H13)</f>
        <v>1</v>
      </c>
      <c r="J12" s="34">
        <f t="shared" si="4"/>
        <v>1022.8907561764707</v>
      </c>
      <c r="K12" s="35">
        <f>COUNTIF(Vertices[Betweenness Centrality],"&gt;= "&amp;J12)-COUNTIF(Vertices[Betweenness Centrality],"&gt;="&amp;J13)</f>
        <v>1</v>
      </c>
      <c r="L12" s="34">
        <f t="shared" si="5"/>
        <v>0.02733494117647059</v>
      </c>
      <c r="M12" s="35">
        <f>COUNTIF(Vertices[Closeness Centrality],"&gt;= "&amp;L12)-COUNTIF(Vertices[Closeness Centrality],"&gt;="&amp;L13)</f>
        <v>2</v>
      </c>
      <c r="N12" s="34">
        <f t="shared" si="6"/>
        <v>0.1287967647058824</v>
      </c>
      <c r="O12" s="35">
        <f>COUNTIF(Vertices[Eigenvector Centrality],"&gt;= "&amp;N12)-COUNTIF(Vertices[Eigenvector Centrality],"&gt;="&amp;N13)</f>
        <v>2</v>
      </c>
      <c r="P12" s="34">
        <f t="shared" si="7"/>
        <v>0.004272941176470587</v>
      </c>
      <c r="Q12" s="35">
        <f>COUNTIF(Vertices[PageRank],"&gt;= "&amp;P12)-COUNTIF(Vertices[PageRank],"&gt;="&amp;P13)</f>
        <v>3</v>
      </c>
      <c r="R12" s="34">
        <f t="shared" si="8"/>
        <v>0</v>
      </c>
      <c r="S12" s="40">
        <f>COUNTIF(Vertices[Clustering Coefficient],"&gt;= "&amp;R12)-COUNTIF(Vertices[Clustering Coefficient],"&gt;="&amp;R13)</f>
        <v>0</v>
      </c>
      <c r="T12" s="34" t="e">
        <f ca="1" t="shared" si="9"/>
        <v>#REF!</v>
      </c>
      <c r="U12" s="35" t="e">
        <f ca="1" t="shared" si="0"/>
        <v>#REF!</v>
      </c>
    </row>
    <row r="13" spans="1:21" ht="15">
      <c r="A13" s="31" t="s">
        <v>171</v>
      </c>
      <c r="B13" s="31">
        <v>0</v>
      </c>
      <c r="D13" s="29">
        <f t="shared" si="1"/>
        <v>0</v>
      </c>
      <c r="E13">
        <f>COUNTIF(Vertices[Degree],"&gt;= "&amp;D13)-COUNTIF(Vertices[Degree],"&gt;="&amp;D14)</f>
        <v>0</v>
      </c>
      <c r="F13" s="36">
        <f t="shared" si="2"/>
        <v>5.5</v>
      </c>
      <c r="G13" s="37">
        <f>COUNTIF(Vertices[In-Degree],"&gt;= "&amp;F13)-COUNTIF(Vertices[In-Degree],"&gt;="&amp;F14)</f>
        <v>0</v>
      </c>
      <c r="H13" s="36">
        <f t="shared" si="3"/>
        <v>4.205882352941176</v>
      </c>
      <c r="I13" s="37">
        <f>COUNTIF(Vertices[Out-Degree],"&gt;= "&amp;H13)-COUNTIF(Vertices[Out-Degree],"&gt;="&amp;H14)</f>
        <v>0</v>
      </c>
      <c r="J13" s="36">
        <f t="shared" si="4"/>
        <v>1125.1798317941177</v>
      </c>
      <c r="K13" s="37">
        <f>COUNTIF(Vertices[Betweenness Centrality],"&gt;= "&amp;J13)-COUNTIF(Vertices[Betweenness Centrality],"&gt;="&amp;J14)</f>
        <v>0</v>
      </c>
      <c r="L13" s="36">
        <f t="shared" si="5"/>
        <v>0.02978673529411765</v>
      </c>
      <c r="M13" s="37">
        <f>COUNTIF(Vertices[Closeness Centrality],"&gt;= "&amp;L13)-COUNTIF(Vertices[Closeness Centrality],"&gt;="&amp;L14)</f>
        <v>0</v>
      </c>
      <c r="N13" s="36">
        <f t="shared" si="6"/>
        <v>0.14167644117647063</v>
      </c>
      <c r="O13" s="37">
        <f>COUNTIF(Vertices[Eigenvector Centrality],"&gt;= "&amp;N13)-COUNTIF(Vertices[Eigenvector Centrality],"&gt;="&amp;N14)</f>
        <v>1</v>
      </c>
      <c r="P13" s="36">
        <f t="shared" si="7"/>
        <v>0.004456235294117645</v>
      </c>
      <c r="Q13" s="37">
        <f>COUNTIF(Vertices[PageRank],"&gt;= "&amp;P13)-COUNTIF(Vertices[PageRank],"&gt;="&amp;P14)</f>
        <v>2</v>
      </c>
      <c r="R13" s="36">
        <f t="shared" si="8"/>
        <v>0</v>
      </c>
      <c r="S13" s="41">
        <f>COUNTIF(Vertices[Clustering Coefficient],"&gt;= "&amp;R13)-COUNTIF(Vertices[Clustering Coefficient],"&gt;="&amp;R14)</f>
        <v>0</v>
      </c>
      <c r="T13" s="36" t="e">
        <f ca="1" t="shared" si="9"/>
        <v>#REF!</v>
      </c>
      <c r="U13" s="37" t="e">
        <f ca="1" t="shared" si="0"/>
        <v>#REF!</v>
      </c>
    </row>
    <row r="14" spans="1:21" ht="15">
      <c r="A14" s="108"/>
      <c r="B14" s="108"/>
      <c r="D14" s="29">
        <f t="shared" si="1"/>
        <v>0</v>
      </c>
      <c r="E14">
        <f>COUNTIF(Vertices[Degree],"&gt;= "&amp;D14)-COUNTIF(Vertices[Degree],"&gt;="&amp;D15)</f>
        <v>0</v>
      </c>
      <c r="F14" s="34">
        <f t="shared" si="2"/>
        <v>6</v>
      </c>
      <c r="G14" s="35">
        <f>COUNTIF(Vertices[In-Degree],"&gt;= "&amp;F14)-COUNTIF(Vertices[In-Degree],"&gt;="&amp;F15)</f>
        <v>2</v>
      </c>
      <c r="H14" s="34">
        <f t="shared" si="3"/>
        <v>4.588235294117647</v>
      </c>
      <c r="I14" s="35">
        <f>COUNTIF(Vertices[Out-Degree],"&gt;= "&amp;H14)-COUNTIF(Vertices[Out-Degree],"&gt;="&amp;H15)</f>
        <v>0</v>
      </c>
      <c r="J14" s="34">
        <f t="shared" si="4"/>
        <v>1227.4689074117648</v>
      </c>
      <c r="K14" s="35">
        <f>COUNTIF(Vertices[Betweenness Centrality],"&gt;= "&amp;J14)-COUNTIF(Vertices[Betweenness Centrality],"&gt;="&amp;J15)</f>
        <v>1</v>
      </c>
      <c r="L14" s="34">
        <f t="shared" si="5"/>
        <v>0.03223852941176471</v>
      </c>
      <c r="M14" s="35">
        <f>COUNTIF(Vertices[Closeness Centrality],"&gt;= "&amp;L14)-COUNTIF(Vertices[Closeness Centrality],"&gt;="&amp;L15)</f>
        <v>1</v>
      </c>
      <c r="N14" s="34">
        <f t="shared" si="6"/>
        <v>0.15455611764705887</v>
      </c>
      <c r="O14" s="35">
        <f>COUNTIF(Vertices[Eigenvector Centrality],"&gt;= "&amp;N14)-COUNTIF(Vertices[Eigenvector Centrality],"&gt;="&amp;N15)</f>
        <v>1</v>
      </c>
      <c r="P14" s="34">
        <f t="shared" si="7"/>
        <v>0.004639529411764704</v>
      </c>
      <c r="Q14" s="35">
        <f>COUNTIF(Vertices[PageRank],"&gt;= "&amp;P14)-COUNTIF(Vertices[PageRank],"&gt;="&amp;P15)</f>
        <v>1</v>
      </c>
      <c r="R14" s="34">
        <f t="shared" si="8"/>
        <v>0</v>
      </c>
      <c r="S14" s="40">
        <f>COUNTIF(Vertices[Clustering Coefficient],"&gt;= "&amp;R14)-COUNTIF(Vertices[Clustering Coefficient],"&gt;="&amp;R15)</f>
        <v>0</v>
      </c>
      <c r="T14" s="34" t="e">
        <f ca="1" t="shared" si="9"/>
        <v>#REF!</v>
      </c>
      <c r="U14" s="35" t="e">
        <f ca="1" t="shared" si="0"/>
        <v>#REF!</v>
      </c>
    </row>
    <row r="15" spans="1:21" ht="15">
      <c r="A15" s="31" t="s">
        <v>152</v>
      </c>
      <c r="B15" s="31">
        <v>80</v>
      </c>
      <c r="D15" s="29">
        <f t="shared" si="1"/>
        <v>0</v>
      </c>
      <c r="E15">
        <f>COUNTIF(Vertices[Degree],"&gt;= "&amp;D15)-COUNTIF(Vertices[Degree],"&gt;="&amp;D16)</f>
        <v>0</v>
      </c>
      <c r="F15" s="36">
        <f t="shared" si="2"/>
        <v>6.5</v>
      </c>
      <c r="G15" s="37">
        <f>COUNTIF(Vertices[In-Degree],"&gt;= "&amp;F15)-COUNTIF(Vertices[In-Degree],"&gt;="&amp;F16)</f>
        <v>0</v>
      </c>
      <c r="H15" s="36">
        <f t="shared" si="3"/>
        <v>4.970588235294118</v>
      </c>
      <c r="I15" s="37">
        <f>COUNTIF(Vertices[Out-Degree],"&gt;= "&amp;H15)-COUNTIF(Vertices[Out-Degree],"&gt;="&amp;H16)</f>
        <v>2</v>
      </c>
      <c r="J15" s="36">
        <f t="shared" si="4"/>
        <v>1329.757983029412</v>
      </c>
      <c r="K15" s="37">
        <f>COUNTIF(Vertices[Betweenness Centrality],"&gt;= "&amp;J15)-COUNTIF(Vertices[Betweenness Centrality],"&gt;="&amp;J16)</f>
        <v>0</v>
      </c>
      <c r="L15" s="36">
        <f t="shared" si="5"/>
        <v>0.034690323529411767</v>
      </c>
      <c r="M15" s="37">
        <f>COUNTIF(Vertices[Closeness Centrality],"&gt;= "&amp;L15)-COUNTIF(Vertices[Closeness Centrality],"&gt;="&amp;L16)</f>
        <v>0</v>
      </c>
      <c r="N15" s="36">
        <f t="shared" si="6"/>
        <v>0.1674357941176471</v>
      </c>
      <c r="O15" s="37">
        <f>COUNTIF(Vertices[Eigenvector Centrality],"&gt;= "&amp;N15)-COUNTIF(Vertices[Eigenvector Centrality],"&gt;="&amp;N16)</f>
        <v>0</v>
      </c>
      <c r="P15" s="36">
        <f t="shared" si="7"/>
        <v>0.004822823529411762</v>
      </c>
      <c r="Q15" s="37">
        <f>COUNTIF(Vertices[PageRank],"&gt;= "&amp;P15)-COUNTIF(Vertices[PageRank],"&gt;="&amp;P16)</f>
        <v>1</v>
      </c>
      <c r="R15" s="36">
        <f t="shared" si="8"/>
        <v>0</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7</v>
      </c>
      <c r="G16" s="35">
        <f>COUNTIF(Vertices[In-Degree],"&gt;= "&amp;F16)-COUNTIF(Vertices[In-Degree],"&gt;="&amp;F17)</f>
        <v>1</v>
      </c>
      <c r="H16" s="34">
        <f t="shared" si="3"/>
        <v>5.352941176470589</v>
      </c>
      <c r="I16" s="35">
        <f>COUNTIF(Vertices[Out-Degree],"&gt;= "&amp;H16)-COUNTIF(Vertices[Out-Degree],"&gt;="&amp;H17)</f>
        <v>0</v>
      </c>
      <c r="J16" s="34">
        <f t="shared" si="4"/>
        <v>1432.047058647059</v>
      </c>
      <c r="K16" s="35">
        <f>COUNTIF(Vertices[Betweenness Centrality],"&gt;= "&amp;J16)-COUNTIF(Vertices[Betweenness Centrality],"&gt;="&amp;J17)</f>
        <v>0</v>
      </c>
      <c r="L16" s="34">
        <f t="shared" si="5"/>
        <v>0.037142117647058825</v>
      </c>
      <c r="M16" s="35">
        <f>COUNTIF(Vertices[Closeness Centrality],"&gt;= "&amp;L16)-COUNTIF(Vertices[Closeness Centrality],"&gt;="&amp;L17)</f>
        <v>8</v>
      </c>
      <c r="N16" s="34">
        <f t="shared" si="6"/>
        <v>0.18031547058823535</v>
      </c>
      <c r="O16" s="35">
        <f>COUNTIF(Vertices[Eigenvector Centrality],"&gt;= "&amp;N16)-COUNTIF(Vertices[Eigenvector Centrality],"&gt;="&amp;N17)</f>
        <v>3</v>
      </c>
      <c r="P16" s="34">
        <f t="shared" si="7"/>
        <v>0.005006117647058821</v>
      </c>
      <c r="Q16" s="35">
        <f>COUNTIF(Vertices[PageRank],"&gt;= "&amp;P16)-COUNTIF(Vertices[PageRank],"&gt;="&amp;P17)</f>
        <v>2</v>
      </c>
      <c r="R16" s="34">
        <f t="shared" si="8"/>
        <v>0</v>
      </c>
      <c r="S16" s="40">
        <f>COUNTIF(Vertices[Clustering Coefficient],"&gt;= "&amp;R16)-COUNTIF(Vertices[Clustering Coefficient],"&gt;="&amp;R17)</f>
        <v>0</v>
      </c>
      <c r="T16" s="34" t="e">
        <f ca="1" t="shared" si="9"/>
        <v>#REF!</v>
      </c>
      <c r="U16" s="35" t="e">
        <f ca="1" t="shared" si="0"/>
        <v>#REF!</v>
      </c>
    </row>
    <row r="17" spans="1:21" ht="15">
      <c r="A17" s="31" t="s">
        <v>154</v>
      </c>
      <c r="B17" s="31">
        <v>80</v>
      </c>
      <c r="D17" s="29">
        <f t="shared" si="1"/>
        <v>0</v>
      </c>
      <c r="E17">
        <f>COUNTIF(Vertices[Degree],"&gt;= "&amp;D17)-COUNTIF(Vertices[Degree],"&gt;="&amp;D18)</f>
        <v>0</v>
      </c>
      <c r="F17" s="36">
        <f t="shared" si="2"/>
        <v>7.5</v>
      </c>
      <c r="G17" s="37">
        <f>COUNTIF(Vertices[In-Degree],"&gt;= "&amp;F17)-COUNTIF(Vertices[In-Degree],"&gt;="&amp;F18)</f>
        <v>0</v>
      </c>
      <c r="H17" s="36">
        <f t="shared" si="3"/>
        <v>5.73529411764706</v>
      </c>
      <c r="I17" s="37">
        <f>COUNTIF(Vertices[Out-Degree],"&gt;= "&amp;H17)-COUNTIF(Vertices[Out-Degree],"&gt;="&amp;H18)</f>
        <v>0</v>
      </c>
      <c r="J17" s="36">
        <f t="shared" si="4"/>
        <v>1534.336134264706</v>
      </c>
      <c r="K17" s="37">
        <f>COUNTIF(Vertices[Betweenness Centrality],"&gt;= "&amp;J17)-COUNTIF(Vertices[Betweenness Centrality],"&gt;="&amp;J18)</f>
        <v>1</v>
      </c>
      <c r="L17" s="36">
        <f t="shared" si="5"/>
        <v>0.039593911764705884</v>
      </c>
      <c r="M17" s="37">
        <f>COUNTIF(Vertices[Closeness Centrality],"&gt;= "&amp;L17)-COUNTIF(Vertices[Closeness Centrality],"&gt;="&amp;L18)</f>
        <v>2</v>
      </c>
      <c r="N17" s="36">
        <f t="shared" si="6"/>
        <v>0.1931951470588236</v>
      </c>
      <c r="O17" s="37">
        <f>COUNTIF(Vertices[Eigenvector Centrality],"&gt;= "&amp;N17)-COUNTIF(Vertices[Eigenvector Centrality],"&gt;="&amp;N18)</f>
        <v>0</v>
      </c>
      <c r="P17" s="36">
        <f t="shared" si="7"/>
        <v>0.005189411764705879</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155</v>
      </c>
      <c r="B18" s="31">
        <v>91</v>
      </c>
      <c r="D18" s="29">
        <f t="shared" si="1"/>
        <v>0</v>
      </c>
      <c r="E18">
        <f>COUNTIF(Vertices[Degree],"&gt;= "&amp;D18)-COUNTIF(Vertices[Degree],"&gt;="&amp;D19)</f>
        <v>0</v>
      </c>
      <c r="F18" s="34">
        <f t="shared" si="2"/>
        <v>8</v>
      </c>
      <c r="G18" s="35">
        <f>COUNTIF(Vertices[In-Degree],"&gt;= "&amp;F18)-COUNTIF(Vertices[In-Degree],"&gt;="&amp;F19)</f>
        <v>1</v>
      </c>
      <c r="H18" s="34">
        <f t="shared" si="3"/>
        <v>6.117647058823531</v>
      </c>
      <c r="I18" s="35">
        <f>COUNTIF(Vertices[Out-Degree],"&gt;= "&amp;H18)-COUNTIF(Vertices[Out-Degree],"&gt;="&amp;H19)</f>
        <v>0</v>
      </c>
      <c r="J18" s="34">
        <f t="shared" si="4"/>
        <v>1636.6252098823531</v>
      </c>
      <c r="K18" s="35">
        <f>COUNTIF(Vertices[Betweenness Centrality],"&gt;= "&amp;J18)-COUNTIF(Vertices[Betweenness Centrality],"&gt;="&amp;J19)</f>
        <v>0</v>
      </c>
      <c r="L18" s="34">
        <f t="shared" si="5"/>
        <v>0.04204570588235294</v>
      </c>
      <c r="M18" s="35">
        <f>COUNTIF(Vertices[Closeness Centrality],"&gt;= "&amp;L18)-COUNTIF(Vertices[Closeness Centrality],"&gt;="&amp;L19)</f>
        <v>0</v>
      </c>
      <c r="N18" s="34">
        <f t="shared" si="6"/>
        <v>0.20607482352941184</v>
      </c>
      <c r="O18" s="35">
        <f>COUNTIF(Vertices[Eigenvector Centrality],"&gt;= "&amp;N18)-COUNTIF(Vertices[Eigenvector Centrality],"&gt;="&amp;N19)</f>
        <v>0</v>
      </c>
      <c r="P18" s="34">
        <f t="shared" si="7"/>
        <v>0.005372705882352937</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08"/>
      <c r="B19" s="108"/>
      <c r="D19" s="29">
        <f t="shared" si="1"/>
        <v>0</v>
      </c>
      <c r="E19">
        <f>COUNTIF(Vertices[Degree],"&gt;= "&amp;D19)-COUNTIF(Vertices[Degree],"&gt;="&amp;D20)</f>
        <v>0</v>
      </c>
      <c r="F19" s="36">
        <f t="shared" si="2"/>
        <v>8.5</v>
      </c>
      <c r="G19" s="37">
        <f>COUNTIF(Vertices[In-Degree],"&gt;= "&amp;F19)-COUNTIF(Vertices[In-Degree],"&gt;="&amp;F20)</f>
        <v>0</v>
      </c>
      <c r="H19" s="36">
        <f t="shared" si="3"/>
        <v>6.500000000000002</v>
      </c>
      <c r="I19" s="37">
        <f>COUNTIF(Vertices[Out-Degree],"&gt;= "&amp;H19)-COUNTIF(Vertices[Out-Degree],"&gt;="&amp;H20)</f>
        <v>0</v>
      </c>
      <c r="J19" s="36">
        <f t="shared" si="4"/>
        <v>1738.9142855000002</v>
      </c>
      <c r="K19" s="37">
        <f>COUNTIF(Vertices[Betweenness Centrality],"&gt;= "&amp;J19)-COUNTIF(Vertices[Betweenness Centrality],"&gt;="&amp;J20)</f>
        <v>2</v>
      </c>
      <c r="L19" s="36">
        <f t="shared" si="5"/>
        <v>0.0444975</v>
      </c>
      <c r="M19" s="37">
        <f>COUNTIF(Vertices[Closeness Centrality],"&gt;= "&amp;L19)-COUNTIF(Vertices[Closeness Centrality],"&gt;="&amp;L20)</f>
        <v>4</v>
      </c>
      <c r="N19" s="36">
        <f t="shared" si="6"/>
        <v>0.21895450000000008</v>
      </c>
      <c r="O19" s="37">
        <f>COUNTIF(Vertices[Eigenvector Centrality],"&gt;= "&amp;N19)-COUNTIF(Vertices[Eigenvector Centrality],"&gt;="&amp;N20)</f>
        <v>1</v>
      </c>
      <c r="P19" s="36">
        <f t="shared" si="7"/>
        <v>0.005555999999999996</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156</v>
      </c>
      <c r="B20" s="31">
        <v>9</v>
      </c>
      <c r="D20" s="29">
        <f t="shared" si="1"/>
        <v>0</v>
      </c>
      <c r="E20">
        <f>COUNTIF(Vertices[Degree],"&gt;= "&amp;D20)-COUNTIF(Vertices[Degree],"&gt;="&amp;D21)</f>
        <v>0</v>
      </c>
      <c r="F20" s="34">
        <f t="shared" si="2"/>
        <v>9</v>
      </c>
      <c r="G20" s="35">
        <f>COUNTIF(Vertices[In-Degree],"&gt;= "&amp;F20)-COUNTIF(Vertices[In-Degree],"&gt;="&amp;F21)</f>
        <v>1</v>
      </c>
      <c r="H20" s="34">
        <f t="shared" si="3"/>
        <v>6.882352941176473</v>
      </c>
      <c r="I20" s="35">
        <f>COUNTIF(Vertices[Out-Degree],"&gt;= "&amp;H20)-COUNTIF(Vertices[Out-Degree],"&gt;="&amp;H21)</f>
        <v>0</v>
      </c>
      <c r="J20" s="34">
        <f t="shared" si="4"/>
        <v>1841.2033611176473</v>
      </c>
      <c r="K20" s="35">
        <f>COUNTIF(Vertices[Betweenness Centrality],"&gt;= "&amp;J20)-COUNTIF(Vertices[Betweenness Centrality],"&gt;="&amp;J21)</f>
        <v>0</v>
      </c>
      <c r="L20" s="34">
        <f t="shared" si="5"/>
        <v>0.04694929411764706</v>
      </c>
      <c r="M20" s="35">
        <f>COUNTIF(Vertices[Closeness Centrality],"&gt;= "&amp;L20)-COUNTIF(Vertices[Closeness Centrality],"&gt;="&amp;L21)</f>
        <v>9</v>
      </c>
      <c r="N20" s="34">
        <f t="shared" si="6"/>
        <v>0.23183417647058832</v>
      </c>
      <c r="O20" s="35">
        <f>COUNTIF(Vertices[Eigenvector Centrality],"&gt;= "&amp;N20)-COUNTIF(Vertices[Eigenvector Centrality],"&gt;="&amp;N21)</f>
        <v>0</v>
      </c>
      <c r="P20" s="34">
        <f t="shared" si="7"/>
        <v>0.005739294117647054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157</v>
      </c>
      <c r="B21" s="31">
        <v>3.554985</v>
      </c>
      <c r="D21" s="29">
        <f t="shared" si="1"/>
        <v>0</v>
      </c>
      <c r="E21">
        <f>COUNTIF(Vertices[Degree],"&gt;= "&amp;D21)-COUNTIF(Vertices[Degree],"&gt;="&amp;D22)</f>
        <v>0</v>
      </c>
      <c r="F21" s="36">
        <f t="shared" si="2"/>
        <v>9.5</v>
      </c>
      <c r="G21" s="37">
        <f>COUNTIF(Vertices[In-Degree],"&gt;= "&amp;F21)-COUNTIF(Vertices[In-Degree],"&gt;="&amp;F22)</f>
        <v>0</v>
      </c>
      <c r="H21" s="36">
        <f t="shared" si="3"/>
        <v>7.264705882352944</v>
      </c>
      <c r="I21" s="37">
        <f>COUNTIF(Vertices[Out-Degree],"&gt;= "&amp;H21)-COUNTIF(Vertices[Out-Degree],"&gt;="&amp;H22)</f>
        <v>0</v>
      </c>
      <c r="J21" s="36">
        <f t="shared" si="4"/>
        <v>1943.4924367352944</v>
      </c>
      <c r="K21" s="37">
        <f>COUNTIF(Vertices[Betweenness Centrality],"&gt;= "&amp;J21)-COUNTIF(Vertices[Betweenness Centrality],"&gt;="&amp;J22)</f>
        <v>0</v>
      </c>
      <c r="L21" s="36">
        <f t="shared" si="5"/>
        <v>0.04940108823529412</v>
      </c>
      <c r="M21" s="37">
        <f>COUNTIF(Vertices[Closeness Centrality],"&gt;= "&amp;L21)-COUNTIF(Vertices[Closeness Centrality],"&gt;="&amp;L22)</f>
        <v>16</v>
      </c>
      <c r="N21" s="36">
        <f t="shared" si="6"/>
        <v>0.24471385294117656</v>
      </c>
      <c r="O21" s="37">
        <f>COUNTIF(Vertices[Eigenvector Centrality],"&gt;= "&amp;N21)-COUNTIF(Vertices[Eigenvector Centrality],"&gt;="&amp;N22)</f>
        <v>0</v>
      </c>
      <c r="P21" s="36">
        <f t="shared" si="7"/>
        <v>0.005922588235294113</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10</v>
      </c>
      <c r="G22" s="35">
        <f>COUNTIF(Vertices[In-Degree],"&gt;= "&amp;F22)-COUNTIF(Vertices[In-Degree],"&gt;="&amp;F23)</f>
        <v>2</v>
      </c>
      <c r="H22" s="34">
        <f t="shared" si="3"/>
        <v>7.647058823529415</v>
      </c>
      <c r="I22" s="35">
        <f>COUNTIF(Vertices[Out-Degree],"&gt;= "&amp;H22)-COUNTIF(Vertices[Out-Degree],"&gt;="&amp;H23)</f>
        <v>0</v>
      </c>
      <c r="J22" s="34">
        <f t="shared" si="4"/>
        <v>2045.7815123529415</v>
      </c>
      <c r="K22" s="35">
        <f>COUNTIF(Vertices[Betweenness Centrality],"&gt;= "&amp;J22)-COUNTIF(Vertices[Betweenness Centrality],"&gt;="&amp;J23)</f>
        <v>0</v>
      </c>
      <c r="L22" s="34">
        <f t="shared" si="5"/>
        <v>0.05185288235294118</v>
      </c>
      <c r="M22" s="35">
        <f>COUNTIF(Vertices[Closeness Centrality],"&gt;= "&amp;L22)-COUNTIF(Vertices[Closeness Centrality],"&gt;="&amp;L23)</f>
        <v>1</v>
      </c>
      <c r="N22" s="34">
        <f t="shared" si="6"/>
        <v>0.2575935294117648</v>
      </c>
      <c r="O22" s="35">
        <f>COUNTIF(Vertices[Eigenvector Centrality],"&gt;= "&amp;N22)-COUNTIF(Vertices[Eigenvector Centrality],"&gt;="&amp;N23)</f>
        <v>0</v>
      </c>
      <c r="P22" s="34">
        <f t="shared" si="7"/>
        <v>0.006105882352941171</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158</v>
      </c>
      <c r="B23" s="31">
        <v>0.00234214274410508</v>
      </c>
      <c r="D23" s="29">
        <f t="shared" si="1"/>
        <v>0</v>
      </c>
      <c r="E23">
        <f>COUNTIF(Vertices[Degree],"&gt;= "&amp;D23)-COUNTIF(Vertices[Degree],"&gt;="&amp;D24)</f>
        <v>0</v>
      </c>
      <c r="F23" s="36">
        <f t="shared" si="2"/>
        <v>10.5</v>
      </c>
      <c r="G23" s="37">
        <f>COUNTIF(Vertices[In-Degree],"&gt;= "&amp;F23)-COUNTIF(Vertices[In-Degree],"&gt;="&amp;F24)</f>
        <v>0</v>
      </c>
      <c r="H23" s="36">
        <f t="shared" si="3"/>
        <v>8.029411764705886</v>
      </c>
      <c r="I23" s="37">
        <f>COUNTIF(Vertices[Out-Degree],"&gt;= "&amp;H23)-COUNTIF(Vertices[Out-Degree],"&gt;="&amp;H24)</f>
        <v>0</v>
      </c>
      <c r="J23" s="36">
        <f t="shared" si="4"/>
        <v>2148.0705879705883</v>
      </c>
      <c r="K23" s="37">
        <f>COUNTIF(Vertices[Betweenness Centrality],"&gt;= "&amp;J23)-COUNTIF(Vertices[Betweenness Centrality],"&gt;="&amp;J24)</f>
        <v>0</v>
      </c>
      <c r="L23" s="36">
        <f t="shared" si="5"/>
        <v>0.05430467647058824</v>
      </c>
      <c r="M23" s="37">
        <f>COUNTIF(Vertices[Closeness Centrality],"&gt;= "&amp;L23)-COUNTIF(Vertices[Closeness Centrality],"&gt;="&amp;L24)</f>
        <v>8</v>
      </c>
      <c r="N23" s="36">
        <f t="shared" si="6"/>
        <v>0.270473205882353</v>
      </c>
      <c r="O23" s="37">
        <f>COUNTIF(Vertices[Eigenvector Centrality],"&gt;= "&amp;N23)-COUNTIF(Vertices[Eigenvector Centrality],"&gt;="&amp;N24)</f>
        <v>0</v>
      </c>
      <c r="P23" s="36">
        <f t="shared" si="7"/>
        <v>0.0062891764705882295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3548</v>
      </c>
      <c r="B24" s="31">
        <v>0.91926</v>
      </c>
      <c r="D24" s="29">
        <f t="shared" si="1"/>
        <v>0</v>
      </c>
      <c r="E24">
        <f>COUNTIF(Vertices[Degree],"&gt;= "&amp;D24)-COUNTIF(Vertices[Degree],"&gt;="&amp;D25)</f>
        <v>0</v>
      </c>
      <c r="F24" s="34">
        <f t="shared" si="2"/>
        <v>11</v>
      </c>
      <c r="G24" s="35">
        <f>COUNTIF(Vertices[In-Degree],"&gt;= "&amp;F24)-COUNTIF(Vertices[In-Degree],"&gt;="&amp;F25)</f>
        <v>1</v>
      </c>
      <c r="H24" s="34">
        <f t="shared" si="3"/>
        <v>8.411764705882357</v>
      </c>
      <c r="I24" s="35">
        <f>COUNTIF(Vertices[Out-Degree],"&gt;= "&amp;H24)-COUNTIF(Vertices[Out-Degree],"&gt;="&amp;H25)</f>
        <v>0</v>
      </c>
      <c r="J24" s="34">
        <f t="shared" si="4"/>
        <v>2250.3596635882354</v>
      </c>
      <c r="K24" s="35">
        <f>COUNTIF(Vertices[Betweenness Centrality],"&gt;= "&amp;J24)-COUNTIF(Vertices[Betweenness Centrality],"&gt;="&amp;J25)</f>
        <v>0</v>
      </c>
      <c r="L24" s="34">
        <f t="shared" si="5"/>
        <v>0.0567564705882353</v>
      </c>
      <c r="M24" s="35">
        <f>COUNTIF(Vertices[Closeness Centrality],"&gt;= "&amp;L24)-COUNTIF(Vertices[Closeness Centrality],"&gt;="&amp;L25)</f>
        <v>4</v>
      </c>
      <c r="N24" s="34">
        <f t="shared" si="6"/>
        <v>0.28335288235294126</v>
      </c>
      <c r="O24" s="35">
        <f>COUNTIF(Vertices[Eigenvector Centrality],"&gt;= "&amp;N24)-COUNTIF(Vertices[Eigenvector Centrality],"&gt;="&amp;N25)</f>
        <v>1</v>
      </c>
      <c r="P24" s="34">
        <f t="shared" si="7"/>
        <v>0.006472470588235288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08"/>
      <c r="B25" s="108"/>
      <c r="D25" s="29">
        <f t="shared" si="1"/>
        <v>0</v>
      </c>
      <c r="E25">
        <f>COUNTIF(Vertices[Degree],"&gt;= "&amp;D25)-COUNTIF(Vertices[Degree],"&gt;="&amp;D26)</f>
        <v>0</v>
      </c>
      <c r="F25" s="36">
        <f t="shared" si="2"/>
        <v>11.5</v>
      </c>
      <c r="G25" s="37">
        <f>COUNTIF(Vertices[In-Degree],"&gt;= "&amp;F25)-COUNTIF(Vertices[In-Degree],"&gt;="&amp;F26)</f>
        <v>0</v>
      </c>
      <c r="H25" s="36">
        <f t="shared" si="3"/>
        <v>8.794117647058828</v>
      </c>
      <c r="I25" s="37">
        <f>COUNTIF(Vertices[Out-Degree],"&gt;= "&amp;H25)-COUNTIF(Vertices[Out-Degree],"&gt;="&amp;H26)</f>
        <v>0</v>
      </c>
      <c r="J25" s="36">
        <f t="shared" si="4"/>
        <v>2352.6487392058825</v>
      </c>
      <c r="K25" s="37">
        <f>COUNTIF(Vertices[Betweenness Centrality],"&gt;= "&amp;J25)-COUNTIF(Vertices[Betweenness Centrality],"&gt;="&amp;J26)</f>
        <v>0</v>
      </c>
      <c r="L25" s="36">
        <f t="shared" si="5"/>
        <v>0.059208264705882356</v>
      </c>
      <c r="M25" s="37">
        <f>COUNTIF(Vertices[Closeness Centrality],"&gt;= "&amp;L25)-COUNTIF(Vertices[Closeness Centrality],"&gt;="&amp;L26)</f>
        <v>11</v>
      </c>
      <c r="N25" s="36">
        <f t="shared" si="6"/>
        <v>0.2962325588235295</v>
      </c>
      <c r="O25" s="37">
        <f>COUNTIF(Vertices[Eigenvector Centrality],"&gt;= "&amp;N25)-COUNTIF(Vertices[Eigenvector Centrality],"&gt;="&amp;N26)</f>
        <v>0</v>
      </c>
      <c r="P25" s="36">
        <f t="shared" si="7"/>
        <v>0.006655764705882346</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3549</v>
      </c>
      <c r="B26" s="31" t="s">
        <v>3564</v>
      </c>
      <c r="D26" s="29">
        <f t="shared" si="1"/>
        <v>0</v>
      </c>
      <c r="E26">
        <f>COUNTIF(Vertices[Degree],"&gt;= "&amp;D26)-COUNTIF(Vertices[Degree],"&gt;="&amp;D27)</f>
        <v>0</v>
      </c>
      <c r="F26" s="34">
        <f t="shared" si="2"/>
        <v>12</v>
      </c>
      <c r="G26" s="35">
        <f>COUNTIF(Vertices[In-Degree],"&gt;= "&amp;F26)-COUNTIF(Vertices[In-Degree],"&gt;="&amp;F27)</f>
        <v>0</v>
      </c>
      <c r="H26" s="34">
        <f t="shared" si="3"/>
        <v>9.176470588235299</v>
      </c>
      <c r="I26" s="35">
        <f>COUNTIF(Vertices[Out-Degree],"&gt;= "&amp;H26)-COUNTIF(Vertices[Out-Degree],"&gt;="&amp;H27)</f>
        <v>0</v>
      </c>
      <c r="J26" s="34">
        <f t="shared" si="4"/>
        <v>2454.9378148235296</v>
      </c>
      <c r="K26" s="35">
        <f>COUNTIF(Vertices[Betweenness Centrality],"&gt;= "&amp;J26)-COUNTIF(Vertices[Betweenness Centrality],"&gt;="&amp;J27)</f>
        <v>0</v>
      </c>
      <c r="L26" s="34">
        <f t="shared" si="5"/>
        <v>0.061660058823529415</v>
      </c>
      <c r="M26" s="35">
        <f>COUNTIF(Vertices[Closeness Centrality],"&gt;= "&amp;L26)-COUNTIF(Vertices[Closeness Centrality],"&gt;="&amp;L27)</f>
        <v>8</v>
      </c>
      <c r="N26" s="34">
        <f t="shared" si="6"/>
        <v>0.30911223529411774</v>
      </c>
      <c r="O26" s="35">
        <f>COUNTIF(Vertices[Eigenvector Centrality],"&gt;= "&amp;N26)-COUNTIF(Vertices[Eigenvector Centrality],"&gt;="&amp;N27)</f>
        <v>0</v>
      </c>
      <c r="P26" s="34">
        <f t="shared" si="7"/>
        <v>0.006839058823529405</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12.5</v>
      </c>
      <c r="G27" s="37">
        <f>COUNTIF(Vertices[In-Degree],"&gt;= "&amp;F27)-COUNTIF(Vertices[In-Degree],"&gt;="&amp;F28)</f>
        <v>0</v>
      </c>
      <c r="H27" s="36">
        <f t="shared" si="3"/>
        <v>9.55882352941177</v>
      </c>
      <c r="I27" s="37">
        <f>COUNTIF(Vertices[Out-Degree],"&gt;= "&amp;H27)-COUNTIF(Vertices[Out-Degree],"&gt;="&amp;H28)</f>
        <v>0</v>
      </c>
      <c r="J27" s="36">
        <f t="shared" si="4"/>
        <v>2557.2268904411767</v>
      </c>
      <c r="K27" s="37">
        <f>COUNTIF(Vertices[Betweenness Centrality],"&gt;= "&amp;J27)-COUNTIF(Vertices[Betweenness Centrality],"&gt;="&amp;J28)</f>
        <v>1</v>
      </c>
      <c r="L27" s="36">
        <f t="shared" si="5"/>
        <v>0.06411185294117647</v>
      </c>
      <c r="M27" s="37">
        <f>COUNTIF(Vertices[Closeness Centrality],"&gt;= "&amp;L27)-COUNTIF(Vertices[Closeness Centrality],"&gt;="&amp;L28)</f>
        <v>2</v>
      </c>
      <c r="N27" s="36">
        <f t="shared" si="6"/>
        <v>0.321991911764706</v>
      </c>
      <c r="O27" s="37">
        <f>COUNTIF(Vertices[Eigenvector Centrality],"&gt;= "&amp;N27)-COUNTIF(Vertices[Eigenvector Centrality],"&gt;="&amp;N28)</f>
        <v>0</v>
      </c>
      <c r="P27" s="36">
        <f t="shared" si="7"/>
        <v>0.007022352941176463</v>
      </c>
      <c r="Q27" s="37">
        <f>COUNTIF(Vertices[PageRank],"&gt;= "&amp;P27)-COUNTIF(Vertices[PageRank],"&gt;="&amp;P28)</f>
        <v>1</v>
      </c>
      <c r="R27" s="36">
        <f t="shared" si="8"/>
        <v>0</v>
      </c>
      <c r="S27" s="41">
        <f>COUNTIF(Vertices[Clustering Coefficient],"&gt;= "&amp;R27)-COUNTIF(Vertices[Clustering Coefficient],"&gt;="&amp;R28)</f>
        <v>0</v>
      </c>
      <c r="T27" s="36" t="e">
        <f ca="1" t="shared" si="9"/>
        <v>#REF!</v>
      </c>
      <c r="U27" s="37" t="e">
        <f ca="1" t="shared" si="10"/>
        <v>#REF!</v>
      </c>
    </row>
    <row r="28" spans="1:21" ht="15">
      <c r="A28" s="31" t="s">
        <v>3550</v>
      </c>
      <c r="B28" s="31" t="s">
        <v>4494</v>
      </c>
      <c r="D28" s="29">
        <f t="shared" si="1"/>
        <v>0</v>
      </c>
      <c r="E28">
        <f>COUNTIF(Vertices[Degree],"&gt;= "&amp;D28)-COUNTIF(Vertices[Degree],"&gt;="&amp;D29)</f>
        <v>0</v>
      </c>
      <c r="F28" s="34">
        <f t="shared" si="2"/>
        <v>13</v>
      </c>
      <c r="G28" s="35">
        <f>COUNTIF(Vertices[In-Degree],"&gt;= "&amp;F28)-COUNTIF(Vertices[In-Degree],"&gt;="&amp;F29)</f>
        <v>1</v>
      </c>
      <c r="H28" s="34">
        <f t="shared" si="3"/>
        <v>9.94117647058824</v>
      </c>
      <c r="I28" s="35">
        <f>COUNTIF(Vertices[Out-Degree],"&gt;= "&amp;H28)-COUNTIF(Vertices[Out-Degree],"&gt;="&amp;H29)</f>
        <v>0</v>
      </c>
      <c r="J28" s="34">
        <f t="shared" si="4"/>
        <v>2659.515966058824</v>
      </c>
      <c r="K28" s="35">
        <f>COUNTIF(Vertices[Betweenness Centrality],"&gt;= "&amp;J28)-COUNTIF(Vertices[Betweenness Centrality],"&gt;="&amp;J29)</f>
        <v>0</v>
      </c>
      <c r="L28" s="34">
        <f t="shared" si="5"/>
        <v>0.06656364705882353</v>
      </c>
      <c r="M28" s="35">
        <f>COUNTIF(Vertices[Closeness Centrality],"&gt;= "&amp;L28)-COUNTIF(Vertices[Closeness Centrality],"&gt;="&amp;L29)</f>
        <v>1</v>
      </c>
      <c r="N28" s="34">
        <f t="shared" si="6"/>
        <v>0.3348715882352942</v>
      </c>
      <c r="O28" s="35">
        <f>COUNTIF(Vertices[Eigenvector Centrality],"&gt;= "&amp;N28)-COUNTIF(Vertices[Eigenvector Centrality],"&gt;="&amp;N29)</f>
        <v>0</v>
      </c>
      <c r="P28" s="34">
        <f t="shared" si="7"/>
        <v>0.0072056470588235215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3551</v>
      </c>
      <c r="B29" s="31" t="s">
        <v>4495</v>
      </c>
      <c r="D29" s="29">
        <f t="shared" si="1"/>
        <v>0</v>
      </c>
      <c r="E29">
        <f>COUNTIF(Vertices[Degree],"&gt;= "&amp;D29)-COUNTIF(Vertices[Degree],"&gt;="&amp;D30)</f>
        <v>0</v>
      </c>
      <c r="F29" s="36">
        <f t="shared" si="2"/>
        <v>13.5</v>
      </c>
      <c r="G29" s="37">
        <f>COUNTIF(Vertices[In-Degree],"&gt;= "&amp;F29)-COUNTIF(Vertices[In-Degree],"&gt;="&amp;F30)</f>
        <v>0</v>
      </c>
      <c r="H29" s="36">
        <f t="shared" si="3"/>
        <v>10.323529411764712</v>
      </c>
      <c r="I29" s="37">
        <f>COUNTIF(Vertices[Out-Degree],"&gt;= "&amp;H29)-COUNTIF(Vertices[Out-Degree],"&gt;="&amp;H30)</f>
        <v>0</v>
      </c>
      <c r="J29" s="36">
        <f t="shared" si="4"/>
        <v>2761.805041676471</v>
      </c>
      <c r="K29" s="37">
        <f>COUNTIF(Vertices[Betweenness Centrality],"&gt;= "&amp;J29)-COUNTIF(Vertices[Betweenness Centrality],"&gt;="&amp;J30)</f>
        <v>0</v>
      </c>
      <c r="L29" s="36">
        <f t="shared" si="5"/>
        <v>0.0690154411764706</v>
      </c>
      <c r="M29" s="37">
        <f>COUNTIF(Vertices[Closeness Centrality],"&gt;= "&amp;L29)-COUNTIF(Vertices[Closeness Centrality],"&gt;="&amp;L30)</f>
        <v>0</v>
      </c>
      <c r="N29" s="36">
        <f t="shared" si="6"/>
        <v>0.34775126470588247</v>
      </c>
      <c r="O29" s="37">
        <f>COUNTIF(Vertices[Eigenvector Centrality],"&gt;= "&amp;N29)-COUNTIF(Vertices[Eigenvector Centrality],"&gt;="&amp;N30)</f>
        <v>0</v>
      </c>
      <c r="P29" s="36">
        <f t="shared" si="7"/>
        <v>0.00738894117647058</v>
      </c>
      <c r="Q29" s="37">
        <f>COUNTIF(Vertices[PageRank],"&gt;= "&amp;P29)-COUNTIF(Vertices[PageRank],"&gt;="&amp;P30)</f>
        <v>1</v>
      </c>
      <c r="R29" s="36">
        <f t="shared" si="8"/>
        <v>0</v>
      </c>
      <c r="S29" s="41">
        <f>COUNTIF(Vertices[Clustering Coefficient],"&gt;= "&amp;R29)-COUNTIF(Vertices[Clustering Coefficient],"&gt;="&amp;R30)</f>
        <v>0</v>
      </c>
      <c r="T29" s="36" t="e">
        <f ca="1" t="shared" si="9"/>
        <v>#REF!</v>
      </c>
      <c r="U29" s="37" t="e">
        <f ca="1" t="shared" si="10"/>
        <v>#REF!</v>
      </c>
    </row>
    <row r="30" spans="1:21" ht="15">
      <c r="A30" s="108"/>
      <c r="B30" s="108"/>
      <c r="D30" s="29">
        <f t="shared" si="1"/>
        <v>0</v>
      </c>
      <c r="E30">
        <f>COUNTIF(Vertices[Degree],"&gt;= "&amp;D30)-COUNTIF(Vertices[Degree],"&gt;="&amp;D31)</f>
        <v>0</v>
      </c>
      <c r="F30" s="34">
        <f t="shared" si="2"/>
        <v>14</v>
      </c>
      <c r="G30" s="35">
        <f>COUNTIF(Vertices[In-Degree],"&gt;= "&amp;F30)-COUNTIF(Vertices[In-Degree],"&gt;="&amp;F31)</f>
        <v>1</v>
      </c>
      <c r="H30" s="34">
        <f t="shared" si="3"/>
        <v>10.705882352941183</v>
      </c>
      <c r="I30" s="35">
        <f>COUNTIF(Vertices[Out-Degree],"&gt;= "&amp;H30)-COUNTIF(Vertices[Out-Degree],"&gt;="&amp;H31)</f>
        <v>0</v>
      </c>
      <c r="J30" s="34">
        <f t="shared" si="4"/>
        <v>2864.094117294118</v>
      </c>
      <c r="K30" s="35">
        <f>COUNTIF(Vertices[Betweenness Centrality],"&gt;= "&amp;J30)-COUNTIF(Vertices[Betweenness Centrality],"&gt;="&amp;J31)</f>
        <v>0</v>
      </c>
      <c r="L30" s="34">
        <f t="shared" si="5"/>
        <v>0.07146723529411766</v>
      </c>
      <c r="M30" s="35">
        <f>COUNTIF(Vertices[Closeness Centrality],"&gt;= "&amp;L30)-COUNTIF(Vertices[Closeness Centrality],"&gt;="&amp;L31)</f>
        <v>3</v>
      </c>
      <c r="N30" s="34">
        <f t="shared" si="6"/>
        <v>0.3606309411764707</v>
      </c>
      <c r="O30" s="35">
        <f>COUNTIF(Vertices[Eigenvector Centrality],"&gt;= "&amp;N30)-COUNTIF(Vertices[Eigenvector Centrality],"&gt;="&amp;N31)</f>
        <v>1</v>
      </c>
      <c r="P30" s="34">
        <f t="shared" si="7"/>
        <v>0.007572235294117638</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3552</v>
      </c>
      <c r="B31" s="31"/>
      <c r="D31" s="29">
        <f t="shared" si="1"/>
        <v>0</v>
      </c>
      <c r="E31">
        <f>COUNTIF(Vertices[Degree],"&gt;= "&amp;D31)-COUNTIF(Vertices[Degree],"&gt;="&amp;D32)</f>
        <v>0</v>
      </c>
      <c r="F31" s="36">
        <f t="shared" si="2"/>
        <v>14.5</v>
      </c>
      <c r="G31" s="37">
        <f>COUNTIF(Vertices[In-Degree],"&gt;= "&amp;F31)-COUNTIF(Vertices[In-Degree],"&gt;="&amp;F32)</f>
        <v>0</v>
      </c>
      <c r="H31" s="36">
        <f t="shared" si="3"/>
        <v>11.088235294117654</v>
      </c>
      <c r="I31" s="37">
        <f>COUNTIF(Vertices[Out-Degree],"&gt;= "&amp;H31)-COUNTIF(Vertices[Out-Degree],"&gt;="&amp;H32)</f>
        <v>0</v>
      </c>
      <c r="J31" s="36">
        <f t="shared" si="4"/>
        <v>2966.383192911765</v>
      </c>
      <c r="K31" s="37">
        <f>COUNTIF(Vertices[Betweenness Centrality],"&gt;= "&amp;J31)-COUNTIF(Vertices[Betweenness Centrality],"&gt;="&amp;J32)</f>
        <v>0</v>
      </c>
      <c r="L31" s="36">
        <f t="shared" si="5"/>
        <v>0.07391902941176473</v>
      </c>
      <c r="M31" s="37">
        <f>COUNTIF(Vertices[Closeness Centrality],"&gt;= "&amp;L31)-COUNTIF(Vertices[Closeness Centrality],"&gt;="&amp;L32)</f>
        <v>1</v>
      </c>
      <c r="N31" s="36">
        <f t="shared" si="6"/>
        <v>0.37351061764705895</v>
      </c>
      <c r="O31" s="37">
        <f>COUNTIF(Vertices[Eigenvector Centrality],"&gt;= "&amp;N31)-COUNTIF(Vertices[Eigenvector Centrality],"&gt;="&amp;N32)</f>
        <v>0</v>
      </c>
      <c r="P31" s="36">
        <f t="shared" si="7"/>
        <v>0.007755529411764697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3553</v>
      </c>
      <c r="B32" s="31"/>
      <c r="D32" s="29">
        <f t="shared" si="1"/>
        <v>0</v>
      </c>
      <c r="E32">
        <f>COUNTIF(Vertices[Degree],"&gt;= "&amp;D32)-COUNTIF(Vertices[Degree],"&gt;="&amp;D33)</f>
        <v>0</v>
      </c>
      <c r="F32" s="34">
        <f t="shared" si="2"/>
        <v>15</v>
      </c>
      <c r="G32" s="35">
        <f>COUNTIF(Vertices[In-Degree],"&gt;= "&amp;F32)-COUNTIF(Vertices[In-Degree],"&gt;="&amp;F33)</f>
        <v>0</v>
      </c>
      <c r="H32" s="34">
        <f t="shared" si="3"/>
        <v>11.470588235294125</v>
      </c>
      <c r="I32" s="35">
        <f>COUNTIF(Vertices[Out-Degree],"&gt;= "&amp;H32)-COUNTIF(Vertices[Out-Degree],"&gt;="&amp;H33)</f>
        <v>0</v>
      </c>
      <c r="J32" s="34">
        <f t="shared" si="4"/>
        <v>3068.672268529412</v>
      </c>
      <c r="K32" s="35">
        <f>COUNTIF(Vertices[Betweenness Centrality],"&gt;= "&amp;J32)-COUNTIF(Vertices[Betweenness Centrality],"&gt;="&amp;J33)</f>
        <v>0</v>
      </c>
      <c r="L32" s="34">
        <f t="shared" si="5"/>
        <v>0.0763708235294118</v>
      </c>
      <c r="M32" s="35">
        <f>COUNTIF(Vertices[Closeness Centrality],"&gt;= "&amp;L32)-COUNTIF(Vertices[Closeness Centrality],"&gt;="&amp;L33)</f>
        <v>0</v>
      </c>
      <c r="N32" s="34">
        <f t="shared" si="6"/>
        <v>0.3863902941176472</v>
      </c>
      <c r="O32" s="35">
        <f>COUNTIF(Vertices[Eigenvector Centrality],"&gt;= "&amp;N32)-COUNTIF(Vertices[Eigenvector Centrality],"&gt;="&amp;N33)</f>
        <v>1</v>
      </c>
      <c r="P32" s="34">
        <f t="shared" si="7"/>
        <v>0.007938823529411755</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3554</v>
      </c>
      <c r="B33" s="31" t="s">
        <v>3565</v>
      </c>
      <c r="D33" s="29">
        <f t="shared" si="1"/>
        <v>0</v>
      </c>
      <c r="E33">
        <f>COUNTIF(Vertices[Degree],"&gt;= "&amp;D33)-COUNTIF(Vertices[Degree],"&gt;="&amp;D34)</f>
        <v>0</v>
      </c>
      <c r="F33" s="36">
        <f t="shared" si="2"/>
        <v>15.5</v>
      </c>
      <c r="G33" s="37">
        <f>COUNTIF(Vertices[In-Degree],"&gt;= "&amp;F33)-COUNTIF(Vertices[In-Degree],"&gt;="&amp;F34)</f>
        <v>0</v>
      </c>
      <c r="H33" s="36">
        <f t="shared" si="3"/>
        <v>11.852941176470596</v>
      </c>
      <c r="I33" s="37">
        <f>COUNTIF(Vertices[Out-Degree],"&gt;= "&amp;H33)-COUNTIF(Vertices[Out-Degree],"&gt;="&amp;H34)</f>
        <v>1</v>
      </c>
      <c r="J33" s="36">
        <f t="shared" si="4"/>
        <v>3170.961344147059</v>
      </c>
      <c r="K33" s="37">
        <f>COUNTIF(Vertices[Betweenness Centrality],"&gt;= "&amp;J33)-COUNTIF(Vertices[Betweenness Centrality],"&gt;="&amp;J34)</f>
        <v>0</v>
      </c>
      <c r="L33" s="36">
        <f t="shared" si="5"/>
        <v>0.07882261764705886</v>
      </c>
      <c r="M33" s="37">
        <f>COUNTIF(Vertices[Closeness Centrality],"&gt;= "&amp;L33)-COUNTIF(Vertices[Closeness Centrality],"&gt;="&amp;L34)</f>
        <v>2</v>
      </c>
      <c r="N33" s="36">
        <f t="shared" si="6"/>
        <v>0.39926997058823543</v>
      </c>
      <c r="O33" s="37">
        <f>COUNTIF(Vertices[Eigenvector Centrality],"&gt;= "&amp;N33)-COUNTIF(Vertices[Eigenvector Centrality],"&gt;="&amp;N34)</f>
        <v>0</v>
      </c>
      <c r="P33" s="36">
        <f t="shared" si="7"/>
        <v>0.008122117647058814</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3555</v>
      </c>
      <c r="B34" s="31" t="s">
        <v>4493</v>
      </c>
      <c r="D34" s="29">
        <f t="shared" si="1"/>
        <v>0</v>
      </c>
      <c r="E34">
        <f>COUNTIF(Vertices[Degree],"&gt;= "&amp;D34)-COUNTIF(Vertices[Degree],"&gt;="&amp;D35)</f>
        <v>0</v>
      </c>
      <c r="F34" s="34">
        <f t="shared" si="2"/>
        <v>16</v>
      </c>
      <c r="G34" s="35">
        <f>COUNTIF(Vertices[In-Degree],"&gt;= "&amp;F34)-COUNTIF(Vertices[In-Degree],"&gt;="&amp;F35)</f>
        <v>0</v>
      </c>
      <c r="H34" s="34">
        <f t="shared" si="3"/>
        <v>12.235294117647067</v>
      </c>
      <c r="I34" s="35">
        <f>COUNTIF(Vertices[Out-Degree],"&gt;= "&amp;H34)-COUNTIF(Vertices[Out-Degree],"&gt;="&amp;H35)</f>
        <v>0</v>
      </c>
      <c r="J34" s="34">
        <f t="shared" si="4"/>
        <v>3273.2504197647063</v>
      </c>
      <c r="K34" s="35">
        <f>COUNTIF(Vertices[Betweenness Centrality],"&gt;= "&amp;J34)-COUNTIF(Vertices[Betweenness Centrality],"&gt;="&amp;J35)</f>
        <v>0</v>
      </c>
      <c r="L34" s="34">
        <f t="shared" si="5"/>
        <v>0.08127441176470593</v>
      </c>
      <c r="M34" s="35">
        <f>COUNTIF(Vertices[Closeness Centrality],"&gt;= "&amp;L34)-COUNTIF(Vertices[Closeness Centrality],"&gt;="&amp;L35)</f>
        <v>1</v>
      </c>
      <c r="N34" s="34">
        <f t="shared" si="6"/>
        <v>0.4121496470588237</v>
      </c>
      <c r="O34" s="35">
        <f>COUNTIF(Vertices[Eigenvector Centrality],"&gt;= "&amp;N34)-COUNTIF(Vertices[Eigenvector Centrality],"&gt;="&amp;N35)</f>
        <v>0</v>
      </c>
      <c r="P34" s="34">
        <f t="shared" si="7"/>
        <v>0.008305411764705874</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3556</v>
      </c>
      <c r="B35" s="31" t="s">
        <v>3566</v>
      </c>
      <c r="D35" s="29">
        <f t="shared" si="1"/>
        <v>0</v>
      </c>
      <c r="E35">
        <f>COUNTIF(Vertices[Degree],"&gt;= "&amp;D35)-COUNTIF(Vertices[Degree],"&gt;="&amp;D36)</f>
        <v>0</v>
      </c>
      <c r="F35" s="36">
        <f t="shared" si="2"/>
        <v>16.5</v>
      </c>
      <c r="G35" s="37">
        <f>COUNTIF(Vertices[In-Degree],"&gt;= "&amp;F35)-COUNTIF(Vertices[In-Degree],"&gt;="&amp;F36)</f>
        <v>0</v>
      </c>
      <c r="H35" s="36">
        <f t="shared" si="3"/>
        <v>12.617647058823538</v>
      </c>
      <c r="I35" s="37">
        <f>COUNTIF(Vertices[Out-Degree],"&gt;= "&amp;H35)-COUNTIF(Vertices[Out-Degree],"&gt;="&amp;H36)</f>
        <v>0</v>
      </c>
      <c r="J35" s="36">
        <f t="shared" si="4"/>
        <v>3375.5394953823534</v>
      </c>
      <c r="K35" s="37">
        <f>COUNTIF(Vertices[Betweenness Centrality],"&gt;= "&amp;J35)-COUNTIF(Vertices[Betweenness Centrality],"&gt;="&amp;J36)</f>
        <v>0</v>
      </c>
      <c r="L35" s="36">
        <f t="shared" si="5"/>
        <v>0.083726205882353</v>
      </c>
      <c r="M35" s="37">
        <f>COUNTIF(Vertices[Closeness Centrality],"&gt;= "&amp;L35)-COUNTIF(Vertices[Closeness Centrality],"&gt;="&amp;L36)</f>
        <v>0</v>
      </c>
      <c r="N35" s="36">
        <f t="shared" si="6"/>
        <v>0.4250293235294119</v>
      </c>
      <c r="O35" s="37">
        <f>COUNTIF(Vertices[Eigenvector Centrality],"&gt;= "&amp;N35)-COUNTIF(Vertices[Eigenvector Centrality],"&gt;="&amp;N36)</f>
        <v>0</v>
      </c>
      <c r="P35" s="36">
        <f t="shared" si="7"/>
        <v>0.008488705882352933</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3557</v>
      </c>
      <c r="B36" s="31" t="s">
        <v>1346</v>
      </c>
      <c r="D36" s="29">
        <f>MAX(Vertices[Degree])</f>
        <v>0</v>
      </c>
      <c r="E36">
        <f>COUNTIF(Vertices[Degree],"&gt;= "&amp;D36)-COUNTIF(Vertices[Degree],"&gt;="&amp;#REF!)</f>
        <v>0</v>
      </c>
      <c r="F36" s="38">
        <f>MAX(Vertices[In-Degree])</f>
        <v>17</v>
      </c>
      <c r="G36" s="39">
        <f>COUNTIF(Vertices[In-Degree],"&gt;= "&amp;F36)-COUNTIF(Vertices[In-Degree],"&gt;="&amp;#REF!)</f>
        <v>1</v>
      </c>
      <c r="H36" s="38">
        <f>MAX(Vertices[Out-Degree])</f>
        <v>13</v>
      </c>
      <c r="I36" s="39">
        <f>COUNTIF(Vertices[Out-Degree],"&gt;= "&amp;H36)-COUNTIF(Vertices[Out-Degree],"&gt;="&amp;#REF!)</f>
        <v>1</v>
      </c>
      <c r="J36" s="38">
        <f>MAX(Vertices[Betweenness Centrality])</f>
        <v>3477.828571</v>
      </c>
      <c r="K36" s="39">
        <f>COUNTIF(Vertices[Betweenness Centrality],"&gt;= "&amp;J36)-COUNTIF(Vertices[Betweenness Centrality],"&gt;="&amp;#REF!)</f>
        <v>1</v>
      </c>
      <c r="L36" s="38">
        <f>MAX(Vertices[Closeness Centrality])</f>
        <v>0.086178</v>
      </c>
      <c r="M36" s="39">
        <f>COUNTIF(Vertices[Closeness Centrality],"&gt;= "&amp;L36)-COUNTIF(Vertices[Closeness Centrality],"&gt;="&amp;#REF!)</f>
        <v>1</v>
      </c>
      <c r="N36" s="38">
        <f>MAX(Vertices[Eigenvector Centrality])</f>
        <v>0.437909</v>
      </c>
      <c r="O36" s="39">
        <f>COUNTIF(Vertices[Eigenvector Centrality],"&gt;= "&amp;N36)-COUNTIF(Vertices[Eigenvector Centrality],"&gt;="&amp;#REF!)</f>
        <v>1</v>
      </c>
      <c r="P36" s="38">
        <f>MAX(Vertices[PageRank])</f>
        <v>0.008672</v>
      </c>
      <c r="Q36" s="39">
        <f>COUNTIF(Vertices[PageRank],"&gt;= "&amp;P36)-COUNTIF(Vertices[PageRank],"&gt;="&amp;#REF!)</f>
        <v>1</v>
      </c>
      <c r="R36" s="38">
        <f>MAX(Vertices[Clustering Coefficient])</f>
        <v>0</v>
      </c>
      <c r="S36" s="42">
        <f>COUNTIF(Vertices[Clustering Coefficient],"&gt;= "&amp;R36)-COUNTIF(Vertices[Clustering Coefficient],"&gt;="&amp;#REF!)</f>
        <v>356</v>
      </c>
      <c r="T36" s="38" t="e">
        <f ca="1">MAX(INDIRECT(DynamicFilterSourceColumnRange))</f>
        <v>#REF!</v>
      </c>
      <c r="U36" s="39" t="e">
        <f ca="1">COUNTIF(INDIRECT(DynamicFilterSourceColumnRange),"&gt;= "&amp;T36)-COUNTIF(INDIRECT(DynamicFilterSourceColumnRange),"&gt;="&amp;#REF!)</f>
        <v>#REF!</v>
      </c>
    </row>
    <row r="37" spans="1:2" ht="15">
      <c r="A37" s="31" t="s">
        <v>3558</v>
      </c>
      <c r="B37" s="31" t="s">
        <v>1346</v>
      </c>
    </row>
    <row r="38" spans="1:2" ht="15">
      <c r="A38" s="31" t="s">
        <v>3559</v>
      </c>
      <c r="B38" s="31" t="s">
        <v>1346</v>
      </c>
    </row>
    <row r="39" spans="1:2" ht="15">
      <c r="A39" s="31" t="s">
        <v>3560</v>
      </c>
      <c r="B39" s="31"/>
    </row>
    <row r="40" spans="1:2" ht="15">
      <c r="A40" s="31" t="s">
        <v>21</v>
      </c>
      <c r="B40" s="31"/>
    </row>
    <row r="41" spans="1:2" ht="15">
      <c r="A41" s="31" t="s">
        <v>3561</v>
      </c>
      <c r="B41" s="31" t="s">
        <v>34</v>
      </c>
    </row>
    <row r="42" spans="1:2" ht="15">
      <c r="A42" s="31" t="s">
        <v>3562</v>
      </c>
      <c r="B42" s="31"/>
    </row>
    <row r="43" spans="1:2" ht="15">
      <c r="A43" s="31" t="s">
        <v>3563</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0.8314606741573034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0.8314606741573034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3477.828571</v>
      </c>
    </row>
    <row r="118" spans="1:2" ht="15">
      <c r="A118" s="30" t="s">
        <v>102</v>
      </c>
      <c r="B118" s="44">
        <f>_xlfn.IFERROR(AVERAGE(Vertices[Betweenness Centrality]),NoMetricMessage)</f>
        <v>59.735955047752824</v>
      </c>
    </row>
    <row r="119" spans="1:2" ht="15">
      <c r="A119" s="30" t="s">
        <v>103</v>
      </c>
      <c r="B119" s="44">
        <f>_xlfn.IFERROR(MEDIAN(Vertices[Betweenness Centrality]),NoMetricMessage)</f>
        <v>0</v>
      </c>
    </row>
    <row r="130" spans="1:2" ht="15">
      <c r="A130" s="30" t="s">
        <v>106</v>
      </c>
      <c r="B130" s="44">
        <f>IF(COUNT(Vertices[Closeness Centrality])&gt;0,L2,NoMetricMessage)</f>
        <v>0.002817</v>
      </c>
    </row>
    <row r="131" spans="1:2" ht="15">
      <c r="A131" s="30" t="s">
        <v>107</v>
      </c>
      <c r="B131" s="44">
        <f>IF(COUNT(Vertices[Closeness Centrality])&gt;0,L36,NoMetricMessage)</f>
        <v>0.086178</v>
      </c>
    </row>
    <row r="132" spans="1:2" ht="15">
      <c r="A132" s="30" t="s">
        <v>108</v>
      </c>
      <c r="B132" s="44">
        <f>_xlfn.IFERROR(AVERAGE(Vertices[Closeness Centrality]),NoMetricMessage)</f>
        <v>0.01935083426966296</v>
      </c>
    </row>
    <row r="133" spans="1:2" ht="15">
      <c r="A133" s="30" t="s">
        <v>109</v>
      </c>
      <c r="B133" s="44">
        <f>_xlfn.IFERROR(MEDIAN(Vertices[Closeness Centrality]),NoMetricMessage)</f>
        <v>0.008126</v>
      </c>
    </row>
    <row r="144" spans="1:2" ht="15">
      <c r="A144" s="30" t="s">
        <v>112</v>
      </c>
      <c r="B144" s="44">
        <f>IF(COUNT(Vertices[Eigenvector Centrality])&gt;0,N2,NoMetricMessage)</f>
        <v>0</v>
      </c>
    </row>
    <row r="145" spans="1:2" ht="15">
      <c r="A145" s="30" t="s">
        <v>113</v>
      </c>
      <c r="B145" s="44">
        <f>IF(COUNT(Vertices[Eigenvector Centrality])&gt;0,N36,NoMetricMessage)</f>
        <v>0.437909</v>
      </c>
    </row>
    <row r="146" spans="1:2" ht="15">
      <c r="A146" s="30" t="s">
        <v>114</v>
      </c>
      <c r="B146" s="44">
        <f>_xlfn.IFERROR(AVERAGE(Vertices[Eigenvector Centrality]),NoMetricMessage)</f>
        <v>0.016017387640449444</v>
      </c>
    </row>
    <row r="147" spans="1:2" ht="15">
      <c r="A147" s="30" t="s">
        <v>115</v>
      </c>
      <c r="B147" s="44">
        <f>_xlfn.IFERROR(MEDIAN(Vertices[Eigenvector Centrality]),NoMetricMessage)</f>
        <v>0</v>
      </c>
    </row>
    <row r="158" spans="1:2" ht="15">
      <c r="A158" s="30" t="s">
        <v>140</v>
      </c>
      <c r="B158" s="44">
        <f>IF(COUNT(Vertices[PageRank])&gt;0,P2,NoMetricMessage)</f>
        <v>0.00244</v>
      </c>
    </row>
    <row r="159" spans="1:2" ht="15">
      <c r="A159" s="30" t="s">
        <v>141</v>
      </c>
      <c r="B159" s="44">
        <f>IF(COUNT(Vertices[PageRank])&gt;0,P36,NoMetricMessage)</f>
        <v>0.008672</v>
      </c>
    </row>
    <row r="160" spans="1:2" ht="15">
      <c r="A160" s="30" t="s">
        <v>142</v>
      </c>
      <c r="B160" s="44">
        <f>_xlfn.IFERROR(AVERAGE(Vertices[PageRank]),NoMetricMessage)</f>
        <v>0.0028090224719101065</v>
      </c>
    </row>
    <row r="161" spans="1:2" ht="15">
      <c r="A161" s="30" t="s">
        <v>143</v>
      </c>
      <c r="B161" s="44">
        <f>_xlfn.IFERROR(MEDIAN(Vertices[PageRank]),NoMetricMessage)</f>
        <v>0.002626</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4474</v>
      </c>
    </row>
    <row r="6" spans="1:18" ht="409.5">
      <c r="A6">
        <v>0</v>
      </c>
      <c r="B6" s="1" t="s">
        <v>136</v>
      </c>
      <c r="C6">
        <v>1</v>
      </c>
      <c r="D6" t="s">
        <v>59</v>
      </c>
      <c r="E6" t="s">
        <v>59</v>
      </c>
      <c r="F6">
        <v>0</v>
      </c>
      <c r="H6" t="s">
        <v>71</v>
      </c>
      <c r="J6" t="s">
        <v>173</v>
      </c>
      <c r="K6" s="7" t="s">
        <v>4475</v>
      </c>
      <c r="R6" t="s">
        <v>129</v>
      </c>
    </row>
    <row r="7" spans="1:11" ht="409.5">
      <c r="A7">
        <v>2</v>
      </c>
      <c r="B7">
        <v>1</v>
      </c>
      <c r="C7">
        <v>0</v>
      </c>
      <c r="D7" t="s">
        <v>60</v>
      </c>
      <c r="E7" t="s">
        <v>60</v>
      </c>
      <c r="F7">
        <v>2</v>
      </c>
      <c r="H7" t="s">
        <v>72</v>
      </c>
      <c r="J7" t="s">
        <v>174</v>
      </c>
      <c r="K7" s="7" t="s">
        <v>4476</v>
      </c>
    </row>
    <row r="8" spans="1:11" ht="409.5">
      <c r="A8"/>
      <c r="B8">
        <v>2</v>
      </c>
      <c r="C8">
        <v>2</v>
      </c>
      <c r="D8" t="s">
        <v>61</v>
      </c>
      <c r="E8" t="s">
        <v>61</v>
      </c>
      <c r="H8" t="s">
        <v>73</v>
      </c>
      <c r="J8" t="s">
        <v>175</v>
      </c>
      <c r="K8" s="7" t="s">
        <v>4477</v>
      </c>
    </row>
    <row r="9" spans="1:11" ht="409.5">
      <c r="A9"/>
      <c r="B9">
        <v>3</v>
      </c>
      <c r="C9">
        <v>4</v>
      </c>
      <c r="D9" t="s">
        <v>62</v>
      </c>
      <c r="E9" t="s">
        <v>62</v>
      </c>
      <c r="H9" t="s">
        <v>74</v>
      </c>
      <c r="J9" t="s">
        <v>176</v>
      </c>
      <c r="K9" s="7" t="s">
        <v>4478</v>
      </c>
    </row>
    <row r="10" spans="1:11" ht="15">
      <c r="A10"/>
      <c r="B10">
        <v>4</v>
      </c>
      <c r="D10" t="s">
        <v>63</v>
      </c>
      <c r="E10" t="s">
        <v>63</v>
      </c>
      <c r="H10" t="s">
        <v>75</v>
      </c>
      <c r="J10" t="s">
        <v>177</v>
      </c>
      <c r="K10" t="s">
        <v>4479</v>
      </c>
    </row>
    <row r="11" spans="1:11" ht="15">
      <c r="A11"/>
      <c r="B11">
        <v>5</v>
      </c>
      <c r="D11" t="s">
        <v>46</v>
      </c>
      <c r="E11">
        <v>1</v>
      </c>
      <c r="H11" t="s">
        <v>76</v>
      </c>
      <c r="J11" t="s">
        <v>178</v>
      </c>
      <c r="K11" t="s">
        <v>4480</v>
      </c>
    </row>
    <row r="12" spans="1:11" ht="15">
      <c r="A12"/>
      <c r="B12"/>
      <c r="D12" t="s">
        <v>64</v>
      </c>
      <c r="E12">
        <v>2</v>
      </c>
      <c r="H12">
        <v>0</v>
      </c>
      <c r="J12" t="s">
        <v>179</v>
      </c>
      <c r="K12" t="s">
        <v>4481</v>
      </c>
    </row>
    <row r="13" spans="1:11" ht="15">
      <c r="A13"/>
      <c r="B13"/>
      <c r="D13">
        <v>1</v>
      </c>
      <c r="E13">
        <v>3</v>
      </c>
      <c r="H13">
        <v>1</v>
      </c>
      <c r="J13" t="s">
        <v>180</v>
      </c>
      <c r="K13" t="s">
        <v>4482</v>
      </c>
    </row>
    <row r="14" spans="4:11" ht="15">
      <c r="D14">
        <v>2</v>
      </c>
      <c r="E14">
        <v>4</v>
      </c>
      <c r="H14">
        <v>2</v>
      </c>
      <c r="J14" t="s">
        <v>181</v>
      </c>
      <c r="K14" t="s">
        <v>4483</v>
      </c>
    </row>
    <row r="15" spans="4:11" ht="15">
      <c r="D15">
        <v>3</v>
      </c>
      <c r="E15">
        <v>5</v>
      </c>
      <c r="H15">
        <v>3</v>
      </c>
      <c r="J15" t="s">
        <v>182</v>
      </c>
      <c r="K15" t="s">
        <v>4484</v>
      </c>
    </row>
    <row r="16" spans="4:11" ht="15">
      <c r="D16">
        <v>4</v>
      </c>
      <c r="E16">
        <v>6</v>
      </c>
      <c r="H16">
        <v>4</v>
      </c>
      <c r="J16" t="s">
        <v>183</v>
      </c>
      <c r="K16" t="s">
        <v>4485</v>
      </c>
    </row>
    <row r="17" spans="4:11" ht="15">
      <c r="D17">
        <v>5</v>
      </c>
      <c r="E17">
        <v>7</v>
      </c>
      <c r="H17">
        <v>5</v>
      </c>
      <c r="J17" t="s">
        <v>184</v>
      </c>
      <c r="K17" t="s">
        <v>4486</v>
      </c>
    </row>
    <row r="18" spans="4:11" ht="409.5">
      <c r="D18">
        <v>6</v>
      </c>
      <c r="E18">
        <v>8</v>
      </c>
      <c r="H18">
        <v>6</v>
      </c>
      <c r="J18" t="s">
        <v>185</v>
      </c>
      <c r="K18" s="7" t="s">
        <v>4487</v>
      </c>
    </row>
    <row r="19" spans="4:11" ht="409.5">
      <c r="D19">
        <v>7</v>
      </c>
      <c r="E19">
        <v>9</v>
      </c>
      <c r="H19">
        <v>7</v>
      </c>
      <c r="J19" t="s">
        <v>186</v>
      </c>
      <c r="K19" s="7" t="s">
        <v>4491</v>
      </c>
    </row>
    <row r="20" spans="4:11" ht="409.5">
      <c r="D20">
        <v>8</v>
      </c>
      <c r="H20">
        <v>8</v>
      </c>
      <c r="J20" t="s">
        <v>187</v>
      </c>
      <c r="K20" s="7" t="s">
        <v>4492</v>
      </c>
    </row>
    <row r="21" spans="4:11" ht="409.5">
      <c r="D21">
        <v>9</v>
      </c>
      <c r="H21">
        <v>9</v>
      </c>
      <c r="J21" t="s">
        <v>188</v>
      </c>
      <c r="K21" s="7" t="s">
        <v>4488</v>
      </c>
    </row>
    <row r="22" spans="4:11" ht="15">
      <c r="D22">
        <v>10</v>
      </c>
      <c r="J22" t="s">
        <v>189</v>
      </c>
      <c r="K22" t="s">
        <v>190</v>
      </c>
    </row>
    <row r="23" spans="4:11" ht="15">
      <c r="D23">
        <v>11</v>
      </c>
      <c r="J23" t="s">
        <v>191</v>
      </c>
      <c r="K23" t="s">
        <v>192</v>
      </c>
    </row>
    <row r="24" spans="10:11" ht="15">
      <c r="J24" t="s">
        <v>193</v>
      </c>
      <c r="K24" t="s">
        <v>194</v>
      </c>
    </row>
    <row r="25" spans="10:11" ht="15">
      <c r="J25" t="s">
        <v>195</v>
      </c>
      <c r="K25" t="s">
        <v>196</v>
      </c>
    </row>
    <row r="26" spans="10:11" ht="15">
      <c r="J26" t="s">
        <v>197</v>
      </c>
      <c r="K26" t="s">
        <v>198</v>
      </c>
    </row>
    <row r="27" spans="10:11" ht="15">
      <c r="J27" t="s">
        <v>199</v>
      </c>
      <c r="K27" t="s">
        <v>200</v>
      </c>
    </row>
    <row r="28" spans="10:11" ht="15">
      <c r="J28" t="s">
        <v>201</v>
      </c>
      <c r="K28" t="s">
        <v>202</v>
      </c>
    </row>
    <row r="29" spans="10:11" ht="15">
      <c r="J29" t="s">
        <v>203</v>
      </c>
      <c r="K29" t="s">
        <v>204</v>
      </c>
    </row>
    <row r="30" spans="10:11" ht="15">
      <c r="J30" t="s">
        <v>205</v>
      </c>
      <c r="K30" t="s">
        <v>206</v>
      </c>
    </row>
    <row r="31" spans="10:11" ht="15">
      <c r="J31" t="s">
        <v>207</v>
      </c>
      <c r="K31" t="s">
        <v>208</v>
      </c>
    </row>
    <row r="32" spans="10:11" ht="15">
      <c r="J32" t="s">
        <v>209</v>
      </c>
      <c r="K32" t="s">
        <v>210</v>
      </c>
    </row>
    <row r="33" spans="10:11" ht="15">
      <c r="J33" t="s">
        <v>211</v>
      </c>
      <c r="K33" t="s">
        <v>212</v>
      </c>
    </row>
    <row r="34" spans="10:11" ht="15">
      <c r="J34" t="s">
        <v>213</v>
      </c>
      <c r="K34" t="s">
        <v>214</v>
      </c>
    </row>
    <row r="35" spans="10:11" ht="15">
      <c r="J35" t="s">
        <v>215</v>
      </c>
      <c r="K35" t="s">
        <v>216</v>
      </c>
    </row>
    <row r="36" spans="10:11" ht="15">
      <c r="J36" t="s">
        <v>217</v>
      </c>
      <c r="K36" t="s">
        <v>218</v>
      </c>
    </row>
    <row r="37" spans="10:11" ht="15">
      <c r="J37" t="s">
        <v>219</v>
      </c>
      <c r="K37" t="s">
        <v>220</v>
      </c>
    </row>
    <row r="38" spans="10:11" ht="15">
      <c r="J38" t="s">
        <v>221</v>
      </c>
      <c r="K38" t="s">
        <v>222</v>
      </c>
    </row>
    <row r="39" spans="10:11" ht="15">
      <c r="J39" t="s">
        <v>223</v>
      </c>
      <c r="K39" t="s">
        <v>224</v>
      </c>
    </row>
    <row r="40" spans="10:11" ht="15">
      <c r="J40" t="s">
        <v>225</v>
      </c>
      <c r="K40" t="s">
        <v>226</v>
      </c>
    </row>
    <row r="41" spans="10:11" ht="15">
      <c r="J41" t="s">
        <v>227</v>
      </c>
      <c r="K41" t="s">
        <v>228</v>
      </c>
    </row>
    <row r="42" spans="10:11" ht="15">
      <c r="J42" t="s">
        <v>229</v>
      </c>
      <c r="K42" t="s">
        <v>230</v>
      </c>
    </row>
    <row r="43" spans="10:11" ht="15">
      <c r="J43" t="s">
        <v>231</v>
      </c>
      <c r="K43" t="s">
        <v>232</v>
      </c>
    </row>
    <row r="44" spans="10:11" ht="15">
      <c r="J44" t="s">
        <v>233</v>
      </c>
      <c r="K44" t="s">
        <v>234</v>
      </c>
    </row>
    <row r="45" spans="10:11" ht="15">
      <c r="J45" t="s">
        <v>235</v>
      </c>
      <c r="K45" t="s">
        <v>236</v>
      </c>
    </row>
    <row r="46" spans="10:11" ht="15">
      <c r="J46" t="s">
        <v>237</v>
      </c>
      <c r="K46" t="s">
        <v>238</v>
      </c>
    </row>
    <row r="47" spans="10:11" ht="15">
      <c r="J47" t="s">
        <v>239</v>
      </c>
      <c r="K47" t="s">
        <v>240</v>
      </c>
    </row>
    <row r="48" spans="10:11" ht="15">
      <c r="J48" t="s">
        <v>241</v>
      </c>
      <c r="K48" t="s">
        <v>242</v>
      </c>
    </row>
    <row r="49" spans="10:11" ht="15">
      <c r="J49" t="s">
        <v>243</v>
      </c>
      <c r="K49" t="s">
        <v>244</v>
      </c>
    </row>
    <row r="50" spans="10:11" ht="15">
      <c r="J50" t="s">
        <v>245</v>
      </c>
      <c r="K50" t="s">
        <v>246</v>
      </c>
    </row>
    <row r="51" spans="10:11" ht="15">
      <c r="J51" t="s">
        <v>247</v>
      </c>
      <c r="K51" t="s">
        <v>248</v>
      </c>
    </row>
    <row r="52" spans="10:11" ht="15">
      <c r="J52" t="s">
        <v>249</v>
      </c>
      <c r="K52" t="s">
        <v>250</v>
      </c>
    </row>
    <row r="53" spans="10:11" ht="15">
      <c r="J53" t="s">
        <v>251</v>
      </c>
      <c r="K53" t="s">
        <v>252</v>
      </c>
    </row>
    <row r="54" spans="10:11" ht="15">
      <c r="J54" t="s">
        <v>253</v>
      </c>
      <c r="K54" t="s">
        <v>254</v>
      </c>
    </row>
    <row r="55" spans="10:11" ht="15">
      <c r="J55" t="s">
        <v>255</v>
      </c>
      <c r="K55" t="s">
        <v>256</v>
      </c>
    </row>
    <row r="56" spans="10:11" ht="15">
      <c r="J56" t="s">
        <v>257</v>
      </c>
      <c r="K56" t="s">
        <v>258</v>
      </c>
    </row>
    <row r="57" spans="10:11" ht="15">
      <c r="J57" t="s">
        <v>259</v>
      </c>
      <c r="K57" t="s">
        <v>260</v>
      </c>
    </row>
    <row r="58" spans="10:11" ht="15">
      <c r="J58" t="s">
        <v>261</v>
      </c>
      <c r="K58" t="s">
        <v>262</v>
      </c>
    </row>
    <row r="59" spans="10:11" ht="15">
      <c r="J59" t="s">
        <v>263</v>
      </c>
      <c r="K59" t="s">
        <v>264</v>
      </c>
    </row>
    <row r="60" spans="10:11" ht="15">
      <c r="J60" t="s">
        <v>265</v>
      </c>
      <c r="K60" t="s">
        <v>266</v>
      </c>
    </row>
    <row r="61" spans="10:11" ht="15">
      <c r="J61" t="s">
        <v>267</v>
      </c>
      <c r="K61" t="s">
        <v>268</v>
      </c>
    </row>
    <row r="62" spans="10:11" ht="15">
      <c r="J62" t="s">
        <v>269</v>
      </c>
      <c r="K62" t="s">
        <v>270</v>
      </c>
    </row>
    <row r="63" spans="10:11" ht="15">
      <c r="J63" t="s">
        <v>271</v>
      </c>
      <c r="K63" t="s">
        <v>272</v>
      </c>
    </row>
    <row r="64" spans="10:11" ht="15">
      <c r="J64" t="s">
        <v>273</v>
      </c>
      <c r="K64" t="s">
        <v>274</v>
      </c>
    </row>
    <row r="65" spans="10:11" ht="15">
      <c r="J65" t="s">
        <v>275</v>
      </c>
      <c r="K65" t="s">
        <v>276</v>
      </c>
    </row>
    <row r="66" spans="10:11" ht="15">
      <c r="J66" t="s">
        <v>277</v>
      </c>
      <c r="K66" t="s">
        <v>278</v>
      </c>
    </row>
    <row r="67" spans="10:11" ht="15">
      <c r="J67" t="s">
        <v>279</v>
      </c>
      <c r="K67" t="s">
        <v>280</v>
      </c>
    </row>
    <row r="68" spans="10:11" ht="15">
      <c r="J68" t="s">
        <v>281</v>
      </c>
      <c r="K68" t="s">
        <v>282</v>
      </c>
    </row>
    <row r="69" spans="10:11" ht="15">
      <c r="J69" t="s">
        <v>283</v>
      </c>
      <c r="K69" t="s">
        <v>284</v>
      </c>
    </row>
    <row r="70" spans="10:11" ht="15">
      <c r="J70" t="s">
        <v>285</v>
      </c>
      <c r="K70" t="s">
        <v>286</v>
      </c>
    </row>
    <row r="71" spans="10:11" ht="15">
      <c r="J71" t="s">
        <v>287</v>
      </c>
      <c r="K71" t="s">
        <v>288</v>
      </c>
    </row>
    <row r="72" spans="10:11" ht="15">
      <c r="J72" t="s">
        <v>289</v>
      </c>
      <c r="K72" t="s">
        <v>290</v>
      </c>
    </row>
    <row r="73" spans="10:11" ht="15">
      <c r="J73" t="s">
        <v>291</v>
      </c>
      <c r="K73" t="s">
        <v>292</v>
      </c>
    </row>
    <row r="74" spans="10:11" ht="15">
      <c r="J74" t="s">
        <v>293</v>
      </c>
      <c r="K74" t="s">
        <v>294</v>
      </c>
    </row>
    <row r="75" spans="10:11" ht="409.5">
      <c r="J75" t="s">
        <v>295</v>
      </c>
      <c r="K75" s="7" t="s">
        <v>296</v>
      </c>
    </row>
    <row r="76" spans="10:11" ht="409.5">
      <c r="J76" t="s">
        <v>297</v>
      </c>
      <c r="K76" s="7" t="s">
        <v>298</v>
      </c>
    </row>
    <row r="77" spans="10:11" ht="409.5">
      <c r="J77" t="s">
        <v>299</v>
      </c>
      <c r="K77" s="7" t="s">
        <v>300</v>
      </c>
    </row>
    <row r="78" spans="10:11" ht="409.5">
      <c r="J78" t="s">
        <v>301</v>
      </c>
      <c r="K78" s="7" t="s">
        <v>302</v>
      </c>
    </row>
    <row r="79" spans="10:11" ht="15">
      <c r="J79" t="s">
        <v>303</v>
      </c>
      <c r="K79">
        <v>17</v>
      </c>
    </row>
    <row r="80" spans="10:11" ht="15">
      <c r="J80" t="s">
        <v>305</v>
      </c>
      <c r="K80" t="s">
        <v>4490</v>
      </c>
    </row>
    <row r="81" spans="10:11" ht="15">
      <c r="J81" t="s">
        <v>306</v>
      </c>
      <c r="K81" t="s">
        <v>4473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9A9E-F59A-4B11-847F-1C64E0B5D935}">
  <dimension ref="A1:G42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1446</v>
      </c>
      <c r="B1" s="7" t="s">
        <v>3515</v>
      </c>
      <c r="C1" s="7" t="s">
        <v>3519</v>
      </c>
      <c r="D1" s="7" t="s">
        <v>144</v>
      </c>
      <c r="E1" s="7" t="s">
        <v>3521</v>
      </c>
      <c r="F1" s="7" t="s">
        <v>3522</v>
      </c>
      <c r="G1" s="7" t="s">
        <v>3523</v>
      </c>
    </row>
    <row r="2" spans="1:7" ht="15">
      <c r="A2" s="85" t="s">
        <v>1447</v>
      </c>
      <c r="B2" s="85" t="s">
        <v>3516</v>
      </c>
      <c r="C2" s="102"/>
      <c r="D2" s="85"/>
      <c r="E2" s="85"/>
      <c r="F2" s="85"/>
      <c r="G2" s="85"/>
    </row>
    <row r="3" spans="1:7" ht="15">
      <c r="A3" s="86" t="s">
        <v>1448</v>
      </c>
      <c r="B3" s="85" t="s">
        <v>3517</v>
      </c>
      <c r="C3" s="102"/>
      <c r="D3" s="85"/>
      <c r="E3" s="85"/>
      <c r="F3" s="85"/>
      <c r="G3" s="85"/>
    </row>
    <row r="4" spans="1:7" ht="15">
      <c r="A4" s="86" t="s">
        <v>1449</v>
      </c>
      <c r="B4" s="85" t="s">
        <v>3518</v>
      </c>
      <c r="C4" s="102"/>
      <c r="D4" s="85"/>
      <c r="E4" s="85"/>
      <c r="F4" s="85"/>
      <c r="G4" s="85"/>
    </row>
    <row r="5" spans="1:7" ht="15">
      <c r="A5" s="86" t="s">
        <v>1450</v>
      </c>
      <c r="B5" s="85">
        <v>409</v>
      </c>
      <c r="C5" s="102">
        <v>0.0157277446644876</v>
      </c>
      <c r="D5" s="85"/>
      <c r="E5" s="85"/>
      <c r="F5" s="85"/>
      <c r="G5" s="85"/>
    </row>
    <row r="6" spans="1:7" ht="15">
      <c r="A6" s="86" t="s">
        <v>1451</v>
      </c>
      <c r="B6" s="85">
        <v>318</v>
      </c>
      <c r="C6" s="102">
        <v>0.012228417611997692</v>
      </c>
      <c r="D6" s="85"/>
      <c r="E6" s="85"/>
      <c r="F6" s="85"/>
      <c r="G6" s="85"/>
    </row>
    <row r="7" spans="1:7" ht="15">
      <c r="A7" s="86" t="s">
        <v>1452</v>
      </c>
      <c r="B7" s="85">
        <v>0</v>
      </c>
      <c r="C7" s="102">
        <v>0</v>
      </c>
      <c r="D7" s="85"/>
      <c r="E7" s="85"/>
      <c r="F7" s="85"/>
      <c r="G7" s="85"/>
    </row>
    <row r="8" spans="1:7" ht="15">
      <c r="A8" s="86" t="s">
        <v>1453</v>
      </c>
      <c r="B8" s="85">
        <v>13783</v>
      </c>
      <c r="C8" s="102">
        <v>0.5300134589502019</v>
      </c>
      <c r="D8" s="85"/>
      <c r="E8" s="85"/>
      <c r="F8" s="85"/>
      <c r="G8" s="85"/>
    </row>
    <row r="9" spans="1:7" ht="15">
      <c r="A9" s="86" t="s">
        <v>1454</v>
      </c>
      <c r="B9" s="85">
        <v>26005</v>
      </c>
      <c r="C9" s="102">
        <v>1</v>
      </c>
      <c r="D9" s="85"/>
      <c r="E9" s="85"/>
      <c r="F9" s="85"/>
      <c r="G9" s="85"/>
    </row>
    <row r="10" spans="1:7" ht="15">
      <c r="A10" s="90" t="s">
        <v>1455</v>
      </c>
      <c r="B10" s="89">
        <v>286</v>
      </c>
      <c r="C10" s="103">
        <v>0.002130448312915929</v>
      </c>
      <c r="D10" s="89" t="s">
        <v>3520</v>
      </c>
      <c r="E10" s="89" t="b">
        <v>0</v>
      </c>
      <c r="F10" s="89" t="b">
        <v>0</v>
      </c>
      <c r="G10" s="89" t="b">
        <v>0</v>
      </c>
    </row>
    <row r="11" spans="1:7" ht="15">
      <c r="A11" s="90" t="s">
        <v>1456</v>
      </c>
      <c r="B11" s="89">
        <v>235</v>
      </c>
      <c r="C11" s="103">
        <v>0.0029115870777118437</v>
      </c>
      <c r="D11" s="89" t="s">
        <v>3520</v>
      </c>
      <c r="E11" s="89" t="b">
        <v>0</v>
      </c>
      <c r="F11" s="89" t="b">
        <v>0</v>
      </c>
      <c r="G11" s="89" t="b">
        <v>0</v>
      </c>
    </row>
    <row r="12" spans="1:7" ht="15">
      <c r="A12" s="90" t="s">
        <v>1457</v>
      </c>
      <c r="B12" s="89">
        <v>223</v>
      </c>
      <c r="C12" s="103">
        <v>0.001957828663757036</v>
      </c>
      <c r="D12" s="89" t="s">
        <v>3520</v>
      </c>
      <c r="E12" s="89" t="b">
        <v>0</v>
      </c>
      <c r="F12" s="89" t="b">
        <v>0</v>
      </c>
      <c r="G12" s="89" t="b">
        <v>0</v>
      </c>
    </row>
    <row r="13" spans="1:7" ht="15">
      <c r="A13" s="90" t="s">
        <v>1458</v>
      </c>
      <c r="B13" s="89">
        <v>124</v>
      </c>
      <c r="C13" s="103">
        <v>0.0029703784077914483</v>
      </c>
      <c r="D13" s="89" t="s">
        <v>3520</v>
      </c>
      <c r="E13" s="89" t="b">
        <v>0</v>
      </c>
      <c r="F13" s="89" t="b">
        <v>0</v>
      </c>
      <c r="G13" s="89" t="b">
        <v>0</v>
      </c>
    </row>
    <row r="14" spans="1:7" ht="15">
      <c r="A14" s="90" t="s">
        <v>1459</v>
      </c>
      <c r="B14" s="89">
        <v>118</v>
      </c>
      <c r="C14" s="103">
        <v>0.003404520724735183</v>
      </c>
      <c r="D14" s="89" t="s">
        <v>3520</v>
      </c>
      <c r="E14" s="89" t="b">
        <v>0</v>
      </c>
      <c r="F14" s="89" t="b">
        <v>0</v>
      </c>
      <c r="G14" s="89" t="b">
        <v>0</v>
      </c>
    </row>
    <row r="15" spans="1:7" ht="15">
      <c r="A15" s="90" t="s">
        <v>1460</v>
      </c>
      <c r="B15" s="89">
        <v>101</v>
      </c>
      <c r="C15" s="103">
        <v>0.0038515729315865225</v>
      </c>
      <c r="D15" s="89" t="s">
        <v>3520</v>
      </c>
      <c r="E15" s="89" t="b">
        <v>0</v>
      </c>
      <c r="F15" s="89" t="b">
        <v>0</v>
      </c>
      <c r="G15" s="89" t="b">
        <v>0</v>
      </c>
    </row>
    <row r="16" spans="1:7" ht="15">
      <c r="A16" s="90" t="s">
        <v>1461</v>
      </c>
      <c r="B16" s="89">
        <v>82</v>
      </c>
      <c r="C16" s="103">
        <v>0.0018291576310794466</v>
      </c>
      <c r="D16" s="89" t="s">
        <v>3520</v>
      </c>
      <c r="E16" s="89" t="b">
        <v>0</v>
      </c>
      <c r="F16" s="89" t="b">
        <v>0</v>
      </c>
      <c r="G16" s="89" t="b">
        <v>0</v>
      </c>
    </row>
    <row r="17" spans="1:7" ht="15">
      <c r="A17" s="90" t="s">
        <v>1462</v>
      </c>
      <c r="B17" s="89">
        <v>58</v>
      </c>
      <c r="C17" s="103">
        <v>0.0023203210103623084</v>
      </c>
      <c r="D17" s="89" t="s">
        <v>3520</v>
      </c>
      <c r="E17" s="89" t="b">
        <v>0</v>
      </c>
      <c r="F17" s="89" t="b">
        <v>0</v>
      </c>
      <c r="G17" s="89" t="b">
        <v>0</v>
      </c>
    </row>
    <row r="18" spans="1:7" ht="15">
      <c r="A18" s="90" t="s">
        <v>1463</v>
      </c>
      <c r="B18" s="89">
        <v>56</v>
      </c>
      <c r="C18" s="103">
        <v>0.00383097254706609</v>
      </c>
      <c r="D18" s="89" t="s">
        <v>3520</v>
      </c>
      <c r="E18" s="89" t="b">
        <v>0</v>
      </c>
      <c r="F18" s="89" t="b">
        <v>0</v>
      </c>
      <c r="G18" s="89" t="b">
        <v>0</v>
      </c>
    </row>
    <row r="19" spans="1:7" ht="15">
      <c r="A19" s="90" t="s">
        <v>1464</v>
      </c>
      <c r="B19" s="89">
        <v>51</v>
      </c>
      <c r="C19" s="103">
        <v>0.0019448536585238874</v>
      </c>
      <c r="D19" s="89" t="s">
        <v>3520</v>
      </c>
      <c r="E19" s="89" t="b">
        <v>0</v>
      </c>
      <c r="F19" s="89" t="b">
        <v>0</v>
      </c>
      <c r="G19" s="89" t="b">
        <v>0</v>
      </c>
    </row>
    <row r="20" spans="1:7" ht="15">
      <c r="A20" s="90" t="s">
        <v>1465</v>
      </c>
      <c r="B20" s="89">
        <v>48</v>
      </c>
      <c r="C20" s="103">
        <v>0.006853444721293778</v>
      </c>
      <c r="D20" s="89" t="s">
        <v>3520</v>
      </c>
      <c r="E20" s="89" t="b">
        <v>0</v>
      </c>
      <c r="F20" s="89" t="b">
        <v>0</v>
      </c>
      <c r="G20" s="89" t="b">
        <v>0</v>
      </c>
    </row>
    <row r="21" spans="1:7" ht="15">
      <c r="A21" s="90" t="s">
        <v>965</v>
      </c>
      <c r="B21" s="89">
        <v>48</v>
      </c>
      <c r="C21" s="103">
        <v>0.002016072803496942</v>
      </c>
      <c r="D21" s="89" t="s">
        <v>3520</v>
      </c>
      <c r="E21" s="89" t="b">
        <v>0</v>
      </c>
      <c r="F21" s="89" t="b">
        <v>0</v>
      </c>
      <c r="G21" s="89" t="b">
        <v>0</v>
      </c>
    </row>
    <row r="22" spans="1:7" ht="15">
      <c r="A22" s="90" t="s">
        <v>1466</v>
      </c>
      <c r="B22" s="89">
        <v>44</v>
      </c>
      <c r="C22" s="103">
        <v>0.0019421681964353987</v>
      </c>
      <c r="D22" s="89" t="s">
        <v>3520</v>
      </c>
      <c r="E22" s="89" t="b">
        <v>0</v>
      </c>
      <c r="F22" s="89" t="b">
        <v>0</v>
      </c>
      <c r="G22" s="89" t="b">
        <v>0</v>
      </c>
    </row>
    <row r="23" spans="1:7" ht="15">
      <c r="A23" s="90" t="s">
        <v>1467</v>
      </c>
      <c r="B23" s="89">
        <v>43</v>
      </c>
      <c r="C23" s="103">
        <v>0.0017624362456907107</v>
      </c>
      <c r="D23" s="89" t="s">
        <v>3520</v>
      </c>
      <c r="E23" s="89" t="b">
        <v>0</v>
      </c>
      <c r="F23" s="89" t="b">
        <v>0</v>
      </c>
      <c r="G23" s="89" t="b">
        <v>0</v>
      </c>
    </row>
    <row r="24" spans="1:7" ht="15">
      <c r="A24" s="90" t="s">
        <v>1468</v>
      </c>
      <c r="B24" s="89">
        <v>43</v>
      </c>
      <c r="C24" s="103">
        <v>0.0022842420577914822</v>
      </c>
      <c r="D24" s="89" t="s">
        <v>3520</v>
      </c>
      <c r="E24" s="89" t="b">
        <v>0</v>
      </c>
      <c r="F24" s="89" t="b">
        <v>0</v>
      </c>
      <c r="G24" s="89" t="b">
        <v>0</v>
      </c>
    </row>
    <row r="25" spans="1:7" ht="15">
      <c r="A25" s="90" t="s">
        <v>1469</v>
      </c>
      <c r="B25" s="89">
        <v>43</v>
      </c>
      <c r="C25" s="103">
        <v>0.002104378014293081</v>
      </c>
      <c r="D25" s="89" t="s">
        <v>3520</v>
      </c>
      <c r="E25" s="89" t="b">
        <v>0</v>
      </c>
      <c r="F25" s="89" t="b">
        <v>0</v>
      </c>
      <c r="G25" s="89" t="b">
        <v>0</v>
      </c>
    </row>
    <row r="26" spans="1:7" ht="15">
      <c r="A26" s="90" t="s">
        <v>1470</v>
      </c>
      <c r="B26" s="89">
        <v>43</v>
      </c>
      <c r="C26" s="103">
        <v>0.0016397785748338658</v>
      </c>
      <c r="D26" s="89" t="s">
        <v>3520</v>
      </c>
      <c r="E26" s="89" t="b">
        <v>0</v>
      </c>
      <c r="F26" s="89" t="b">
        <v>0</v>
      </c>
      <c r="G26" s="89" t="b">
        <v>0</v>
      </c>
    </row>
    <row r="27" spans="1:7" ht="15">
      <c r="A27" s="90" t="s">
        <v>1471</v>
      </c>
      <c r="B27" s="89">
        <v>42</v>
      </c>
      <c r="C27" s="103">
        <v>0.001721449356256043</v>
      </c>
      <c r="D27" s="89" t="s">
        <v>3520</v>
      </c>
      <c r="E27" s="89" t="b">
        <v>0</v>
      </c>
      <c r="F27" s="89" t="b">
        <v>0</v>
      </c>
      <c r="G27" s="89" t="b">
        <v>0</v>
      </c>
    </row>
    <row r="28" spans="1:7" ht="15">
      <c r="A28" s="90" t="s">
        <v>1472</v>
      </c>
      <c r="B28" s="89">
        <v>42</v>
      </c>
      <c r="C28" s="103">
        <v>0.00223112014947075</v>
      </c>
      <c r="D28" s="89" t="s">
        <v>3520</v>
      </c>
      <c r="E28" s="89" t="b">
        <v>0</v>
      </c>
      <c r="F28" s="89" t="b">
        <v>0</v>
      </c>
      <c r="G28" s="89" t="b">
        <v>0</v>
      </c>
    </row>
    <row r="29" spans="1:7" ht="15">
      <c r="A29" s="90" t="s">
        <v>1473</v>
      </c>
      <c r="B29" s="89">
        <v>41</v>
      </c>
      <c r="C29" s="103">
        <v>0.005853984032771769</v>
      </c>
      <c r="D29" s="89" t="s">
        <v>3520</v>
      </c>
      <c r="E29" s="89" t="b">
        <v>0</v>
      </c>
      <c r="F29" s="89" t="b">
        <v>0</v>
      </c>
      <c r="G29" s="89" t="b">
        <v>0</v>
      </c>
    </row>
    <row r="30" spans="1:7" ht="15">
      <c r="A30" s="90" t="s">
        <v>1474</v>
      </c>
      <c r="B30" s="89">
        <v>40</v>
      </c>
      <c r="C30" s="103">
        <v>0.0019575609435284473</v>
      </c>
      <c r="D30" s="89" t="s">
        <v>3520</v>
      </c>
      <c r="E30" s="89" t="b">
        <v>0</v>
      </c>
      <c r="F30" s="89" t="b">
        <v>0</v>
      </c>
      <c r="G30" s="89" t="b">
        <v>0</v>
      </c>
    </row>
    <row r="31" spans="1:7" ht="15">
      <c r="A31" s="90" t="s">
        <v>1475</v>
      </c>
      <c r="B31" s="89">
        <v>38</v>
      </c>
      <c r="C31" s="103">
        <v>0.0022724110631043774</v>
      </c>
      <c r="D31" s="89" t="s">
        <v>3520</v>
      </c>
      <c r="E31" s="89" t="b">
        <v>0</v>
      </c>
      <c r="F31" s="89" t="b">
        <v>0</v>
      </c>
      <c r="G31" s="89" t="b">
        <v>0</v>
      </c>
    </row>
    <row r="32" spans="1:7" ht="15">
      <c r="A32" s="90" t="s">
        <v>1476</v>
      </c>
      <c r="B32" s="89">
        <v>38</v>
      </c>
      <c r="C32" s="103">
        <v>0.0020769677790245513</v>
      </c>
      <c r="D32" s="89" t="s">
        <v>3520</v>
      </c>
      <c r="E32" s="89" t="b">
        <v>0</v>
      </c>
      <c r="F32" s="89" t="b">
        <v>0</v>
      </c>
      <c r="G32" s="89" t="b">
        <v>0</v>
      </c>
    </row>
    <row r="33" spans="1:7" ht="15">
      <c r="A33" s="90" t="s">
        <v>1477</v>
      </c>
      <c r="B33" s="89">
        <v>33</v>
      </c>
      <c r="C33" s="103">
        <v>0.002257537393806803</v>
      </c>
      <c r="D33" s="89" t="s">
        <v>3520</v>
      </c>
      <c r="E33" s="89" t="b">
        <v>0</v>
      </c>
      <c r="F33" s="89" t="b">
        <v>0</v>
      </c>
      <c r="G33" s="89" t="b">
        <v>0</v>
      </c>
    </row>
    <row r="34" spans="1:7" ht="15">
      <c r="A34" s="90" t="s">
        <v>1478</v>
      </c>
      <c r="B34" s="89">
        <v>32</v>
      </c>
      <c r="C34" s="103">
        <v>0.001749025498125938</v>
      </c>
      <c r="D34" s="89" t="s">
        <v>3520</v>
      </c>
      <c r="E34" s="89" t="b">
        <v>0</v>
      </c>
      <c r="F34" s="89" t="b">
        <v>0</v>
      </c>
      <c r="G34" s="89" t="b">
        <v>0</v>
      </c>
    </row>
    <row r="35" spans="1:7" ht="15">
      <c r="A35" s="90" t="s">
        <v>1479</v>
      </c>
      <c r="B35" s="89">
        <v>32</v>
      </c>
      <c r="C35" s="103">
        <v>0.0016531739233898832</v>
      </c>
      <c r="D35" s="89" t="s">
        <v>3520</v>
      </c>
      <c r="E35" s="89" t="b">
        <v>0</v>
      </c>
      <c r="F35" s="89" t="b">
        <v>0</v>
      </c>
      <c r="G35" s="89" t="b">
        <v>0</v>
      </c>
    </row>
    <row r="36" spans="1:7" ht="15">
      <c r="A36" s="90" t="s">
        <v>1480</v>
      </c>
      <c r="B36" s="89">
        <v>32</v>
      </c>
      <c r="C36" s="103">
        <v>0.0022724593969218397</v>
      </c>
      <c r="D36" s="89" t="s">
        <v>3520</v>
      </c>
      <c r="E36" s="89" t="b">
        <v>0</v>
      </c>
      <c r="F36" s="89" t="b">
        <v>0</v>
      </c>
      <c r="G36" s="89" t="b">
        <v>0</v>
      </c>
    </row>
    <row r="37" spans="1:7" ht="15">
      <c r="A37" s="90" t="s">
        <v>1481</v>
      </c>
      <c r="B37" s="89">
        <v>32</v>
      </c>
      <c r="C37" s="103">
        <v>0.001525288711944361</v>
      </c>
      <c r="D37" s="89" t="s">
        <v>3520</v>
      </c>
      <c r="E37" s="89" t="b">
        <v>0</v>
      </c>
      <c r="F37" s="89" t="b">
        <v>0</v>
      </c>
      <c r="G37" s="89" t="b">
        <v>0</v>
      </c>
    </row>
    <row r="38" spans="1:7" ht="15">
      <c r="A38" s="90" t="s">
        <v>1482</v>
      </c>
      <c r="B38" s="89">
        <v>31</v>
      </c>
      <c r="C38" s="103">
        <v>0.0020464542970834504</v>
      </c>
      <c r="D38" s="89" t="s">
        <v>3520</v>
      </c>
      <c r="E38" s="89" t="b">
        <v>0</v>
      </c>
      <c r="F38" s="89" t="b">
        <v>0</v>
      </c>
      <c r="G38" s="89" t="b">
        <v>0</v>
      </c>
    </row>
    <row r="39" spans="1:7" ht="15">
      <c r="A39" s="90" t="s">
        <v>1483</v>
      </c>
      <c r="B39" s="89">
        <v>31</v>
      </c>
      <c r="C39" s="103">
        <v>0.0014776234396960996</v>
      </c>
      <c r="D39" s="89" t="s">
        <v>3520</v>
      </c>
      <c r="E39" s="89" t="b">
        <v>0</v>
      </c>
      <c r="F39" s="89" t="b">
        <v>0</v>
      </c>
      <c r="G39" s="89" t="b">
        <v>0</v>
      </c>
    </row>
    <row r="40" spans="1:7" ht="15">
      <c r="A40" s="90" t="s">
        <v>1484</v>
      </c>
      <c r="B40" s="89">
        <v>31</v>
      </c>
      <c r="C40" s="103">
        <v>0.0017445313602293018</v>
      </c>
      <c r="D40" s="89" t="s">
        <v>3520</v>
      </c>
      <c r="E40" s="89" t="b">
        <v>0</v>
      </c>
      <c r="F40" s="89" t="b">
        <v>0</v>
      </c>
      <c r="G40" s="89" t="b">
        <v>0</v>
      </c>
    </row>
    <row r="41" spans="1:7" ht="15">
      <c r="A41" s="90" t="s">
        <v>1485</v>
      </c>
      <c r="B41" s="89">
        <v>30</v>
      </c>
      <c r="C41" s="103">
        <v>0.002674655275837258</v>
      </c>
      <c r="D41" s="89" t="s">
        <v>3520</v>
      </c>
      <c r="E41" s="89" t="b">
        <v>0</v>
      </c>
      <c r="F41" s="89" t="b">
        <v>0</v>
      </c>
      <c r="G41" s="89" t="b">
        <v>0</v>
      </c>
    </row>
    <row r="42" spans="1:7" ht="15">
      <c r="A42" s="90" t="s">
        <v>1486</v>
      </c>
      <c r="B42" s="89">
        <v>29</v>
      </c>
      <c r="C42" s="103">
        <v>0.0018501044157679509</v>
      </c>
      <c r="D42" s="89" t="s">
        <v>3520</v>
      </c>
      <c r="E42" s="89" t="b">
        <v>0</v>
      </c>
      <c r="F42" s="89" t="b">
        <v>0</v>
      </c>
      <c r="G42" s="89" t="b">
        <v>0</v>
      </c>
    </row>
    <row r="43" spans="1:7" ht="15">
      <c r="A43" s="90" t="s">
        <v>1487</v>
      </c>
      <c r="B43" s="89">
        <v>29</v>
      </c>
      <c r="C43" s="103">
        <v>0.0013822928951995768</v>
      </c>
      <c r="D43" s="89" t="s">
        <v>3520</v>
      </c>
      <c r="E43" s="89" t="b">
        <v>0</v>
      </c>
      <c r="F43" s="89" t="b">
        <v>0</v>
      </c>
      <c r="G43" s="89" t="b">
        <v>0</v>
      </c>
    </row>
    <row r="44" spans="1:7" ht="15">
      <c r="A44" s="90" t="s">
        <v>1488</v>
      </c>
      <c r="B44" s="89">
        <v>29</v>
      </c>
      <c r="C44" s="103">
        <v>0.0018501044157679509</v>
      </c>
      <c r="D44" s="89" t="s">
        <v>3520</v>
      </c>
      <c r="E44" s="89" t="b">
        <v>0</v>
      </c>
      <c r="F44" s="89" t="b">
        <v>0</v>
      </c>
      <c r="G44" s="89" t="b">
        <v>0</v>
      </c>
    </row>
    <row r="45" spans="1:7" ht="15">
      <c r="A45" s="90" t="s">
        <v>1489</v>
      </c>
      <c r="B45" s="89">
        <v>28</v>
      </c>
      <c r="C45" s="103">
        <v>0.0014465271829661478</v>
      </c>
      <c r="D45" s="89" t="s">
        <v>3520</v>
      </c>
      <c r="E45" s="89" t="b">
        <v>0</v>
      </c>
      <c r="F45" s="89" t="b">
        <v>0</v>
      </c>
      <c r="G45" s="89" t="b">
        <v>0</v>
      </c>
    </row>
    <row r="46" spans="1:7" ht="15">
      <c r="A46" s="90" t="s">
        <v>1490</v>
      </c>
      <c r="B46" s="89">
        <v>28</v>
      </c>
      <c r="C46" s="103">
        <v>0.0013702926604699133</v>
      </c>
      <c r="D46" s="89" t="s">
        <v>3520</v>
      </c>
      <c r="E46" s="89" t="b">
        <v>0</v>
      </c>
      <c r="F46" s="89" t="b">
        <v>0</v>
      </c>
      <c r="G46" s="89" t="b">
        <v>0</v>
      </c>
    </row>
    <row r="47" spans="1:7" ht="15">
      <c r="A47" s="90" t="s">
        <v>1491</v>
      </c>
      <c r="B47" s="89">
        <v>28</v>
      </c>
      <c r="C47" s="103">
        <v>0.0017284915547524247</v>
      </c>
      <c r="D47" s="89" t="s">
        <v>3520</v>
      </c>
      <c r="E47" s="89" t="b">
        <v>0</v>
      </c>
      <c r="F47" s="89" t="b">
        <v>0</v>
      </c>
      <c r="G47" s="89" t="b">
        <v>0</v>
      </c>
    </row>
    <row r="48" spans="1:7" ht="15">
      <c r="A48" s="90" t="s">
        <v>1492</v>
      </c>
      <c r="B48" s="89">
        <v>28</v>
      </c>
      <c r="C48" s="103">
        <v>0.00140754332172488</v>
      </c>
      <c r="D48" s="89" t="s">
        <v>3520</v>
      </c>
      <c r="E48" s="89" t="b">
        <v>0</v>
      </c>
      <c r="F48" s="89" t="b">
        <v>0</v>
      </c>
      <c r="G48" s="89" t="b">
        <v>0</v>
      </c>
    </row>
    <row r="49" spans="1:7" ht="15">
      <c r="A49" s="90" t="s">
        <v>1493</v>
      </c>
      <c r="B49" s="89">
        <v>25</v>
      </c>
      <c r="C49" s="103">
        <v>0.0015432960310289507</v>
      </c>
      <c r="D49" s="89" t="s">
        <v>3520</v>
      </c>
      <c r="E49" s="89" t="b">
        <v>0</v>
      </c>
      <c r="F49" s="89" t="b">
        <v>0</v>
      </c>
      <c r="G49" s="89" t="b">
        <v>0</v>
      </c>
    </row>
    <row r="50" spans="1:7" ht="15">
      <c r="A50" s="90" t="s">
        <v>1494</v>
      </c>
      <c r="B50" s="89">
        <v>24</v>
      </c>
      <c r="C50" s="103">
        <v>0.0012064657043356114</v>
      </c>
      <c r="D50" s="89" t="s">
        <v>3520</v>
      </c>
      <c r="E50" s="89" t="b">
        <v>0</v>
      </c>
      <c r="F50" s="89" t="b">
        <v>0</v>
      </c>
      <c r="G50" s="89" t="b">
        <v>0</v>
      </c>
    </row>
    <row r="51" spans="1:7" ht="15">
      <c r="A51" s="90" t="s">
        <v>1495</v>
      </c>
      <c r="B51" s="89">
        <v>24</v>
      </c>
      <c r="C51" s="103">
        <v>0.002430964673935353</v>
      </c>
      <c r="D51" s="89" t="s">
        <v>3520</v>
      </c>
      <c r="E51" s="89" t="b">
        <v>0</v>
      </c>
      <c r="F51" s="89" t="b">
        <v>1</v>
      </c>
      <c r="G51" s="89" t="b">
        <v>0</v>
      </c>
    </row>
    <row r="52" spans="1:7" ht="15">
      <c r="A52" s="90" t="s">
        <v>1496</v>
      </c>
      <c r="B52" s="89">
        <v>24</v>
      </c>
      <c r="C52" s="103">
        <v>0.0012749257996975715</v>
      </c>
      <c r="D52" s="89" t="s">
        <v>3520</v>
      </c>
      <c r="E52" s="89" t="b">
        <v>0</v>
      </c>
      <c r="F52" s="89" t="b">
        <v>0</v>
      </c>
      <c r="G52" s="89" t="b">
        <v>0</v>
      </c>
    </row>
    <row r="53" spans="1:7" ht="15">
      <c r="A53" s="90" t="s">
        <v>1497</v>
      </c>
      <c r="B53" s="89">
        <v>24</v>
      </c>
      <c r="C53" s="103">
        <v>0.0017728046430533395</v>
      </c>
      <c r="D53" s="89" t="s">
        <v>3520</v>
      </c>
      <c r="E53" s="89" t="b">
        <v>0</v>
      </c>
      <c r="F53" s="89" t="b">
        <v>0</v>
      </c>
      <c r="G53" s="89" t="b">
        <v>0</v>
      </c>
    </row>
    <row r="54" spans="1:7" ht="15">
      <c r="A54" s="90" t="s">
        <v>1498</v>
      </c>
      <c r="B54" s="89">
        <v>24</v>
      </c>
      <c r="C54" s="103">
        <v>0.0014815641897877926</v>
      </c>
      <c r="D54" s="89" t="s">
        <v>3520</v>
      </c>
      <c r="E54" s="89" t="b">
        <v>0</v>
      </c>
      <c r="F54" s="89" t="b">
        <v>0</v>
      </c>
      <c r="G54" s="89" t="b">
        <v>0</v>
      </c>
    </row>
    <row r="55" spans="1:7" ht="15">
      <c r="A55" s="90" t="s">
        <v>1499</v>
      </c>
      <c r="B55" s="89">
        <v>23</v>
      </c>
      <c r="C55" s="103">
        <v>0.0019444580833652386</v>
      </c>
      <c r="D55" s="89" t="s">
        <v>3520</v>
      </c>
      <c r="E55" s="89" t="b">
        <v>0</v>
      </c>
      <c r="F55" s="89" t="b">
        <v>0</v>
      </c>
      <c r="G55" s="89" t="b">
        <v>0</v>
      </c>
    </row>
    <row r="56" spans="1:7" ht="15">
      <c r="A56" s="90" t="s">
        <v>1500</v>
      </c>
      <c r="B56" s="89">
        <v>23</v>
      </c>
      <c r="C56" s="103">
        <v>0.0013336752102777606</v>
      </c>
      <c r="D56" s="89" t="s">
        <v>3520</v>
      </c>
      <c r="E56" s="89" t="b">
        <v>1</v>
      </c>
      <c r="F56" s="89" t="b">
        <v>0</v>
      </c>
      <c r="G56" s="89" t="b">
        <v>0</v>
      </c>
    </row>
    <row r="57" spans="1:7" ht="15">
      <c r="A57" s="90" t="s">
        <v>1501</v>
      </c>
      <c r="B57" s="89">
        <v>22</v>
      </c>
      <c r="C57" s="103">
        <v>0.0016944434534539048</v>
      </c>
      <c r="D57" s="89" t="s">
        <v>3520</v>
      </c>
      <c r="E57" s="89" t="b">
        <v>0</v>
      </c>
      <c r="F57" s="89" t="b">
        <v>0</v>
      </c>
      <c r="G57" s="89" t="b">
        <v>0</v>
      </c>
    </row>
    <row r="58" spans="1:7" ht="15">
      <c r="A58" s="90" t="s">
        <v>1502</v>
      </c>
      <c r="B58" s="89">
        <v>22</v>
      </c>
      <c r="C58" s="103">
        <v>0.0016250709227988948</v>
      </c>
      <c r="D58" s="89" t="s">
        <v>3520</v>
      </c>
      <c r="E58" s="89" t="b">
        <v>0</v>
      </c>
      <c r="F58" s="89" t="b">
        <v>0</v>
      </c>
      <c r="G58" s="89" t="b">
        <v>0</v>
      </c>
    </row>
    <row r="59" spans="1:7" ht="15">
      <c r="A59" s="90" t="s">
        <v>1503</v>
      </c>
      <c r="B59" s="89">
        <v>22</v>
      </c>
      <c r="C59" s="103">
        <v>0.0013581005073054766</v>
      </c>
      <c r="D59" s="89" t="s">
        <v>3520</v>
      </c>
      <c r="E59" s="89" t="b">
        <v>0</v>
      </c>
      <c r="F59" s="89" t="b">
        <v>0</v>
      </c>
      <c r="G59" s="89" t="b">
        <v>0</v>
      </c>
    </row>
    <row r="60" spans="1:7" ht="15">
      <c r="A60" s="90" t="s">
        <v>1504</v>
      </c>
      <c r="B60" s="89">
        <v>22</v>
      </c>
      <c r="C60" s="103">
        <v>0.0022283842844407404</v>
      </c>
      <c r="D60" s="89" t="s">
        <v>3520</v>
      </c>
      <c r="E60" s="89" t="b">
        <v>0</v>
      </c>
      <c r="F60" s="89" t="b">
        <v>0</v>
      </c>
      <c r="G60" s="89" t="b">
        <v>0</v>
      </c>
    </row>
    <row r="61" spans="1:7" ht="15">
      <c r="A61" s="90" t="s">
        <v>1505</v>
      </c>
      <c r="B61" s="89">
        <v>21</v>
      </c>
      <c r="C61" s="103">
        <v>0.0013397307838319643</v>
      </c>
      <c r="D61" s="89" t="s">
        <v>3520</v>
      </c>
      <c r="E61" s="89" t="b">
        <v>0</v>
      </c>
      <c r="F61" s="89" t="b">
        <v>0</v>
      </c>
      <c r="G61" s="89" t="b">
        <v>0</v>
      </c>
    </row>
    <row r="62" spans="1:7" ht="15">
      <c r="A62" s="90" t="s">
        <v>1506</v>
      </c>
      <c r="B62" s="89">
        <v>21</v>
      </c>
      <c r="C62" s="103">
        <v>0.0016174232964787272</v>
      </c>
      <c r="D62" s="89" t="s">
        <v>3520</v>
      </c>
      <c r="E62" s="89" t="b">
        <v>0</v>
      </c>
      <c r="F62" s="89" t="b">
        <v>0</v>
      </c>
      <c r="G62" s="89" t="b">
        <v>0</v>
      </c>
    </row>
    <row r="63" spans="1:7" ht="15">
      <c r="A63" s="90" t="s">
        <v>1507</v>
      </c>
      <c r="B63" s="89">
        <v>21</v>
      </c>
      <c r="C63" s="103">
        <v>0.001491301479229957</v>
      </c>
      <c r="D63" s="89" t="s">
        <v>3520</v>
      </c>
      <c r="E63" s="89" t="b">
        <v>0</v>
      </c>
      <c r="F63" s="89" t="b">
        <v>0</v>
      </c>
      <c r="G63" s="89" t="b">
        <v>0</v>
      </c>
    </row>
    <row r="64" spans="1:7" ht="15">
      <c r="A64" s="90" t="s">
        <v>1508</v>
      </c>
      <c r="B64" s="89">
        <v>20</v>
      </c>
      <c r="C64" s="103">
        <v>0.0011960058226865146</v>
      </c>
      <c r="D64" s="89" t="s">
        <v>3520</v>
      </c>
      <c r="E64" s="89" t="b">
        <v>0</v>
      </c>
      <c r="F64" s="89" t="b">
        <v>0</v>
      </c>
      <c r="G64" s="89" t="b">
        <v>0</v>
      </c>
    </row>
    <row r="65" spans="1:7" ht="15">
      <c r="A65" s="90" t="s">
        <v>1509</v>
      </c>
      <c r="B65" s="89">
        <v>20</v>
      </c>
      <c r="C65" s="103">
        <v>0.0013202930948925486</v>
      </c>
      <c r="D65" s="89" t="s">
        <v>3520</v>
      </c>
      <c r="E65" s="89" t="b">
        <v>0</v>
      </c>
      <c r="F65" s="89" t="b">
        <v>0</v>
      </c>
      <c r="G65" s="89" t="b">
        <v>0</v>
      </c>
    </row>
    <row r="66" spans="1:7" ht="15">
      <c r="A66" s="90" t="s">
        <v>1510</v>
      </c>
      <c r="B66" s="89">
        <v>20</v>
      </c>
      <c r="C66" s="103">
        <v>0.0012346368248231606</v>
      </c>
      <c r="D66" s="89" t="s">
        <v>3520</v>
      </c>
      <c r="E66" s="89" t="b">
        <v>0</v>
      </c>
      <c r="F66" s="89" t="b">
        <v>0</v>
      </c>
      <c r="G66" s="89" t="b">
        <v>0</v>
      </c>
    </row>
    <row r="67" spans="1:7" ht="15">
      <c r="A67" s="90" t="s">
        <v>1511</v>
      </c>
      <c r="B67" s="89">
        <v>20</v>
      </c>
      <c r="C67" s="103">
        <v>0.0016908331159697727</v>
      </c>
      <c r="D67" s="89" t="s">
        <v>3520</v>
      </c>
      <c r="E67" s="89" t="b">
        <v>0</v>
      </c>
      <c r="F67" s="89" t="b">
        <v>0</v>
      </c>
      <c r="G67" s="89" t="b">
        <v>0</v>
      </c>
    </row>
    <row r="68" spans="1:7" ht="15">
      <c r="A68" s="90" t="s">
        <v>1512</v>
      </c>
      <c r="B68" s="89">
        <v>20</v>
      </c>
      <c r="C68" s="103">
        <v>0.0024407029310759346</v>
      </c>
      <c r="D68" s="89" t="s">
        <v>3520</v>
      </c>
      <c r="E68" s="89" t="b">
        <v>0</v>
      </c>
      <c r="F68" s="89" t="b">
        <v>0</v>
      </c>
      <c r="G68" s="89" t="b">
        <v>0</v>
      </c>
    </row>
    <row r="69" spans="1:7" ht="15">
      <c r="A69" s="90" t="s">
        <v>1513</v>
      </c>
      <c r="B69" s="89">
        <v>19</v>
      </c>
      <c r="C69" s="103">
        <v>0.0012121373758479678</v>
      </c>
      <c r="D69" s="89" t="s">
        <v>3520</v>
      </c>
      <c r="E69" s="89" t="b">
        <v>0</v>
      </c>
      <c r="F69" s="89" t="b">
        <v>0</v>
      </c>
      <c r="G69" s="89" t="b">
        <v>0</v>
      </c>
    </row>
    <row r="70" spans="1:7" ht="15">
      <c r="A70" s="90" t="s">
        <v>1514</v>
      </c>
      <c r="B70" s="89">
        <v>19</v>
      </c>
      <c r="C70" s="103">
        <v>0.0010692288982050559</v>
      </c>
      <c r="D70" s="89" t="s">
        <v>3520</v>
      </c>
      <c r="E70" s="89" t="b">
        <v>0</v>
      </c>
      <c r="F70" s="89" t="b">
        <v>0</v>
      </c>
      <c r="G70" s="89" t="b">
        <v>0</v>
      </c>
    </row>
    <row r="71" spans="1:7" ht="15">
      <c r="A71" s="90" t="s">
        <v>1515</v>
      </c>
      <c r="B71" s="89">
        <v>19</v>
      </c>
      <c r="C71" s="103">
        <v>0.001254278440147921</v>
      </c>
      <c r="D71" s="89" t="s">
        <v>3520</v>
      </c>
      <c r="E71" s="89" t="b">
        <v>1</v>
      </c>
      <c r="F71" s="89" t="b">
        <v>0</v>
      </c>
      <c r="G71" s="89" t="b">
        <v>0</v>
      </c>
    </row>
    <row r="72" spans="1:7" ht="15">
      <c r="A72" s="90" t="s">
        <v>1516</v>
      </c>
      <c r="B72" s="89">
        <v>19</v>
      </c>
      <c r="C72" s="103">
        <v>0.0011362055315521887</v>
      </c>
      <c r="D72" s="89" t="s">
        <v>3520</v>
      </c>
      <c r="E72" s="89" t="b">
        <v>0</v>
      </c>
      <c r="F72" s="89" t="b">
        <v>0</v>
      </c>
      <c r="G72" s="89" t="b">
        <v>0</v>
      </c>
    </row>
    <row r="73" spans="1:7" ht="15">
      <c r="A73" s="90" t="s">
        <v>1517</v>
      </c>
      <c r="B73" s="89">
        <v>19</v>
      </c>
      <c r="C73" s="103">
        <v>0.0013492727669223421</v>
      </c>
      <c r="D73" s="89" t="s">
        <v>3520</v>
      </c>
      <c r="E73" s="89" t="b">
        <v>0</v>
      </c>
      <c r="F73" s="89" t="b">
        <v>0</v>
      </c>
      <c r="G73" s="89" t="b">
        <v>0</v>
      </c>
    </row>
    <row r="74" spans="1:7" ht="15">
      <c r="A74" s="90" t="s">
        <v>1518</v>
      </c>
      <c r="B74" s="89">
        <v>18</v>
      </c>
      <c r="C74" s="103">
        <v>0.001449814372934689</v>
      </c>
      <c r="D74" s="89" t="s">
        <v>3520</v>
      </c>
      <c r="E74" s="89" t="b">
        <v>0</v>
      </c>
      <c r="F74" s="89" t="b">
        <v>0</v>
      </c>
      <c r="G74" s="89" t="b">
        <v>0</v>
      </c>
    </row>
    <row r="75" spans="1:7" ht="15">
      <c r="A75" s="90" t="s">
        <v>1519</v>
      </c>
      <c r="B75" s="89">
        <v>18</v>
      </c>
      <c r="C75" s="103">
        <v>0.0013296034822900048</v>
      </c>
      <c r="D75" s="89" t="s">
        <v>3520</v>
      </c>
      <c r="E75" s="89" t="b">
        <v>0</v>
      </c>
      <c r="F75" s="89" t="b">
        <v>0</v>
      </c>
      <c r="G75" s="89" t="b">
        <v>0</v>
      </c>
    </row>
    <row r="76" spans="1:7" ht="15">
      <c r="A76" s="90" t="s">
        <v>1520</v>
      </c>
      <c r="B76" s="89">
        <v>18</v>
      </c>
      <c r="C76" s="103">
        <v>0.0011483406718559696</v>
      </c>
      <c r="D76" s="89" t="s">
        <v>3520</v>
      </c>
      <c r="E76" s="89" t="b">
        <v>0</v>
      </c>
      <c r="F76" s="89" t="b">
        <v>0</v>
      </c>
      <c r="G76" s="89" t="b">
        <v>0</v>
      </c>
    </row>
    <row r="77" spans="1:7" ht="15">
      <c r="A77" s="90" t="s">
        <v>1521</v>
      </c>
      <c r="B77" s="89">
        <v>18</v>
      </c>
      <c r="C77" s="103">
        <v>0.0012782584107685346</v>
      </c>
      <c r="D77" s="89" t="s">
        <v>3520</v>
      </c>
      <c r="E77" s="89" t="b">
        <v>0</v>
      </c>
      <c r="F77" s="89" t="b">
        <v>0</v>
      </c>
      <c r="G77" s="89" t="b">
        <v>0</v>
      </c>
    </row>
    <row r="78" spans="1:7" ht="15">
      <c r="A78" s="90" t="s">
        <v>1522</v>
      </c>
      <c r="B78" s="89">
        <v>18</v>
      </c>
      <c r="C78" s="103">
        <v>0.0011483406718559696</v>
      </c>
      <c r="D78" s="89" t="s">
        <v>3520</v>
      </c>
      <c r="E78" s="89" t="b">
        <v>0</v>
      </c>
      <c r="F78" s="89" t="b">
        <v>0</v>
      </c>
      <c r="G78" s="89" t="b">
        <v>0</v>
      </c>
    </row>
    <row r="79" spans="1:7" ht="15">
      <c r="A79" s="90" t="s">
        <v>1523</v>
      </c>
      <c r="B79" s="89">
        <v>17</v>
      </c>
      <c r="C79" s="103">
        <v>0.0013692691299938729</v>
      </c>
      <c r="D79" s="89" t="s">
        <v>3520</v>
      </c>
      <c r="E79" s="89" t="b">
        <v>0</v>
      </c>
      <c r="F79" s="89" t="b">
        <v>0</v>
      </c>
      <c r="G79" s="89" t="b">
        <v>0</v>
      </c>
    </row>
    <row r="80" spans="1:7" ht="15">
      <c r="A80" s="90" t="s">
        <v>1524</v>
      </c>
      <c r="B80" s="89">
        <v>17</v>
      </c>
      <c r="C80" s="103">
        <v>0.0014372081485743067</v>
      </c>
      <c r="D80" s="89" t="s">
        <v>3520</v>
      </c>
      <c r="E80" s="89" t="b">
        <v>0</v>
      </c>
      <c r="F80" s="89" t="b">
        <v>0</v>
      </c>
      <c r="G80" s="89" t="b">
        <v>0</v>
      </c>
    </row>
    <row r="81" spans="1:7" ht="15">
      <c r="A81" s="90" t="s">
        <v>1525</v>
      </c>
      <c r="B81" s="89">
        <v>17</v>
      </c>
      <c r="C81" s="103">
        <v>0.0011222491306586663</v>
      </c>
      <c r="D81" s="89" t="s">
        <v>3520</v>
      </c>
      <c r="E81" s="89" t="b">
        <v>0</v>
      </c>
      <c r="F81" s="89" t="b">
        <v>0</v>
      </c>
      <c r="G81" s="89" t="b">
        <v>0</v>
      </c>
    </row>
    <row r="82" spans="1:7" ht="15">
      <c r="A82" s="90" t="s">
        <v>1526</v>
      </c>
      <c r="B82" s="89">
        <v>17</v>
      </c>
      <c r="C82" s="103">
        <v>0.0013692691299938729</v>
      </c>
      <c r="D82" s="89" t="s">
        <v>3520</v>
      </c>
      <c r="E82" s="89" t="b">
        <v>0</v>
      </c>
      <c r="F82" s="89" t="b">
        <v>0</v>
      </c>
      <c r="G82" s="89" t="b">
        <v>0</v>
      </c>
    </row>
    <row r="83" spans="1:7" ht="15">
      <c r="A83" s="90" t="s">
        <v>1527</v>
      </c>
      <c r="B83" s="89">
        <v>17</v>
      </c>
      <c r="C83" s="103">
        <v>0.0010166049492835374</v>
      </c>
      <c r="D83" s="89" t="s">
        <v>3520</v>
      </c>
      <c r="E83" s="89" t="b">
        <v>0</v>
      </c>
      <c r="F83" s="89" t="b">
        <v>0</v>
      </c>
      <c r="G83" s="89" t="b">
        <v>0</v>
      </c>
    </row>
    <row r="84" spans="1:7" ht="15">
      <c r="A84" s="90" t="s">
        <v>1528</v>
      </c>
      <c r="B84" s="89">
        <v>17</v>
      </c>
      <c r="C84" s="103">
        <v>0.0011222491306586663</v>
      </c>
      <c r="D84" s="89" t="s">
        <v>3520</v>
      </c>
      <c r="E84" s="89" t="b">
        <v>0</v>
      </c>
      <c r="F84" s="89" t="b">
        <v>0</v>
      </c>
      <c r="G84" s="89" t="b">
        <v>0</v>
      </c>
    </row>
    <row r="85" spans="1:7" ht="15">
      <c r="A85" s="90" t="s">
        <v>1529</v>
      </c>
      <c r="B85" s="89">
        <v>17</v>
      </c>
      <c r="C85" s="103">
        <v>0.0013093426685780172</v>
      </c>
      <c r="D85" s="89" t="s">
        <v>3520</v>
      </c>
      <c r="E85" s="89" t="b">
        <v>0</v>
      </c>
      <c r="F85" s="89" t="b">
        <v>0</v>
      </c>
      <c r="G85" s="89" t="b">
        <v>0</v>
      </c>
    </row>
    <row r="86" spans="1:7" ht="15">
      <c r="A86" s="90" t="s">
        <v>1530</v>
      </c>
      <c r="B86" s="89">
        <v>17</v>
      </c>
      <c r="C86" s="103">
        <v>0.0010845439678639711</v>
      </c>
      <c r="D86" s="89" t="s">
        <v>3520</v>
      </c>
      <c r="E86" s="89" t="b">
        <v>0</v>
      </c>
      <c r="F86" s="89" t="b">
        <v>0</v>
      </c>
      <c r="G86" s="89" t="b">
        <v>0</v>
      </c>
    </row>
    <row r="87" spans="1:7" ht="15">
      <c r="A87" s="90" t="s">
        <v>1531</v>
      </c>
      <c r="B87" s="89">
        <v>17</v>
      </c>
      <c r="C87" s="103">
        <v>0.0016084008028731177</v>
      </c>
      <c r="D87" s="89" t="s">
        <v>3520</v>
      </c>
      <c r="E87" s="89" t="b">
        <v>0</v>
      </c>
      <c r="F87" s="89" t="b">
        <v>0</v>
      </c>
      <c r="G87" s="89" t="b">
        <v>0</v>
      </c>
    </row>
    <row r="88" spans="1:7" ht="15">
      <c r="A88" s="90" t="s">
        <v>1532</v>
      </c>
      <c r="B88" s="89">
        <v>17</v>
      </c>
      <c r="C88" s="103">
        <v>0.0010845439678639711</v>
      </c>
      <c r="D88" s="89" t="s">
        <v>3520</v>
      </c>
      <c r="E88" s="89" t="b">
        <v>0</v>
      </c>
      <c r="F88" s="89" t="b">
        <v>0</v>
      </c>
      <c r="G88" s="89" t="b">
        <v>0</v>
      </c>
    </row>
    <row r="89" spans="1:7" ht="15">
      <c r="A89" s="90" t="s">
        <v>1533</v>
      </c>
      <c r="B89" s="89">
        <v>17</v>
      </c>
      <c r="C89" s="103">
        <v>0.0016084008028731177</v>
      </c>
      <c r="D89" s="89" t="s">
        <v>3520</v>
      </c>
      <c r="E89" s="89" t="b">
        <v>0</v>
      </c>
      <c r="F89" s="89" t="b">
        <v>0</v>
      </c>
      <c r="G89" s="89" t="b">
        <v>0</v>
      </c>
    </row>
    <row r="90" spans="1:7" ht="15">
      <c r="A90" s="90" t="s">
        <v>1534</v>
      </c>
      <c r="B90" s="89">
        <v>16</v>
      </c>
      <c r="C90" s="103">
        <v>0.0010945635848760259</v>
      </c>
      <c r="D90" s="89" t="s">
        <v>3520</v>
      </c>
      <c r="E90" s="89" t="b">
        <v>0</v>
      </c>
      <c r="F90" s="89" t="b">
        <v>0</v>
      </c>
      <c r="G90" s="89" t="b">
        <v>0</v>
      </c>
    </row>
    <row r="91" spans="1:7" ht="15">
      <c r="A91" s="90" t="s">
        <v>1535</v>
      </c>
      <c r="B91" s="89">
        <v>16</v>
      </c>
      <c r="C91" s="103">
        <v>0.00118186976203556</v>
      </c>
      <c r="D91" s="89" t="s">
        <v>3520</v>
      </c>
      <c r="E91" s="89" t="b">
        <v>0</v>
      </c>
      <c r="F91" s="89" t="b">
        <v>0</v>
      </c>
      <c r="G91" s="89" t="b">
        <v>0</v>
      </c>
    </row>
    <row r="92" spans="1:7" ht="15">
      <c r="A92" s="90" t="s">
        <v>1536</v>
      </c>
      <c r="B92" s="89">
        <v>16</v>
      </c>
      <c r="C92" s="103">
        <v>0.001056234475914039</v>
      </c>
      <c r="D92" s="89" t="s">
        <v>3520</v>
      </c>
      <c r="E92" s="89" t="b">
        <v>0</v>
      </c>
      <c r="F92" s="89" t="b">
        <v>0</v>
      </c>
      <c r="G92" s="89" t="b">
        <v>0</v>
      </c>
    </row>
    <row r="93" spans="1:7" ht="15">
      <c r="A93" s="90" t="s">
        <v>1537</v>
      </c>
      <c r="B93" s="89">
        <v>16</v>
      </c>
      <c r="C93" s="103">
        <v>0.0010945635848760259</v>
      </c>
      <c r="D93" s="89" t="s">
        <v>3520</v>
      </c>
      <c r="E93" s="89" t="b">
        <v>0</v>
      </c>
      <c r="F93" s="89" t="b">
        <v>0</v>
      </c>
      <c r="G93" s="89" t="b">
        <v>0</v>
      </c>
    </row>
    <row r="94" spans="1:7" ht="15">
      <c r="A94" s="90" t="s">
        <v>1538</v>
      </c>
      <c r="B94" s="89">
        <v>16</v>
      </c>
      <c r="C94" s="103">
        <v>0.001288723887053057</v>
      </c>
      <c r="D94" s="89" t="s">
        <v>3520</v>
      </c>
      <c r="E94" s="89" t="b">
        <v>0</v>
      </c>
      <c r="F94" s="89" t="b">
        <v>0</v>
      </c>
      <c r="G94" s="89" t="b">
        <v>0</v>
      </c>
    </row>
    <row r="95" spans="1:7" ht="15">
      <c r="A95" s="90" t="s">
        <v>1539</v>
      </c>
      <c r="B95" s="89">
        <v>16</v>
      </c>
      <c r="C95" s="103">
        <v>0.0009877094598585285</v>
      </c>
      <c r="D95" s="89" t="s">
        <v>3520</v>
      </c>
      <c r="E95" s="89" t="b">
        <v>0</v>
      </c>
      <c r="F95" s="89" t="b">
        <v>0</v>
      </c>
      <c r="G95" s="89" t="b">
        <v>0</v>
      </c>
    </row>
    <row r="96" spans="1:7" ht="15">
      <c r="A96" s="90" t="s">
        <v>1540</v>
      </c>
      <c r="B96" s="89">
        <v>16</v>
      </c>
      <c r="C96" s="103">
        <v>0.00118186976203556</v>
      </c>
      <c r="D96" s="89" t="s">
        <v>3520</v>
      </c>
      <c r="E96" s="89" t="b">
        <v>0</v>
      </c>
      <c r="F96" s="89" t="b">
        <v>0</v>
      </c>
      <c r="G96" s="89" t="b">
        <v>0</v>
      </c>
    </row>
    <row r="97" spans="1:7" ht="15">
      <c r="A97" s="90" t="s">
        <v>1541</v>
      </c>
      <c r="B97" s="89">
        <v>16</v>
      </c>
      <c r="C97" s="103">
        <v>0.0010945635848760259</v>
      </c>
      <c r="D97" s="89" t="s">
        <v>3520</v>
      </c>
      <c r="E97" s="89" t="b">
        <v>0</v>
      </c>
      <c r="F97" s="89" t="b">
        <v>0</v>
      </c>
      <c r="G97" s="89" t="b">
        <v>0</v>
      </c>
    </row>
    <row r="98" spans="1:7" ht="15">
      <c r="A98" s="90" t="s">
        <v>1542</v>
      </c>
      <c r="B98" s="89">
        <v>16</v>
      </c>
      <c r="C98" s="103">
        <v>0.0009877094598585285</v>
      </c>
      <c r="D98" s="89" t="s">
        <v>3520</v>
      </c>
      <c r="E98" s="89" t="b">
        <v>0</v>
      </c>
      <c r="F98" s="89" t="b">
        <v>0</v>
      </c>
      <c r="G98" s="89" t="b">
        <v>0</v>
      </c>
    </row>
    <row r="99" spans="1:7" ht="15">
      <c r="A99" s="90" t="s">
        <v>1543</v>
      </c>
      <c r="B99" s="89">
        <v>16</v>
      </c>
      <c r="C99" s="103">
        <v>0.00118186976203556</v>
      </c>
      <c r="D99" s="89" t="s">
        <v>3520</v>
      </c>
      <c r="E99" s="89" t="b">
        <v>0</v>
      </c>
      <c r="F99" s="89" t="b">
        <v>0</v>
      </c>
      <c r="G99" s="89" t="b">
        <v>0</v>
      </c>
    </row>
    <row r="100" spans="1:7" ht="15">
      <c r="A100" s="90" t="s">
        <v>1544</v>
      </c>
      <c r="B100" s="89">
        <v>16</v>
      </c>
      <c r="C100" s="103">
        <v>0.001056234475914039</v>
      </c>
      <c r="D100" s="89" t="s">
        <v>3520</v>
      </c>
      <c r="E100" s="89" t="b">
        <v>0</v>
      </c>
      <c r="F100" s="89" t="b">
        <v>0</v>
      </c>
      <c r="G100" s="89" t="b">
        <v>0</v>
      </c>
    </row>
    <row r="101" spans="1:7" ht="15">
      <c r="A101" s="90" t="s">
        <v>1545</v>
      </c>
      <c r="B101" s="89">
        <v>16</v>
      </c>
      <c r="C101" s="103">
        <v>0.0022844815737645932</v>
      </c>
      <c r="D101" s="89" t="s">
        <v>3520</v>
      </c>
      <c r="E101" s="89" t="b">
        <v>0</v>
      </c>
      <c r="F101" s="89" t="b">
        <v>0</v>
      </c>
      <c r="G101" s="89" t="b">
        <v>0</v>
      </c>
    </row>
    <row r="102" spans="1:7" ht="15">
      <c r="A102" s="90" t="s">
        <v>1546</v>
      </c>
      <c r="B102" s="89">
        <v>16</v>
      </c>
      <c r="C102" s="103">
        <v>0.0012323225116028398</v>
      </c>
      <c r="D102" s="89" t="s">
        <v>3520</v>
      </c>
      <c r="E102" s="89" t="b">
        <v>0</v>
      </c>
      <c r="F102" s="89" t="b">
        <v>0</v>
      </c>
      <c r="G102" s="89" t="b">
        <v>0</v>
      </c>
    </row>
    <row r="103" spans="1:7" ht="15">
      <c r="A103" s="90" t="s">
        <v>1547</v>
      </c>
      <c r="B103" s="89">
        <v>16</v>
      </c>
      <c r="C103" s="103">
        <v>0.0010945635848760259</v>
      </c>
      <c r="D103" s="89" t="s">
        <v>3520</v>
      </c>
      <c r="E103" s="89" t="b">
        <v>0</v>
      </c>
      <c r="F103" s="89" t="b">
        <v>0</v>
      </c>
      <c r="G103" s="89" t="b">
        <v>0</v>
      </c>
    </row>
    <row r="104" spans="1:7" ht="15">
      <c r="A104" s="90" t="s">
        <v>1548</v>
      </c>
      <c r="B104" s="89">
        <v>16</v>
      </c>
      <c r="C104" s="103">
        <v>0.0010945635848760259</v>
      </c>
      <c r="D104" s="89" t="s">
        <v>3520</v>
      </c>
      <c r="E104" s="89" t="b">
        <v>0</v>
      </c>
      <c r="F104" s="89" t="b">
        <v>0</v>
      </c>
      <c r="G104" s="89" t="b">
        <v>0</v>
      </c>
    </row>
    <row r="105" spans="1:7" ht="15">
      <c r="A105" s="90" t="s">
        <v>1549</v>
      </c>
      <c r="B105" s="89">
        <v>16</v>
      </c>
      <c r="C105" s="103">
        <v>0.0010945635848760259</v>
      </c>
      <c r="D105" s="89" t="s">
        <v>3520</v>
      </c>
      <c r="E105" s="89" t="b">
        <v>0</v>
      </c>
      <c r="F105" s="89" t="b">
        <v>0</v>
      </c>
      <c r="G105" s="89" t="b">
        <v>0</v>
      </c>
    </row>
    <row r="106" spans="1:7" ht="15">
      <c r="A106" s="90" t="s">
        <v>1550</v>
      </c>
      <c r="B106" s="89">
        <v>15</v>
      </c>
      <c r="C106" s="103">
        <v>0.0011553023546276623</v>
      </c>
      <c r="D106" s="89" t="s">
        <v>3520</v>
      </c>
      <c r="E106" s="89" t="b">
        <v>0</v>
      </c>
      <c r="F106" s="89" t="b">
        <v>0</v>
      </c>
      <c r="G106" s="89" t="b">
        <v>0</v>
      </c>
    </row>
    <row r="107" spans="1:7" ht="15">
      <c r="A107" s="90" t="s">
        <v>1551</v>
      </c>
      <c r="B107" s="89">
        <v>15</v>
      </c>
      <c r="C107" s="103">
        <v>0.0009902198211694114</v>
      </c>
      <c r="D107" s="89" t="s">
        <v>3520</v>
      </c>
      <c r="E107" s="89" t="b">
        <v>0</v>
      </c>
      <c r="F107" s="89" t="b">
        <v>0</v>
      </c>
      <c r="G107" s="89" t="b">
        <v>0</v>
      </c>
    </row>
    <row r="108" spans="1:7" ht="15">
      <c r="A108" s="90" t="s">
        <v>1552</v>
      </c>
      <c r="B108" s="89">
        <v>15</v>
      </c>
      <c r="C108" s="103">
        <v>0.0010261533608212743</v>
      </c>
      <c r="D108" s="89" t="s">
        <v>3520</v>
      </c>
      <c r="E108" s="89" t="b">
        <v>0</v>
      </c>
      <c r="F108" s="89" t="b">
        <v>0</v>
      </c>
      <c r="G108" s="89" t="b">
        <v>0</v>
      </c>
    </row>
    <row r="109" spans="1:7" ht="15">
      <c r="A109" s="90" t="s">
        <v>1553</v>
      </c>
      <c r="B109" s="89">
        <v>15</v>
      </c>
      <c r="C109" s="103">
        <v>0.0012681248369773295</v>
      </c>
      <c r="D109" s="89" t="s">
        <v>3520</v>
      </c>
      <c r="E109" s="89" t="b">
        <v>0</v>
      </c>
      <c r="F109" s="89" t="b">
        <v>0</v>
      </c>
      <c r="G109" s="89" t="b">
        <v>0</v>
      </c>
    </row>
    <row r="110" spans="1:7" ht="15">
      <c r="A110" s="90" t="s">
        <v>1554</v>
      </c>
      <c r="B110" s="89">
        <v>15</v>
      </c>
      <c r="C110" s="103">
        <v>0.0012681248369773295</v>
      </c>
      <c r="D110" s="89" t="s">
        <v>3520</v>
      </c>
      <c r="E110" s="89" t="b">
        <v>0</v>
      </c>
      <c r="F110" s="89" t="b">
        <v>0</v>
      </c>
      <c r="G110" s="89" t="b">
        <v>0</v>
      </c>
    </row>
    <row r="111" spans="1:7" ht="15">
      <c r="A111" s="90" t="s">
        <v>1555</v>
      </c>
      <c r="B111" s="89">
        <v>15</v>
      </c>
      <c r="C111" s="103">
        <v>0.0012081786441122408</v>
      </c>
      <c r="D111" s="89" t="s">
        <v>3520</v>
      </c>
      <c r="E111" s="89" t="b">
        <v>0</v>
      </c>
      <c r="F111" s="89" t="b">
        <v>0</v>
      </c>
      <c r="G111" s="89" t="b">
        <v>0</v>
      </c>
    </row>
    <row r="112" spans="1:7" ht="15">
      <c r="A112" s="90" t="s">
        <v>1556</v>
      </c>
      <c r="B112" s="89">
        <v>15</v>
      </c>
      <c r="C112" s="103">
        <v>0.0011553023546276623</v>
      </c>
      <c r="D112" s="89" t="s">
        <v>3520</v>
      </c>
      <c r="E112" s="89" t="b">
        <v>0</v>
      </c>
      <c r="F112" s="89" t="b">
        <v>0</v>
      </c>
      <c r="G112" s="89" t="b">
        <v>0</v>
      </c>
    </row>
    <row r="113" spans="1:7" ht="15">
      <c r="A113" s="90" t="s">
        <v>1557</v>
      </c>
      <c r="B113" s="89">
        <v>15</v>
      </c>
      <c r="C113" s="103">
        <v>0.0010652153423071121</v>
      </c>
      <c r="D113" s="89" t="s">
        <v>3520</v>
      </c>
      <c r="E113" s="89" t="b">
        <v>0</v>
      </c>
      <c r="F113" s="89" t="b">
        <v>0</v>
      </c>
      <c r="G113" s="89" t="b">
        <v>0</v>
      </c>
    </row>
    <row r="114" spans="1:7" ht="15">
      <c r="A114" s="90" t="s">
        <v>1558</v>
      </c>
      <c r="B114" s="89">
        <v>15</v>
      </c>
      <c r="C114" s="103">
        <v>0.0009902198211694114</v>
      </c>
      <c r="D114" s="89" t="s">
        <v>3520</v>
      </c>
      <c r="E114" s="89" t="b">
        <v>0</v>
      </c>
      <c r="F114" s="89" t="b">
        <v>0</v>
      </c>
      <c r="G114" s="89" t="b">
        <v>0</v>
      </c>
    </row>
    <row r="115" spans="1:7" ht="15">
      <c r="A115" s="90" t="s">
        <v>1559</v>
      </c>
      <c r="B115" s="89">
        <v>15</v>
      </c>
      <c r="C115" s="103">
        <v>0.0009902198211694114</v>
      </c>
      <c r="D115" s="89" t="s">
        <v>3520</v>
      </c>
      <c r="E115" s="89" t="b">
        <v>0</v>
      </c>
      <c r="F115" s="89" t="b">
        <v>0</v>
      </c>
      <c r="G115" s="89" t="b">
        <v>0</v>
      </c>
    </row>
    <row r="116" spans="1:7" ht="15">
      <c r="A116" s="90" t="s">
        <v>1560</v>
      </c>
      <c r="B116" s="89">
        <v>15</v>
      </c>
      <c r="C116" s="103">
        <v>0.0011080029019083374</v>
      </c>
      <c r="D116" s="89" t="s">
        <v>3520</v>
      </c>
      <c r="E116" s="89" t="b">
        <v>0</v>
      </c>
      <c r="F116" s="89" t="b">
        <v>0</v>
      </c>
      <c r="G116" s="89" t="b">
        <v>0</v>
      </c>
    </row>
    <row r="117" spans="1:7" ht="15">
      <c r="A117" s="90" t="s">
        <v>1561</v>
      </c>
      <c r="B117" s="89">
        <v>15</v>
      </c>
      <c r="C117" s="103">
        <v>0.002141701475404306</v>
      </c>
      <c r="D117" s="89" t="s">
        <v>3520</v>
      </c>
      <c r="E117" s="89" t="b">
        <v>0</v>
      </c>
      <c r="F117" s="89" t="b">
        <v>0</v>
      </c>
      <c r="G117" s="89" t="b">
        <v>0</v>
      </c>
    </row>
    <row r="118" spans="1:7" ht="15">
      <c r="A118" s="90" t="s">
        <v>1562</v>
      </c>
      <c r="B118" s="89">
        <v>15</v>
      </c>
      <c r="C118" s="103">
        <v>0.0010261533608212743</v>
      </c>
      <c r="D118" s="89" t="s">
        <v>3520</v>
      </c>
      <c r="E118" s="89" t="b">
        <v>0</v>
      </c>
      <c r="F118" s="89" t="b">
        <v>0</v>
      </c>
      <c r="G118" s="89" t="b">
        <v>0</v>
      </c>
    </row>
    <row r="119" spans="1:7" ht="15">
      <c r="A119" s="90" t="s">
        <v>1563</v>
      </c>
      <c r="B119" s="89">
        <v>15</v>
      </c>
      <c r="C119" s="103">
        <v>0.0009569505598799746</v>
      </c>
      <c r="D119" s="89" t="s">
        <v>3520</v>
      </c>
      <c r="E119" s="89" t="b">
        <v>0</v>
      </c>
      <c r="F119" s="89" t="b">
        <v>0</v>
      </c>
      <c r="G119" s="89" t="b">
        <v>0</v>
      </c>
    </row>
    <row r="120" spans="1:7" ht="15">
      <c r="A120" s="90" t="s">
        <v>1564</v>
      </c>
      <c r="B120" s="89">
        <v>15</v>
      </c>
      <c r="C120" s="103">
        <v>0.0009569505598799746</v>
      </c>
      <c r="D120" s="89" t="s">
        <v>3520</v>
      </c>
      <c r="E120" s="89" t="b">
        <v>0</v>
      </c>
      <c r="F120" s="89" t="b">
        <v>0</v>
      </c>
      <c r="G120" s="89" t="b">
        <v>0</v>
      </c>
    </row>
    <row r="121" spans="1:7" ht="15">
      <c r="A121" s="90" t="s">
        <v>1565</v>
      </c>
      <c r="B121" s="89">
        <v>14</v>
      </c>
      <c r="C121" s="103">
        <v>0.0012481724620573872</v>
      </c>
      <c r="D121" s="89" t="s">
        <v>3520</v>
      </c>
      <c r="E121" s="89" t="b">
        <v>0</v>
      </c>
      <c r="F121" s="89" t="b">
        <v>0</v>
      </c>
      <c r="G121" s="89" t="b">
        <v>0</v>
      </c>
    </row>
    <row r="122" spans="1:7" ht="15">
      <c r="A122" s="90" t="s">
        <v>1566</v>
      </c>
      <c r="B122" s="89">
        <v>14</v>
      </c>
      <c r="C122" s="103">
        <v>0.0009242051664247841</v>
      </c>
      <c r="D122" s="89" t="s">
        <v>3520</v>
      </c>
      <c r="E122" s="89" t="b">
        <v>0</v>
      </c>
      <c r="F122" s="89" t="b">
        <v>0</v>
      </c>
      <c r="G122" s="89" t="b">
        <v>0</v>
      </c>
    </row>
    <row r="123" spans="1:7" ht="15">
      <c r="A123" s="90" t="s">
        <v>1567</v>
      </c>
      <c r="B123" s="89">
        <v>14</v>
      </c>
      <c r="C123" s="103">
        <v>0.0019989213770440187</v>
      </c>
      <c r="D123" s="89" t="s">
        <v>3520</v>
      </c>
      <c r="E123" s="89" t="b">
        <v>0</v>
      </c>
      <c r="F123" s="89" t="b">
        <v>0</v>
      </c>
      <c r="G123" s="89" t="b">
        <v>0</v>
      </c>
    </row>
    <row r="124" spans="1:7" ht="15">
      <c r="A124" s="90" t="s">
        <v>1568</v>
      </c>
      <c r="B124" s="89">
        <v>14</v>
      </c>
      <c r="C124" s="103">
        <v>0.001078282197652485</v>
      </c>
      <c r="D124" s="89" t="s">
        <v>3520</v>
      </c>
      <c r="E124" s="89" t="b">
        <v>0</v>
      </c>
      <c r="F124" s="89" t="b">
        <v>0</v>
      </c>
      <c r="G124" s="89" t="b">
        <v>0</v>
      </c>
    </row>
    <row r="125" spans="1:7" ht="15">
      <c r="A125" s="90" t="s">
        <v>1569</v>
      </c>
      <c r="B125" s="89">
        <v>14</v>
      </c>
      <c r="C125" s="103">
        <v>0.0012481724620573872</v>
      </c>
      <c r="D125" s="89" t="s">
        <v>3520</v>
      </c>
      <c r="E125" s="89" t="b">
        <v>0</v>
      </c>
      <c r="F125" s="89" t="b">
        <v>0</v>
      </c>
      <c r="G125" s="89" t="b">
        <v>0</v>
      </c>
    </row>
    <row r="126" spans="1:7" ht="15">
      <c r="A126" s="90" t="s">
        <v>1570</v>
      </c>
      <c r="B126" s="89">
        <v>14</v>
      </c>
      <c r="C126" s="103">
        <v>0.0010341360417811148</v>
      </c>
      <c r="D126" s="89" t="s">
        <v>3520</v>
      </c>
      <c r="E126" s="89" t="b">
        <v>0</v>
      </c>
      <c r="F126" s="89" t="b">
        <v>0</v>
      </c>
      <c r="G126" s="89" t="b">
        <v>0</v>
      </c>
    </row>
    <row r="127" spans="1:7" ht="15">
      <c r="A127" s="90" t="s">
        <v>1571</v>
      </c>
      <c r="B127" s="89">
        <v>14</v>
      </c>
      <c r="C127" s="103">
        <v>0.0009577431367665225</v>
      </c>
      <c r="D127" s="89" t="s">
        <v>3520</v>
      </c>
      <c r="E127" s="89" t="b">
        <v>1</v>
      </c>
      <c r="F127" s="89" t="b">
        <v>0</v>
      </c>
      <c r="G127" s="89" t="b">
        <v>0</v>
      </c>
    </row>
    <row r="128" spans="1:7" ht="15">
      <c r="A128" s="90" t="s">
        <v>1572</v>
      </c>
      <c r="B128" s="89">
        <v>14</v>
      </c>
      <c r="C128" s="103">
        <v>0.0015386017873482518</v>
      </c>
      <c r="D128" s="89" t="s">
        <v>3520</v>
      </c>
      <c r="E128" s="89" t="b">
        <v>0</v>
      </c>
      <c r="F128" s="89" t="b">
        <v>0</v>
      </c>
      <c r="G128" s="89" t="b">
        <v>0</v>
      </c>
    </row>
    <row r="129" spans="1:7" ht="15">
      <c r="A129" s="90" t="s">
        <v>1573</v>
      </c>
      <c r="B129" s="89">
        <v>14</v>
      </c>
      <c r="C129" s="103">
        <v>0.0009942009861533048</v>
      </c>
      <c r="D129" s="89" t="s">
        <v>3520</v>
      </c>
      <c r="E129" s="89" t="b">
        <v>0</v>
      </c>
      <c r="F129" s="89" t="b">
        <v>0</v>
      </c>
      <c r="G129" s="89" t="b">
        <v>0</v>
      </c>
    </row>
    <row r="130" spans="1:7" ht="15">
      <c r="A130" s="90" t="s">
        <v>1574</v>
      </c>
      <c r="B130" s="89">
        <v>14</v>
      </c>
      <c r="C130" s="103">
        <v>0.0009577431367665225</v>
      </c>
      <c r="D130" s="89" t="s">
        <v>3520</v>
      </c>
      <c r="E130" s="89" t="b">
        <v>0</v>
      </c>
      <c r="F130" s="89" t="b">
        <v>1</v>
      </c>
      <c r="G130" s="89" t="b">
        <v>0</v>
      </c>
    </row>
    <row r="131" spans="1:7" ht="15">
      <c r="A131" s="90" t="s">
        <v>1575</v>
      </c>
      <c r="B131" s="89">
        <v>14</v>
      </c>
      <c r="C131" s="103">
        <v>0.0008931538558879763</v>
      </c>
      <c r="D131" s="89" t="s">
        <v>3520</v>
      </c>
      <c r="E131" s="89" t="b">
        <v>0</v>
      </c>
      <c r="F131" s="89" t="b">
        <v>0</v>
      </c>
      <c r="G131" s="89" t="b">
        <v>0</v>
      </c>
    </row>
    <row r="132" spans="1:7" ht="15">
      <c r="A132" s="90" t="s">
        <v>1576</v>
      </c>
      <c r="B132" s="89">
        <v>14</v>
      </c>
      <c r="C132" s="103">
        <v>0.0011276334011714247</v>
      </c>
      <c r="D132" s="89" t="s">
        <v>3520</v>
      </c>
      <c r="E132" s="89" t="b">
        <v>0</v>
      </c>
      <c r="F132" s="89" t="b">
        <v>0</v>
      </c>
      <c r="G132" s="89" t="b">
        <v>0</v>
      </c>
    </row>
    <row r="133" spans="1:7" ht="15">
      <c r="A133" s="90" t="s">
        <v>1577</v>
      </c>
      <c r="B133" s="89">
        <v>14</v>
      </c>
      <c r="C133" s="103">
        <v>0.0008931538558879763</v>
      </c>
      <c r="D133" s="89" t="s">
        <v>3520</v>
      </c>
      <c r="E133" s="89" t="b">
        <v>0</v>
      </c>
      <c r="F133" s="89" t="b">
        <v>0</v>
      </c>
      <c r="G133" s="89" t="b">
        <v>0</v>
      </c>
    </row>
    <row r="134" spans="1:7" ht="15">
      <c r="A134" s="90" t="s">
        <v>1578</v>
      </c>
      <c r="B134" s="89">
        <v>14</v>
      </c>
      <c r="C134" s="103">
        <v>0.0014180627264622895</v>
      </c>
      <c r="D134" s="89" t="s">
        <v>3520</v>
      </c>
      <c r="E134" s="89" t="b">
        <v>0</v>
      </c>
      <c r="F134" s="89" t="b">
        <v>0</v>
      </c>
      <c r="G134" s="89" t="b">
        <v>0</v>
      </c>
    </row>
    <row r="135" spans="1:7" ht="15">
      <c r="A135" s="90" t="s">
        <v>1579</v>
      </c>
      <c r="B135" s="89">
        <v>13</v>
      </c>
      <c r="C135" s="103">
        <v>0.0009602691816538923</v>
      </c>
      <c r="D135" s="89" t="s">
        <v>3520</v>
      </c>
      <c r="E135" s="89" t="b">
        <v>0</v>
      </c>
      <c r="F135" s="89" t="b">
        <v>0</v>
      </c>
      <c r="G135" s="89" t="b">
        <v>0</v>
      </c>
    </row>
    <row r="136" spans="1:7" ht="15">
      <c r="A136" s="90" t="s">
        <v>1580</v>
      </c>
      <c r="B136" s="89">
        <v>13</v>
      </c>
      <c r="C136" s="103">
        <v>0.001099041525380352</v>
      </c>
      <c r="D136" s="89" t="s">
        <v>3520</v>
      </c>
      <c r="E136" s="89" t="b">
        <v>0</v>
      </c>
      <c r="F136" s="89" t="b">
        <v>0</v>
      </c>
      <c r="G136" s="89" t="b">
        <v>0</v>
      </c>
    </row>
    <row r="137" spans="1:7" ht="15">
      <c r="A137" s="90" t="s">
        <v>1581</v>
      </c>
      <c r="B137" s="89">
        <v>13</v>
      </c>
      <c r="C137" s="103">
        <v>0.0008893329127117709</v>
      </c>
      <c r="D137" s="89" t="s">
        <v>3520</v>
      </c>
      <c r="E137" s="89" t="b">
        <v>0</v>
      </c>
      <c r="F137" s="89" t="b">
        <v>0</v>
      </c>
      <c r="G137" s="89" t="b">
        <v>0</v>
      </c>
    </row>
    <row r="138" spans="1:7" ht="15">
      <c r="A138" s="90" t="s">
        <v>1582</v>
      </c>
      <c r="B138" s="89">
        <v>13</v>
      </c>
      <c r="C138" s="103">
        <v>0.001316772531714983</v>
      </c>
      <c r="D138" s="89" t="s">
        <v>3520</v>
      </c>
      <c r="E138" s="89" t="b">
        <v>0</v>
      </c>
      <c r="F138" s="89" t="b">
        <v>0</v>
      </c>
      <c r="G138" s="89" t="b">
        <v>0</v>
      </c>
    </row>
    <row r="139" spans="1:7" ht="15">
      <c r="A139" s="90" t="s">
        <v>1583</v>
      </c>
      <c r="B139" s="89">
        <v>13</v>
      </c>
      <c r="C139" s="103">
        <v>0.0011590172861961452</v>
      </c>
      <c r="D139" s="89" t="s">
        <v>3520</v>
      </c>
      <c r="E139" s="89" t="b">
        <v>0</v>
      </c>
      <c r="F139" s="89" t="b">
        <v>0</v>
      </c>
      <c r="G139" s="89" t="b">
        <v>0</v>
      </c>
    </row>
    <row r="140" spans="1:7" ht="15">
      <c r="A140" s="90" t="s">
        <v>1584</v>
      </c>
      <c r="B140" s="89">
        <v>13</v>
      </c>
      <c r="C140" s="103">
        <v>0.0010470881582306086</v>
      </c>
      <c r="D140" s="89" t="s">
        <v>3520</v>
      </c>
      <c r="E140" s="89" t="b">
        <v>0</v>
      </c>
      <c r="F140" s="89" t="b">
        <v>0</v>
      </c>
      <c r="G140" s="89" t="b">
        <v>0</v>
      </c>
    </row>
    <row r="141" spans="1:7" ht="15">
      <c r="A141" s="90" t="s">
        <v>1585</v>
      </c>
      <c r="B141" s="89">
        <v>13</v>
      </c>
      <c r="C141" s="103">
        <v>0.0014287016596805193</v>
      </c>
      <c r="D141" s="89" t="s">
        <v>3520</v>
      </c>
      <c r="E141" s="89" t="b">
        <v>0</v>
      </c>
      <c r="F141" s="89" t="b">
        <v>0</v>
      </c>
      <c r="G141" s="89" t="b">
        <v>0</v>
      </c>
    </row>
    <row r="142" spans="1:7" ht="15">
      <c r="A142" s="90" t="s">
        <v>1586</v>
      </c>
      <c r="B142" s="89">
        <v>13</v>
      </c>
      <c r="C142" s="103">
        <v>0.0008581905116801566</v>
      </c>
      <c r="D142" s="89" t="s">
        <v>3520</v>
      </c>
      <c r="E142" s="89" t="b">
        <v>1</v>
      </c>
      <c r="F142" s="89" t="b">
        <v>0</v>
      </c>
      <c r="G142" s="89" t="b">
        <v>0</v>
      </c>
    </row>
    <row r="143" spans="1:7" ht="15">
      <c r="A143" s="90" t="s">
        <v>1587</v>
      </c>
      <c r="B143" s="89">
        <v>13</v>
      </c>
      <c r="C143" s="103">
        <v>0.0008893329127117709</v>
      </c>
      <c r="D143" s="89" t="s">
        <v>3520</v>
      </c>
      <c r="E143" s="89" t="b">
        <v>0</v>
      </c>
      <c r="F143" s="89" t="b">
        <v>1</v>
      </c>
      <c r="G143" s="89" t="b">
        <v>0</v>
      </c>
    </row>
    <row r="144" spans="1:7" ht="15">
      <c r="A144" s="90" t="s">
        <v>1588</v>
      </c>
      <c r="B144" s="89">
        <v>13</v>
      </c>
      <c r="C144" s="103">
        <v>0.0009231866299994972</v>
      </c>
      <c r="D144" s="89" t="s">
        <v>3520</v>
      </c>
      <c r="E144" s="89" t="b">
        <v>0</v>
      </c>
      <c r="F144" s="89" t="b">
        <v>0</v>
      </c>
      <c r="G144" s="89" t="b">
        <v>0</v>
      </c>
    </row>
    <row r="145" spans="1:7" ht="15">
      <c r="A145" s="90" t="s">
        <v>1589</v>
      </c>
      <c r="B145" s="89">
        <v>13</v>
      </c>
      <c r="C145" s="103">
        <v>0.0008581905116801566</v>
      </c>
      <c r="D145" s="89" t="s">
        <v>3520</v>
      </c>
      <c r="E145" s="89" t="b">
        <v>0</v>
      </c>
      <c r="F145" s="89" t="b">
        <v>0</v>
      </c>
      <c r="G145" s="89" t="b">
        <v>0</v>
      </c>
    </row>
    <row r="146" spans="1:7" ht="15">
      <c r="A146" s="90" t="s">
        <v>1590</v>
      </c>
      <c r="B146" s="89">
        <v>13</v>
      </c>
      <c r="C146" s="103">
        <v>0.0008581905116801566</v>
      </c>
      <c r="D146" s="89" t="s">
        <v>3520</v>
      </c>
      <c r="E146" s="89" t="b">
        <v>0</v>
      </c>
      <c r="F146" s="89" t="b">
        <v>1</v>
      </c>
      <c r="G146" s="89" t="b">
        <v>0</v>
      </c>
    </row>
    <row r="147" spans="1:7" ht="15">
      <c r="A147" s="90" t="s">
        <v>1591</v>
      </c>
      <c r="B147" s="89">
        <v>13</v>
      </c>
      <c r="C147" s="103">
        <v>0.0009231866299994972</v>
      </c>
      <c r="D147" s="89" t="s">
        <v>3520</v>
      </c>
      <c r="E147" s="89" t="b">
        <v>0</v>
      </c>
      <c r="F147" s="89" t="b">
        <v>0</v>
      </c>
      <c r="G147" s="89" t="b">
        <v>0</v>
      </c>
    </row>
    <row r="148" spans="1:7" ht="15">
      <c r="A148" s="90" t="s">
        <v>1592</v>
      </c>
      <c r="B148" s="89">
        <v>13</v>
      </c>
      <c r="C148" s="103">
        <v>0.001099041525380352</v>
      </c>
      <c r="D148" s="89" t="s">
        <v>3520</v>
      </c>
      <c r="E148" s="89" t="b">
        <v>0</v>
      </c>
      <c r="F148" s="89" t="b">
        <v>0</v>
      </c>
      <c r="G148" s="89" t="b">
        <v>0</v>
      </c>
    </row>
    <row r="149" spans="1:7" ht="15">
      <c r="A149" s="90" t="s">
        <v>1593</v>
      </c>
      <c r="B149" s="89">
        <v>13</v>
      </c>
      <c r="C149" s="103">
        <v>0.0010012620406773072</v>
      </c>
      <c r="D149" s="89" t="s">
        <v>3520</v>
      </c>
      <c r="E149" s="89" t="b">
        <v>0</v>
      </c>
      <c r="F149" s="89" t="b">
        <v>0</v>
      </c>
      <c r="G149" s="89" t="b">
        <v>0</v>
      </c>
    </row>
    <row r="150" spans="1:7" ht="15">
      <c r="A150" s="90" t="s">
        <v>1594</v>
      </c>
      <c r="B150" s="89">
        <v>13</v>
      </c>
      <c r="C150" s="103">
        <v>0.0010470881582306086</v>
      </c>
      <c r="D150" s="89" t="s">
        <v>3520</v>
      </c>
      <c r="E150" s="89" t="b">
        <v>0</v>
      </c>
      <c r="F150" s="89" t="b">
        <v>0</v>
      </c>
      <c r="G150" s="89" t="b">
        <v>0</v>
      </c>
    </row>
    <row r="151" spans="1:7" ht="15">
      <c r="A151" s="90" t="s">
        <v>1595</v>
      </c>
      <c r="B151" s="89">
        <v>13</v>
      </c>
      <c r="C151" s="103">
        <v>0.0009602691816538923</v>
      </c>
      <c r="D151" s="89" t="s">
        <v>3520</v>
      </c>
      <c r="E151" s="89" t="b">
        <v>0</v>
      </c>
      <c r="F151" s="89" t="b">
        <v>0</v>
      </c>
      <c r="G151" s="89" t="b">
        <v>0</v>
      </c>
    </row>
    <row r="152" spans="1:7" ht="15">
      <c r="A152" s="90" t="s">
        <v>1596</v>
      </c>
      <c r="B152" s="89">
        <v>13</v>
      </c>
      <c r="C152" s="103">
        <v>0.0009231866299994972</v>
      </c>
      <c r="D152" s="89" t="s">
        <v>3520</v>
      </c>
      <c r="E152" s="89" t="b">
        <v>0</v>
      </c>
      <c r="F152" s="89" t="b">
        <v>0</v>
      </c>
      <c r="G152" s="89" t="b">
        <v>0</v>
      </c>
    </row>
    <row r="153" spans="1:7" ht="15">
      <c r="A153" s="90" t="s">
        <v>1597</v>
      </c>
      <c r="B153" s="89">
        <v>12</v>
      </c>
      <c r="C153" s="103">
        <v>0.0008209226886570193</v>
      </c>
      <c r="D153" s="89" t="s">
        <v>3520</v>
      </c>
      <c r="E153" s="89" t="b">
        <v>0</v>
      </c>
      <c r="F153" s="89" t="b">
        <v>0</v>
      </c>
      <c r="G153" s="89" t="b">
        <v>0</v>
      </c>
    </row>
    <row r="154" spans="1:7" ht="15">
      <c r="A154" s="90" t="s">
        <v>1598</v>
      </c>
      <c r="B154" s="89">
        <v>12</v>
      </c>
      <c r="C154" s="103">
        <v>0.0009665429152897926</v>
      </c>
      <c r="D154" s="89" t="s">
        <v>3520</v>
      </c>
      <c r="E154" s="89" t="b">
        <v>0</v>
      </c>
      <c r="F154" s="89" t="b">
        <v>0</v>
      </c>
      <c r="G154" s="89" t="b">
        <v>0</v>
      </c>
    </row>
    <row r="155" spans="1:7" ht="15">
      <c r="A155" s="90" t="s">
        <v>1599</v>
      </c>
      <c r="B155" s="89">
        <v>12</v>
      </c>
      <c r="C155" s="103">
        <v>0.0010144998695818636</v>
      </c>
      <c r="D155" s="89" t="s">
        <v>3520</v>
      </c>
      <c r="E155" s="89" t="b">
        <v>0</v>
      </c>
      <c r="F155" s="89" t="b">
        <v>0</v>
      </c>
      <c r="G155" s="89" t="b">
        <v>0</v>
      </c>
    </row>
    <row r="156" spans="1:7" ht="15">
      <c r="A156" s="90" t="s">
        <v>1600</v>
      </c>
      <c r="B156" s="89">
        <v>12</v>
      </c>
      <c r="C156" s="103">
        <v>0.0010144998695818636</v>
      </c>
      <c r="D156" s="89" t="s">
        <v>3520</v>
      </c>
      <c r="E156" s="89" t="b">
        <v>0</v>
      </c>
      <c r="F156" s="89" t="b">
        <v>0</v>
      </c>
      <c r="G156" s="89" t="b">
        <v>0</v>
      </c>
    </row>
    <row r="157" spans="1:7" ht="15">
      <c r="A157" s="90" t="s">
        <v>1601</v>
      </c>
      <c r="B157" s="89">
        <v>12</v>
      </c>
      <c r="C157" s="103">
        <v>0.0017133611803234446</v>
      </c>
      <c r="D157" s="89" t="s">
        <v>3520</v>
      </c>
      <c r="E157" s="89" t="b">
        <v>0</v>
      </c>
      <c r="F157" s="89" t="b">
        <v>0</v>
      </c>
      <c r="G157" s="89" t="b">
        <v>0</v>
      </c>
    </row>
    <row r="158" spans="1:7" ht="15">
      <c r="A158" s="90" t="s">
        <v>1602</v>
      </c>
      <c r="B158" s="89">
        <v>12</v>
      </c>
      <c r="C158" s="103">
        <v>0.0008864023215266698</v>
      </c>
      <c r="D158" s="89" t="s">
        <v>3520</v>
      </c>
      <c r="E158" s="89" t="b">
        <v>0</v>
      </c>
      <c r="F158" s="89" t="b">
        <v>0</v>
      </c>
      <c r="G158" s="89" t="b">
        <v>0</v>
      </c>
    </row>
    <row r="159" spans="1:7" ht="15">
      <c r="A159" s="90" t="s">
        <v>1603</v>
      </c>
      <c r="B159" s="89">
        <v>12</v>
      </c>
      <c r="C159" s="103">
        <v>0.0009242418837021298</v>
      </c>
      <c r="D159" s="89" t="s">
        <v>3520</v>
      </c>
      <c r="E159" s="89" t="b">
        <v>0</v>
      </c>
      <c r="F159" s="89" t="b">
        <v>0</v>
      </c>
      <c r="G159" s="89" t="b">
        <v>0</v>
      </c>
    </row>
    <row r="160" spans="1:7" ht="15">
      <c r="A160" s="90" t="s">
        <v>1604</v>
      </c>
      <c r="B160" s="89">
        <v>12</v>
      </c>
      <c r="C160" s="103">
        <v>0.0008521722738456897</v>
      </c>
      <c r="D160" s="89" t="s">
        <v>3520</v>
      </c>
      <c r="E160" s="89" t="b">
        <v>0</v>
      </c>
      <c r="F160" s="89" t="b">
        <v>0</v>
      </c>
      <c r="G160" s="89" t="b">
        <v>0</v>
      </c>
    </row>
    <row r="161" spans="1:7" ht="15">
      <c r="A161" s="90" t="s">
        <v>1605</v>
      </c>
      <c r="B161" s="89">
        <v>12</v>
      </c>
      <c r="C161" s="103">
        <v>0.0009242418837021298</v>
      </c>
      <c r="D161" s="89" t="s">
        <v>3520</v>
      </c>
      <c r="E161" s="89" t="b">
        <v>0</v>
      </c>
      <c r="F161" s="89" t="b">
        <v>0</v>
      </c>
      <c r="G161" s="89" t="b">
        <v>0</v>
      </c>
    </row>
    <row r="162" spans="1:7" ht="15">
      <c r="A162" s="90" t="s">
        <v>1606</v>
      </c>
      <c r="B162" s="89">
        <v>12</v>
      </c>
      <c r="C162" s="103">
        <v>0.0009242418837021298</v>
      </c>
      <c r="D162" s="89" t="s">
        <v>3520</v>
      </c>
      <c r="E162" s="89" t="b">
        <v>0</v>
      </c>
      <c r="F162" s="89" t="b">
        <v>0</v>
      </c>
      <c r="G162" s="89" t="b">
        <v>0</v>
      </c>
    </row>
    <row r="163" spans="1:7" ht="15">
      <c r="A163" s="90" t="s">
        <v>1607</v>
      </c>
      <c r="B163" s="89">
        <v>12</v>
      </c>
      <c r="C163" s="103">
        <v>0.0013188015320127872</v>
      </c>
      <c r="D163" s="89" t="s">
        <v>3520</v>
      </c>
      <c r="E163" s="89" t="b">
        <v>0</v>
      </c>
      <c r="F163" s="89" t="b">
        <v>0</v>
      </c>
      <c r="G163" s="89" t="b">
        <v>0</v>
      </c>
    </row>
    <row r="164" spans="1:7" ht="15">
      <c r="A164" s="90" t="s">
        <v>1608</v>
      </c>
      <c r="B164" s="89">
        <v>12</v>
      </c>
      <c r="C164" s="103">
        <v>0.0011353417432045537</v>
      </c>
      <c r="D164" s="89" t="s">
        <v>3520</v>
      </c>
      <c r="E164" s="89" t="b">
        <v>1</v>
      </c>
      <c r="F164" s="89" t="b">
        <v>0</v>
      </c>
      <c r="G164" s="89" t="b">
        <v>0</v>
      </c>
    </row>
    <row r="165" spans="1:7" ht="15">
      <c r="A165" s="90" t="s">
        <v>1609</v>
      </c>
      <c r="B165" s="89">
        <v>12</v>
      </c>
      <c r="C165" s="103">
        <v>0.0009665429152897926</v>
      </c>
      <c r="D165" s="89" t="s">
        <v>3520</v>
      </c>
      <c r="E165" s="89" t="b">
        <v>0</v>
      </c>
      <c r="F165" s="89" t="b">
        <v>0</v>
      </c>
      <c r="G165" s="89" t="b">
        <v>0</v>
      </c>
    </row>
    <row r="166" spans="1:7" ht="15">
      <c r="A166" s="90" t="s">
        <v>1610</v>
      </c>
      <c r="B166" s="89">
        <v>12</v>
      </c>
      <c r="C166" s="103">
        <v>0.0008521722738456897</v>
      </c>
      <c r="D166" s="89" t="s">
        <v>3520</v>
      </c>
      <c r="E166" s="89" t="b">
        <v>0</v>
      </c>
      <c r="F166" s="89" t="b">
        <v>0</v>
      </c>
      <c r="G166" s="89" t="b">
        <v>0</v>
      </c>
    </row>
    <row r="167" spans="1:7" ht="15">
      <c r="A167" s="90" t="s">
        <v>1611</v>
      </c>
      <c r="B167" s="89">
        <v>12</v>
      </c>
      <c r="C167" s="103">
        <v>0.0010144998695818636</v>
      </c>
      <c r="D167" s="89" t="s">
        <v>3520</v>
      </c>
      <c r="E167" s="89" t="b">
        <v>0</v>
      </c>
      <c r="F167" s="89" t="b">
        <v>0</v>
      </c>
      <c r="G167" s="89" t="b">
        <v>0</v>
      </c>
    </row>
    <row r="168" spans="1:7" ht="15">
      <c r="A168" s="90" t="s">
        <v>1612</v>
      </c>
      <c r="B168" s="89">
        <v>12</v>
      </c>
      <c r="C168" s="103">
        <v>0.0009665429152897926</v>
      </c>
      <c r="D168" s="89" t="s">
        <v>3520</v>
      </c>
      <c r="E168" s="89" t="b">
        <v>0</v>
      </c>
      <c r="F168" s="89" t="b">
        <v>0</v>
      </c>
      <c r="G168" s="89" t="b">
        <v>0</v>
      </c>
    </row>
    <row r="169" spans="1:7" ht="15">
      <c r="A169" s="90" t="s">
        <v>1613</v>
      </c>
      <c r="B169" s="89">
        <v>12</v>
      </c>
      <c r="C169" s="103">
        <v>0.0008521722738456897</v>
      </c>
      <c r="D169" s="89" t="s">
        <v>3520</v>
      </c>
      <c r="E169" s="89" t="b">
        <v>0</v>
      </c>
      <c r="F169" s="89" t="b">
        <v>0</v>
      </c>
      <c r="G169" s="89" t="b">
        <v>0</v>
      </c>
    </row>
    <row r="170" spans="1:7" ht="15">
      <c r="A170" s="90" t="s">
        <v>1614</v>
      </c>
      <c r="B170" s="89">
        <v>12</v>
      </c>
      <c r="C170" s="103">
        <v>0.0013188015320127872</v>
      </c>
      <c r="D170" s="89" t="s">
        <v>3520</v>
      </c>
      <c r="E170" s="89" t="b">
        <v>0</v>
      </c>
      <c r="F170" s="89" t="b">
        <v>0</v>
      </c>
      <c r="G170" s="89" t="b">
        <v>0</v>
      </c>
    </row>
    <row r="171" spans="1:7" ht="15">
      <c r="A171" s="90" t="s">
        <v>1615</v>
      </c>
      <c r="B171" s="89">
        <v>12</v>
      </c>
      <c r="C171" s="103">
        <v>0.0010144998695818636</v>
      </c>
      <c r="D171" s="89" t="s">
        <v>3520</v>
      </c>
      <c r="E171" s="89" t="b">
        <v>0</v>
      </c>
      <c r="F171" s="89" t="b">
        <v>0</v>
      </c>
      <c r="G171" s="89" t="b">
        <v>0</v>
      </c>
    </row>
    <row r="172" spans="1:7" ht="15">
      <c r="A172" s="90" t="s">
        <v>1616</v>
      </c>
      <c r="B172" s="89">
        <v>12</v>
      </c>
      <c r="C172" s="103">
        <v>0.0013188015320127872</v>
      </c>
      <c r="D172" s="89" t="s">
        <v>3520</v>
      </c>
      <c r="E172" s="89" t="b">
        <v>0</v>
      </c>
      <c r="F172" s="89" t="b">
        <v>0</v>
      </c>
      <c r="G172" s="89" t="b">
        <v>0</v>
      </c>
    </row>
    <row r="173" spans="1:7" ht="15">
      <c r="A173" s="90" t="s">
        <v>1617</v>
      </c>
      <c r="B173" s="89">
        <v>12</v>
      </c>
      <c r="C173" s="103">
        <v>0.0010144998695818636</v>
      </c>
      <c r="D173" s="89" t="s">
        <v>3520</v>
      </c>
      <c r="E173" s="89" t="b">
        <v>0</v>
      </c>
      <c r="F173" s="89" t="b">
        <v>0</v>
      </c>
      <c r="G173" s="89" t="b">
        <v>0</v>
      </c>
    </row>
    <row r="174" spans="1:7" ht="15">
      <c r="A174" s="90" t="s">
        <v>1618</v>
      </c>
      <c r="B174" s="89">
        <v>12</v>
      </c>
      <c r="C174" s="103">
        <v>0.0008864023215266698</v>
      </c>
      <c r="D174" s="89" t="s">
        <v>3520</v>
      </c>
      <c r="E174" s="89" t="b">
        <v>0</v>
      </c>
      <c r="F174" s="89" t="b">
        <v>0</v>
      </c>
      <c r="G174" s="89" t="b">
        <v>0</v>
      </c>
    </row>
    <row r="175" spans="1:7" ht="15">
      <c r="A175" s="90" t="s">
        <v>1619</v>
      </c>
      <c r="B175" s="89">
        <v>12</v>
      </c>
      <c r="C175" s="103">
        <v>0.0008521722738456897</v>
      </c>
      <c r="D175" s="89" t="s">
        <v>3520</v>
      </c>
      <c r="E175" s="89" t="b">
        <v>0</v>
      </c>
      <c r="F175" s="89" t="b">
        <v>0</v>
      </c>
      <c r="G175" s="89" t="b">
        <v>0</v>
      </c>
    </row>
    <row r="176" spans="1:7" ht="15">
      <c r="A176" s="90" t="s">
        <v>1620</v>
      </c>
      <c r="B176" s="89">
        <v>12</v>
      </c>
      <c r="C176" s="103">
        <v>0.0014644217586455607</v>
      </c>
      <c r="D176" s="89" t="s">
        <v>3520</v>
      </c>
      <c r="E176" s="89" t="b">
        <v>0</v>
      </c>
      <c r="F176" s="89" t="b">
        <v>0</v>
      </c>
      <c r="G176" s="89" t="b">
        <v>0</v>
      </c>
    </row>
    <row r="177" spans="1:7" ht="15">
      <c r="A177" s="90" t="s">
        <v>1621</v>
      </c>
      <c r="B177" s="89">
        <v>12</v>
      </c>
      <c r="C177" s="103">
        <v>0.0010144998695818636</v>
      </c>
      <c r="D177" s="89" t="s">
        <v>3520</v>
      </c>
      <c r="E177" s="89" t="b">
        <v>0</v>
      </c>
      <c r="F177" s="89" t="b">
        <v>0</v>
      </c>
      <c r="G177" s="89" t="b">
        <v>0</v>
      </c>
    </row>
    <row r="178" spans="1:7" ht="15">
      <c r="A178" s="90" t="s">
        <v>1622</v>
      </c>
      <c r="B178" s="89">
        <v>11</v>
      </c>
      <c r="C178" s="103">
        <v>0.0008125354613994474</v>
      </c>
      <c r="D178" s="89" t="s">
        <v>3520</v>
      </c>
      <c r="E178" s="89" t="b">
        <v>0</v>
      </c>
      <c r="F178" s="89" t="b">
        <v>0</v>
      </c>
      <c r="G178" s="89" t="b">
        <v>0</v>
      </c>
    </row>
    <row r="179" spans="1:7" ht="15">
      <c r="A179" s="90" t="s">
        <v>1623</v>
      </c>
      <c r="B179" s="89">
        <v>11</v>
      </c>
      <c r="C179" s="103">
        <v>0.0008125354613994474</v>
      </c>
      <c r="D179" s="89" t="s">
        <v>3520</v>
      </c>
      <c r="E179" s="89" t="b">
        <v>0</v>
      </c>
      <c r="F179" s="89" t="b">
        <v>0</v>
      </c>
      <c r="G179" s="89" t="b">
        <v>0</v>
      </c>
    </row>
    <row r="180" spans="1:7" ht="15">
      <c r="A180" s="90" t="s">
        <v>1624</v>
      </c>
      <c r="B180" s="89">
        <v>11</v>
      </c>
      <c r="C180" s="103">
        <v>0.0008472217267269524</v>
      </c>
      <c r="D180" s="89" t="s">
        <v>3520</v>
      </c>
      <c r="E180" s="89" t="b">
        <v>1</v>
      </c>
      <c r="F180" s="89" t="b">
        <v>0</v>
      </c>
      <c r="G180" s="89" t="b">
        <v>0</v>
      </c>
    </row>
    <row r="181" spans="1:7" ht="15">
      <c r="A181" s="90" t="s">
        <v>1625</v>
      </c>
      <c r="B181" s="89">
        <v>11</v>
      </c>
      <c r="C181" s="103">
        <v>0.0008125354613994474</v>
      </c>
      <c r="D181" s="89" t="s">
        <v>3520</v>
      </c>
      <c r="E181" s="89" t="b">
        <v>0</v>
      </c>
      <c r="F181" s="89" t="b">
        <v>0</v>
      </c>
      <c r="G181" s="89" t="b">
        <v>0</v>
      </c>
    </row>
    <row r="182" spans="1:7" ht="15">
      <c r="A182" s="90" t="s">
        <v>1626</v>
      </c>
      <c r="B182" s="89">
        <v>11</v>
      </c>
      <c r="C182" s="103">
        <v>0.0010407299312708408</v>
      </c>
      <c r="D182" s="89" t="s">
        <v>3520</v>
      </c>
      <c r="E182" s="89" t="b">
        <v>0</v>
      </c>
      <c r="F182" s="89" t="b">
        <v>0</v>
      </c>
      <c r="G182" s="89" t="b">
        <v>0</v>
      </c>
    </row>
    <row r="183" spans="1:7" ht="15">
      <c r="A183" s="90" t="s">
        <v>1627</v>
      </c>
      <c r="B183" s="89">
        <v>11</v>
      </c>
      <c r="C183" s="103">
        <v>0.0011141921422203702</v>
      </c>
      <c r="D183" s="89" t="s">
        <v>3520</v>
      </c>
      <c r="E183" s="89" t="b">
        <v>0</v>
      </c>
      <c r="F183" s="89" t="b">
        <v>0</v>
      </c>
      <c r="G183" s="89" t="b">
        <v>0</v>
      </c>
    </row>
    <row r="184" spans="1:7" ht="15">
      <c r="A184" s="90" t="s">
        <v>1628</v>
      </c>
      <c r="B184" s="89">
        <v>11</v>
      </c>
      <c r="C184" s="103">
        <v>0.0009299582137833749</v>
      </c>
      <c r="D184" s="89" t="s">
        <v>3520</v>
      </c>
      <c r="E184" s="89" t="b">
        <v>0</v>
      </c>
      <c r="F184" s="89" t="b">
        <v>0</v>
      </c>
      <c r="G184" s="89" t="b">
        <v>0</v>
      </c>
    </row>
    <row r="185" spans="1:7" ht="15">
      <c r="A185" s="90" t="s">
        <v>1629</v>
      </c>
      <c r="B185" s="89">
        <v>11</v>
      </c>
      <c r="C185" s="103">
        <v>0.0008125354613994474</v>
      </c>
      <c r="D185" s="89" t="s">
        <v>3520</v>
      </c>
      <c r="E185" s="89" t="b">
        <v>0</v>
      </c>
      <c r="F185" s="89" t="b">
        <v>0</v>
      </c>
      <c r="G185" s="89" t="b">
        <v>0</v>
      </c>
    </row>
    <row r="186" spans="1:7" ht="15">
      <c r="A186" s="90" t="s">
        <v>1630</v>
      </c>
      <c r="B186" s="89">
        <v>11</v>
      </c>
      <c r="C186" s="103">
        <v>0.0009299582137833749</v>
      </c>
      <c r="D186" s="89" t="s">
        <v>3520</v>
      </c>
      <c r="E186" s="89" t="b">
        <v>0</v>
      </c>
      <c r="F186" s="89" t="b">
        <v>0</v>
      </c>
      <c r="G186" s="89" t="b">
        <v>0</v>
      </c>
    </row>
    <row r="187" spans="1:7" ht="15">
      <c r="A187" s="90" t="s">
        <v>1631</v>
      </c>
      <c r="B187" s="89">
        <v>11</v>
      </c>
      <c r="C187" s="103">
        <v>0.0008125354613994474</v>
      </c>
      <c r="D187" s="89" t="s">
        <v>3520</v>
      </c>
      <c r="E187" s="89" t="b">
        <v>0</v>
      </c>
      <c r="F187" s="89" t="b">
        <v>0</v>
      </c>
      <c r="G187" s="89" t="b">
        <v>0</v>
      </c>
    </row>
    <row r="188" spans="1:7" ht="15">
      <c r="A188" s="90" t="s">
        <v>1632</v>
      </c>
      <c r="B188" s="89">
        <v>11</v>
      </c>
      <c r="C188" s="103">
        <v>0.0009299582137833749</v>
      </c>
      <c r="D188" s="89" t="s">
        <v>3520</v>
      </c>
      <c r="E188" s="89" t="b">
        <v>0</v>
      </c>
      <c r="F188" s="89" t="b">
        <v>0</v>
      </c>
      <c r="G188" s="89" t="b">
        <v>0</v>
      </c>
    </row>
    <row r="189" spans="1:7" ht="15">
      <c r="A189" s="90" t="s">
        <v>1633</v>
      </c>
      <c r="B189" s="89">
        <v>11</v>
      </c>
      <c r="C189" s="103">
        <v>0.0008859976723489765</v>
      </c>
      <c r="D189" s="89" t="s">
        <v>3520</v>
      </c>
      <c r="E189" s="89" t="b">
        <v>0</v>
      </c>
      <c r="F189" s="89" t="b">
        <v>0</v>
      </c>
      <c r="G189" s="89" t="b">
        <v>0</v>
      </c>
    </row>
    <row r="190" spans="1:7" ht="15">
      <c r="A190" s="90" t="s">
        <v>1634</v>
      </c>
      <c r="B190" s="89">
        <v>11</v>
      </c>
      <c r="C190" s="103">
        <v>0.0008859976723489765</v>
      </c>
      <c r="D190" s="89" t="s">
        <v>3520</v>
      </c>
      <c r="E190" s="89" t="b">
        <v>0</v>
      </c>
      <c r="F190" s="89" t="b">
        <v>0</v>
      </c>
      <c r="G190" s="89" t="b">
        <v>0</v>
      </c>
    </row>
    <row r="191" spans="1:7" ht="15">
      <c r="A191" s="90" t="s">
        <v>1635</v>
      </c>
      <c r="B191" s="89">
        <v>11</v>
      </c>
      <c r="C191" s="103">
        <v>0.0008125354613994474</v>
      </c>
      <c r="D191" s="89" t="s">
        <v>3520</v>
      </c>
      <c r="E191" s="89" t="b">
        <v>1</v>
      </c>
      <c r="F191" s="89" t="b">
        <v>0</v>
      </c>
      <c r="G191" s="89" t="b">
        <v>0</v>
      </c>
    </row>
    <row r="192" spans="1:7" ht="15">
      <c r="A192" s="90" t="s">
        <v>1636</v>
      </c>
      <c r="B192" s="89">
        <v>11</v>
      </c>
      <c r="C192" s="103">
        <v>0.0008472217267269524</v>
      </c>
      <c r="D192" s="89" t="s">
        <v>3520</v>
      </c>
      <c r="E192" s="89" t="b">
        <v>0</v>
      </c>
      <c r="F192" s="89" t="b">
        <v>1</v>
      </c>
      <c r="G192" s="89" t="b">
        <v>0</v>
      </c>
    </row>
    <row r="193" spans="1:7" ht="15">
      <c r="A193" s="90" t="s">
        <v>1637</v>
      </c>
      <c r="B193" s="89">
        <v>11</v>
      </c>
      <c r="C193" s="103">
        <v>0.0009807069344736615</v>
      </c>
      <c r="D193" s="89" t="s">
        <v>3520</v>
      </c>
      <c r="E193" s="89" t="b">
        <v>0</v>
      </c>
      <c r="F193" s="89" t="b">
        <v>0</v>
      </c>
      <c r="G193" s="89" t="b">
        <v>0</v>
      </c>
    </row>
    <row r="194" spans="1:7" ht="15">
      <c r="A194" s="90" t="s">
        <v>1638</v>
      </c>
      <c r="B194" s="89">
        <v>11</v>
      </c>
      <c r="C194" s="103">
        <v>0.0007811579176918822</v>
      </c>
      <c r="D194" s="89" t="s">
        <v>3520</v>
      </c>
      <c r="E194" s="89" t="b">
        <v>0</v>
      </c>
      <c r="F194" s="89" t="b">
        <v>0</v>
      </c>
      <c r="G194" s="89" t="b">
        <v>0</v>
      </c>
    </row>
    <row r="195" spans="1:7" ht="15">
      <c r="A195" s="90" t="s">
        <v>1639</v>
      </c>
      <c r="B195" s="89">
        <v>11</v>
      </c>
      <c r="C195" s="103">
        <v>0.0008472217267269524</v>
      </c>
      <c r="D195" s="89" t="s">
        <v>3520</v>
      </c>
      <c r="E195" s="89" t="b">
        <v>0</v>
      </c>
      <c r="F195" s="89" t="b">
        <v>0</v>
      </c>
      <c r="G195" s="89" t="b">
        <v>0</v>
      </c>
    </row>
    <row r="196" spans="1:7" ht="15">
      <c r="A196" s="90" t="s">
        <v>1640</v>
      </c>
      <c r="B196" s="89">
        <v>11</v>
      </c>
      <c r="C196" s="103">
        <v>0.0013423866120917639</v>
      </c>
      <c r="D196" s="89" t="s">
        <v>3520</v>
      </c>
      <c r="E196" s="89" t="b">
        <v>0</v>
      </c>
      <c r="F196" s="89" t="b">
        <v>0</v>
      </c>
      <c r="G196" s="89" t="b">
        <v>0</v>
      </c>
    </row>
    <row r="197" spans="1:7" ht="15">
      <c r="A197" s="90" t="s">
        <v>1641</v>
      </c>
      <c r="B197" s="89">
        <v>11</v>
      </c>
      <c r="C197" s="103">
        <v>0.0008125354613994474</v>
      </c>
      <c r="D197" s="89" t="s">
        <v>3520</v>
      </c>
      <c r="E197" s="89" t="b">
        <v>0</v>
      </c>
      <c r="F197" s="89" t="b">
        <v>0</v>
      </c>
      <c r="G197" s="89" t="b">
        <v>0</v>
      </c>
    </row>
    <row r="198" spans="1:7" ht="15">
      <c r="A198" s="90" t="s">
        <v>1642</v>
      </c>
      <c r="B198" s="89">
        <v>11</v>
      </c>
      <c r="C198" s="103">
        <v>0.0007811579176918822</v>
      </c>
      <c r="D198" s="89" t="s">
        <v>3520</v>
      </c>
      <c r="E198" s="89" t="b">
        <v>0</v>
      </c>
      <c r="F198" s="89" t="b">
        <v>0</v>
      </c>
      <c r="G198" s="89" t="b">
        <v>0</v>
      </c>
    </row>
    <row r="199" spans="1:7" ht="15">
      <c r="A199" s="90" t="s">
        <v>1643</v>
      </c>
      <c r="B199" s="89">
        <v>11</v>
      </c>
      <c r="C199" s="103">
        <v>0.0008125354613994474</v>
      </c>
      <c r="D199" s="89" t="s">
        <v>3520</v>
      </c>
      <c r="E199" s="89" t="b">
        <v>0</v>
      </c>
      <c r="F199" s="89" t="b">
        <v>0</v>
      </c>
      <c r="G199" s="89" t="b">
        <v>0</v>
      </c>
    </row>
    <row r="200" spans="1:7" ht="15">
      <c r="A200" s="90" t="s">
        <v>1644</v>
      </c>
      <c r="B200" s="89">
        <v>11</v>
      </c>
      <c r="C200" s="103">
        <v>0.0008859976723489765</v>
      </c>
      <c r="D200" s="89" t="s">
        <v>3520</v>
      </c>
      <c r="E200" s="89" t="b">
        <v>0</v>
      </c>
      <c r="F200" s="89" t="b">
        <v>0</v>
      </c>
      <c r="G200" s="89" t="b">
        <v>0</v>
      </c>
    </row>
    <row r="201" spans="1:7" ht="15">
      <c r="A201" s="90" t="s">
        <v>1645</v>
      </c>
      <c r="B201" s="89">
        <v>11</v>
      </c>
      <c r="C201" s="103">
        <v>0.001208901404345055</v>
      </c>
      <c r="D201" s="89" t="s">
        <v>3520</v>
      </c>
      <c r="E201" s="89" t="b">
        <v>0</v>
      </c>
      <c r="F201" s="89" t="b">
        <v>0</v>
      </c>
      <c r="G201" s="89" t="b">
        <v>0</v>
      </c>
    </row>
    <row r="202" spans="1:7" ht="15">
      <c r="A202" s="90" t="s">
        <v>1646</v>
      </c>
      <c r="B202" s="89">
        <v>11</v>
      </c>
      <c r="C202" s="103">
        <v>0.0009807069344736615</v>
      </c>
      <c r="D202" s="89" t="s">
        <v>3520</v>
      </c>
      <c r="E202" s="89" t="b">
        <v>0</v>
      </c>
      <c r="F202" s="89" t="b">
        <v>1</v>
      </c>
      <c r="G202" s="89" t="b">
        <v>0</v>
      </c>
    </row>
    <row r="203" spans="1:7" ht="15">
      <c r="A203" s="90" t="s">
        <v>1647</v>
      </c>
      <c r="B203" s="89">
        <v>11</v>
      </c>
      <c r="C203" s="103">
        <v>0.0015705810819631575</v>
      </c>
      <c r="D203" s="89" t="s">
        <v>3520</v>
      </c>
      <c r="E203" s="89" t="b">
        <v>0</v>
      </c>
      <c r="F203" s="89" t="b">
        <v>0</v>
      </c>
      <c r="G203" s="89" t="b">
        <v>0</v>
      </c>
    </row>
    <row r="204" spans="1:7" ht="15">
      <c r="A204" s="90" t="s">
        <v>1648</v>
      </c>
      <c r="B204" s="89">
        <v>11</v>
      </c>
      <c r="C204" s="103">
        <v>0.0009299582137833749</v>
      </c>
      <c r="D204" s="89" t="s">
        <v>3520</v>
      </c>
      <c r="E204" s="89" t="b">
        <v>0</v>
      </c>
      <c r="F204" s="89" t="b">
        <v>0</v>
      </c>
      <c r="G204" s="89" t="b">
        <v>0</v>
      </c>
    </row>
    <row r="205" spans="1:7" ht="15">
      <c r="A205" s="90" t="s">
        <v>1649</v>
      </c>
      <c r="B205" s="89">
        <v>11</v>
      </c>
      <c r="C205" s="103">
        <v>0.0009299582137833749</v>
      </c>
      <c r="D205" s="89" t="s">
        <v>3520</v>
      </c>
      <c r="E205" s="89" t="b">
        <v>0</v>
      </c>
      <c r="F205" s="89" t="b">
        <v>0</v>
      </c>
      <c r="G205" s="89" t="b">
        <v>0</v>
      </c>
    </row>
    <row r="206" spans="1:7" ht="15">
      <c r="A206" s="90" t="s">
        <v>1650</v>
      </c>
      <c r="B206" s="89">
        <v>11</v>
      </c>
      <c r="C206" s="103">
        <v>0.0008472217267269524</v>
      </c>
      <c r="D206" s="89" t="s">
        <v>3520</v>
      </c>
      <c r="E206" s="89" t="b">
        <v>0</v>
      </c>
      <c r="F206" s="89" t="b">
        <v>0</v>
      </c>
      <c r="G206" s="89" t="b">
        <v>0</v>
      </c>
    </row>
    <row r="207" spans="1:7" ht="15">
      <c r="A207" s="90" t="s">
        <v>1651</v>
      </c>
      <c r="B207" s="89">
        <v>10</v>
      </c>
      <c r="C207" s="103">
        <v>0.0007702015697517749</v>
      </c>
      <c r="D207" s="89" t="s">
        <v>3520</v>
      </c>
      <c r="E207" s="89" t="b">
        <v>0</v>
      </c>
      <c r="F207" s="89" t="b">
        <v>0</v>
      </c>
      <c r="G207" s="89" t="b">
        <v>0</v>
      </c>
    </row>
    <row r="208" spans="1:7" ht="15">
      <c r="A208" s="90" t="s">
        <v>1652</v>
      </c>
      <c r="B208" s="89">
        <v>10</v>
      </c>
      <c r="C208" s="103">
        <v>0.0008915517586124195</v>
      </c>
      <c r="D208" s="89" t="s">
        <v>3520</v>
      </c>
      <c r="E208" s="89" t="b">
        <v>0</v>
      </c>
      <c r="F208" s="89" t="b">
        <v>0</v>
      </c>
      <c r="G208" s="89" t="b">
        <v>0</v>
      </c>
    </row>
    <row r="209" spans="1:7" ht="15">
      <c r="A209" s="90" t="s">
        <v>1653</v>
      </c>
      <c r="B209" s="89">
        <v>10</v>
      </c>
      <c r="C209" s="103">
        <v>0.0007702015697517749</v>
      </c>
      <c r="D209" s="89" t="s">
        <v>3520</v>
      </c>
      <c r="E209" s="89" t="b">
        <v>0</v>
      </c>
      <c r="F209" s="89" t="b">
        <v>0</v>
      </c>
      <c r="G209" s="89" t="b">
        <v>0</v>
      </c>
    </row>
    <row r="210" spans="1:7" ht="15">
      <c r="A210" s="90" t="s">
        <v>1654</v>
      </c>
      <c r="B210" s="89">
        <v>10</v>
      </c>
      <c r="C210" s="103">
        <v>0.0010990012766773226</v>
      </c>
      <c r="D210" s="89" t="s">
        <v>3520</v>
      </c>
      <c r="E210" s="89" t="b">
        <v>0</v>
      </c>
      <c r="F210" s="89" t="b">
        <v>0</v>
      </c>
      <c r="G210" s="89" t="b">
        <v>0</v>
      </c>
    </row>
    <row r="211" spans="1:7" ht="15">
      <c r="A211" s="90" t="s">
        <v>1655</v>
      </c>
      <c r="B211" s="89">
        <v>10</v>
      </c>
      <c r="C211" s="103">
        <v>0.0007702015697517749</v>
      </c>
      <c r="D211" s="89" t="s">
        <v>3520</v>
      </c>
      <c r="E211" s="89" t="b">
        <v>0</v>
      </c>
      <c r="F211" s="89" t="b">
        <v>0</v>
      </c>
      <c r="G211" s="89" t="b">
        <v>0</v>
      </c>
    </row>
    <row r="212" spans="1:7" ht="15">
      <c r="A212" s="90" t="s">
        <v>1656</v>
      </c>
      <c r="B212" s="89">
        <v>10</v>
      </c>
      <c r="C212" s="103">
        <v>0.0009461181193371281</v>
      </c>
      <c r="D212" s="89" t="s">
        <v>3520</v>
      </c>
      <c r="E212" s="89" t="b">
        <v>0</v>
      </c>
      <c r="F212" s="89" t="b">
        <v>0</v>
      </c>
      <c r="G212" s="89" t="b">
        <v>0</v>
      </c>
    </row>
    <row r="213" spans="1:7" ht="15">
      <c r="A213" s="90" t="s">
        <v>1657</v>
      </c>
      <c r="B213" s="89">
        <v>10</v>
      </c>
      <c r="C213" s="103">
        <v>0.0008454165579848864</v>
      </c>
      <c r="D213" s="89" t="s">
        <v>3520</v>
      </c>
      <c r="E213" s="89" t="b">
        <v>0</v>
      </c>
      <c r="F213" s="89" t="b">
        <v>0</v>
      </c>
      <c r="G213" s="89" t="b">
        <v>0</v>
      </c>
    </row>
    <row r="214" spans="1:7" ht="15">
      <c r="A214" s="90" t="s">
        <v>1658</v>
      </c>
      <c r="B214" s="89">
        <v>10</v>
      </c>
      <c r="C214" s="103">
        <v>0.0007386686012722249</v>
      </c>
      <c r="D214" s="89" t="s">
        <v>3520</v>
      </c>
      <c r="E214" s="89" t="b">
        <v>0</v>
      </c>
      <c r="F214" s="89" t="b">
        <v>0</v>
      </c>
      <c r="G214" s="89" t="b">
        <v>0</v>
      </c>
    </row>
    <row r="215" spans="1:7" ht="15">
      <c r="A215" s="90" t="s">
        <v>1659</v>
      </c>
      <c r="B215" s="89">
        <v>10</v>
      </c>
      <c r="C215" s="103">
        <v>0.0008915517586124195</v>
      </c>
      <c r="D215" s="89" t="s">
        <v>3520</v>
      </c>
      <c r="E215" s="89" t="b">
        <v>0</v>
      </c>
      <c r="F215" s="89" t="b">
        <v>0</v>
      </c>
      <c r="G215" s="89" t="b">
        <v>0</v>
      </c>
    </row>
    <row r="216" spans="1:7" ht="15">
      <c r="A216" s="90" t="s">
        <v>1660</v>
      </c>
      <c r="B216" s="89">
        <v>10</v>
      </c>
      <c r="C216" s="103">
        <v>0.0007702015697517749</v>
      </c>
      <c r="D216" s="89" t="s">
        <v>3520</v>
      </c>
      <c r="E216" s="89" t="b">
        <v>0</v>
      </c>
      <c r="F216" s="89" t="b">
        <v>0</v>
      </c>
      <c r="G216" s="89" t="b">
        <v>0</v>
      </c>
    </row>
    <row r="217" spans="1:7" ht="15">
      <c r="A217" s="90" t="s">
        <v>1661</v>
      </c>
      <c r="B217" s="89">
        <v>10</v>
      </c>
      <c r="C217" s="103">
        <v>0.0007386686012722249</v>
      </c>
      <c r="D217" s="89" t="s">
        <v>3520</v>
      </c>
      <c r="E217" s="89" t="b">
        <v>0</v>
      </c>
      <c r="F217" s="89" t="b">
        <v>0</v>
      </c>
      <c r="G217" s="89" t="b">
        <v>0</v>
      </c>
    </row>
    <row r="218" spans="1:7" ht="15">
      <c r="A218" s="90" t="s">
        <v>1662</v>
      </c>
      <c r="B218" s="89">
        <v>10</v>
      </c>
      <c r="C218" s="103">
        <v>0.0010990012766773226</v>
      </c>
      <c r="D218" s="89" t="s">
        <v>3520</v>
      </c>
      <c r="E218" s="89" t="b">
        <v>0</v>
      </c>
      <c r="F218" s="89" t="b">
        <v>0</v>
      </c>
      <c r="G218" s="89" t="b">
        <v>0</v>
      </c>
    </row>
    <row r="219" spans="1:7" ht="15">
      <c r="A219" s="90" t="s">
        <v>1663</v>
      </c>
      <c r="B219" s="89">
        <v>10</v>
      </c>
      <c r="C219" s="103">
        <v>0.0008915517586124195</v>
      </c>
      <c r="D219" s="89" t="s">
        <v>3520</v>
      </c>
      <c r="E219" s="89" t="b">
        <v>0</v>
      </c>
      <c r="F219" s="89" t="b">
        <v>0</v>
      </c>
      <c r="G219" s="89" t="b">
        <v>0</v>
      </c>
    </row>
    <row r="220" spans="1:7" ht="15">
      <c r="A220" s="90" t="s">
        <v>1664</v>
      </c>
      <c r="B220" s="89">
        <v>10</v>
      </c>
      <c r="C220" s="103">
        <v>0.0008454165579848864</v>
      </c>
      <c r="D220" s="89" t="s">
        <v>3520</v>
      </c>
      <c r="E220" s="89" t="b">
        <v>0</v>
      </c>
      <c r="F220" s="89" t="b">
        <v>0</v>
      </c>
      <c r="G220" s="89" t="b">
        <v>0</v>
      </c>
    </row>
    <row r="221" spans="1:7" ht="15">
      <c r="A221" s="90" t="s">
        <v>1665</v>
      </c>
      <c r="B221" s="89">
        <v>10</v>
      </c>
      <c r="C221" s="103">
        <v>0.0008454165579848864</v>
      </c>
      <c r="D221" s="89" t="s">
        <v>3520</v>
      </c>
      <c r="E221" s="89" t="b">
        <v>0</v>
      </c>
      <c r="F221" s="89" t="b">
        <v>0</v>
      </c>
      <c r="G221" s="89" t="b">
        <v>0</v>
      </c>
    </row>
    <row r="222" spans="1:7" ht="15">
      <c r="A222" s="90" t="s">
        <v>1666</v>
      </c>
      <c r="B222" s="89">
        <v>10</v>
      </c>
      <c r="C222" s="103">
        <v>0.0008454165579848864</v>
      </c>
      <c r="D222" s="89" t="s">
        <v>3520</v>
      </c>
      <c r="E222" s="89" t="b">
        <v>0</v>
      </c>
      <c r="F222" s="89" t="b">
        <v>0</v>
      </c>
      <c r="G222" s="89" t="b">
        <v>0</v>
      </c>
    </row>
    <row r="223" spans="1:7" ht="15">
      <c r="A223" s="90" t="s">
        <v>1667</v>
      </c>
      <c r="B223" s="89">
        <v>10</v>
      </c>
      <c r="C223" s="103">
        <v>0.0007702015697517749</v>
      </c>
      <c r="D223" s="89" t="s">
        <v>3520</v>
      </c>
      <c r="E223" s="89" t="b">
        <v>0</v>
      </c>
      <c r="F223" s="89" t="b">
        <v>0</v>
      </c>
      <c r="G223" s="89" t="b">
        <v>0</v>
      </c>
    </row>
    <row r="224" spans="1:7" ht="15">
      <c r="A224" s="90" t="s">
        <v>1668</v>
      </c>
      <c r="B224" s="89">
        <v>10</v>
      </c>
      <c r="C224" s="103">
        <v>0.0007386686012722249</v>
      </c>
      <c r="D224" s="89" t="s">
        <v>3520</v>
      </c>
      <c r="E224" s="89" t="b">
        <v>0</v>
      </c>
      <c r="F224" s="89" t="b">
        <v>0</v>
      </c>
      <c r="G224" s="89" t="b">
        <v>0</v>
      </c>
    </row>
    <row r="225" spans="1:7" ht="15">
      <c r="A225" s="90" t="s">
        <v>1669</v>
      </c>
      <c r="B225" s="89">
        <v>10</v>
      </c>
      <c r="C225" s="103">
        <v>0.0008454165579848864</v>
      </c>
      <c r="D225" s="89" t="s">
        <v>3520</v>
      </c>
      <c r="E225" s="89" t="b">
        <v>0</v>
      </c>
      <c r="F225" s="89" t="b">
        <v>0</v>
      </c>
      <c r="G225" s="89" t="b">
        <v>0</v>
      </c>
    </row>
    <row r="226" spans="1:7" ht="15">
      <c r="A226" s="90" t="s">
        <v>821</v>
      </c>
      <c r="B226" s="89">
        <v>10</v>
      </c>
      <c r="C226" s="103">
        <v>0.0008915517586124195</v>
      </c>
      <c r="D226" s="89" t="s">
        <v>3520</v>
      </c>
      <c r="E226" s="89" t="b">
        <v>0</v>
      </c>
      <c r="F226" s="89" t="b">
        <v>0</v>
      </c>
      <c r="G226" s="89" t="b">
        <v>0</v>
      </c>
    </row>
    <row r="227" spans="1:7" ht="15">
      <c r="A227" s="90" t="s">
        <v>1670</v>
      </c>
      <c r="B227" s="89">
        <v>10</v>
      </c>
      <c r="C227" s="103">
        <v>0.0007702015697517749</v>
      </c>
      <c r="D227" s="89" t="s">
        <v>3520</v>
      </c>
      <c r="E227" s="89" t="b">
        <v>0</v>
      </c>
      <c r="F227" s="89" t="b">
        <v>0</v>
      </c>
      <c r="G227" s="89" t="b">
        <v>0</v>
      </c>
    </row>
    <row r="228" spans="1:7" ht="15">
      <c r="A228" s="90" t="s">
        <v>1671</v>
      </c>
      <c r="B228" s="89">
        <v>10</v>
      </c>
      <c r="C228" s="103">
        <v>0.0010990012766773226</v>
      </c>
      <c r="D228" s="89" t="s">
        <v>3520</v>
      </c>
      <c r="E228" s="89" t="b">
        <v>0</v>
      </c>
      <c r="F228" s="89" t="b">
        <v>0</v>
      </c>
      <c r="G228" s="89" t="b">
        <v>0</v>
      </c>
    </row>
    <row r="229" spans="1:7" ht="15">
      <c r="A229" s="90" t="s">
        <v>1672</v>
      </c>
      <c r="B229" s="89">
        <v>10</v>
      </c>
      <c r="C229" s="103">
        <v>0.0007702015697517749</v>
      </c>
      <c r="D229" s="89" t="s">
        <v>3520</v>
      </c>
      <c r="E229" s="89" t="b">
        <v>0</v>
      </c>
      <c r="F229" s="89" t="b">
        <v>0</v>
      </c>
      <c r="G229" s="89" t="b">
        <v>0</v>
      </c>
    </row>
    <row r="230" spans="1:7" ht="15">
      <c r="A230" s="90" t="s">
        <v>1673</v>
      </c>
      <c r="B230" s="89">
        <v>10</v>
      </c>
      <c r="C230" s="103">
        <v>0.0008054524294081605</v>
      </c>
      <c r="D230" s="89" t="s">
        <v>3520</v>
      </c>
      <c r="E230" s="89" t="b">
        <v>0</v>
      </c>
      <c r="F230" s="89" t="b">
        <v>0</v>
      </c>
      <c r="G230" s="89" t="b">
        <v>0</v>
      </c>
    </row>
    <row r="231" spans="1:7" ht="15">
      <c r="A231" s="90" t="s">
        <v>1674</v>
      </c>
      <c r="B231" s="89">
        <v>10</v>
      </c>
      <c r="C231" s="103">
        <v>0.0007702015697517749</v>
      </c>
      <c r="D231" s="89" t="s">
        <v>3520</v>
      </c>
      <c r="E231" s="89" t="b">
        <v>0</v>
      </c>
      <c r="F231" s="89" t="b">
        <v>0</v>
      </c>
      <c r="G231" s="89" t="b">
        <v>0</v>
      </c>
    </row>
    <row r="232" spans="1:7" ht="15">
      <c r="A232" s="90" t="s">
        <v>1675</v>
      </c>
      <c r="B232" s="89">
        <v>10</v>
      </c>
      <c r="C232" s="103">
        <v>0.0012203514655379673</v>
      </c>
      <c r="D232" s="89" t="s">
        <v>3520</v>
      </c>
      <c r="E232" s="89" t="b">
        <v>0</v>
      </c>
      <c r="F232" s="89" t="b">
        <v>0</v>
      </c>
      <c r="G232" s="89" t="b">
        <v>0</v>
      </c>
    </row>
    <row r="233" spans="1:7" ht="15">
      <c r="A233" s="90" t="s">
        <v>1676</v>
      </c>
      <c r="B233" s="89">
        <v>10</v>
      </c>
      <c r="C233" s="103">
        <v>0.0010990012766773226</v>
      </c>
      <c r="D233" s="89" t="s">
        <v>3520</v>
      </c>
      <c r="E233" s="89" t="b">
        <v>0</v>
      </c>
      <c r="F233" s="89" t="b">
        <v>0</v>
      </c>
      <c r="G233" s="89" t="b">
        <v>0</v>
      </c>
    </row>
    <row r="234" spans="1:7" ht="15">
      <c r="A234" s="90" t="s">
        <v>1677</v>
      </c>
      <c r="B234" s="89">
        <v>10</v>
      </c>
      <c r="C234" s="103">
        <v>0.0007702015697517749</v>
      </c>
      <c r="D234" s="89" t="s">
        <v>3520</v>
      </c>
      <c r="E234" s="89" t="b">
        <v>0</v>
      </c>
      <c r="F234" s="89" t="b">
        <v>0</v>
      </c>
      <c r="G234" s="89" t="b">
        <v>0</v>
      </c>
    </row>
    <row r="235" spans="1:7" ht="15">
      <c r="A235" s="90" t="s">
        <v>1678</v>
      </c>
      <c r="B235" s="89">
        <v>9</v>
      </c>
      <c r="C235" s="103">
        <v>0.0009116117527257575</v>
      </c>
      <c r="D235" s="89" t="s">
        <v>3520</v>
      </c>
      <c r="E235" s="89" t="b">
        <v>0</v>
      </c>
      <c r="F235" s="89" t="b">
        <v>0</v>
      </c>
      <c r="G235" s="89" t="b">
        <v>0</v>
      </c>
    </row>
    <row r="236" spans="1:7" ht="15">
      <c r="A236" s="90" t="s">
        <v>1679</v>
      </c>
      <c r="B236" s="89">
        <v>9</v>
      </c>
      <c r="C236" s="103">
        <v>0.0007249071864673445</v>
      </c>
      <c r="D236" s="89" t="s">
        <v>3520</v>
      </c>
      <c r="E236" s="89" t="b">
        <v>0</v>
      </c>
      <c r="F236" s="89" t="b">
        <v>0</v>
      </c>
      <c r="G236" s="89" t="b">
        <v>0</v>
      </c>
    </row>
    <row r="237" spans="1:7" ht="15">
      <c r="A237" s="90" t="s">
        <v>1680</v>
      </c>
      <c r="B237" s="89">
        <v>9</v>
      </c>
      <c r="C237" s="103">
        <v>0.0006931814127765974</v>
      </c>
      <c r="D237" s="89" t="s">
        <v>3520</v>
      </c>
      <c r="E237" s="89" t="b">
        <v>1</v>
      </c>
      <c r="F237" s="89" t="b">
        <v>0</v>
      </c>
      <c r="G237" s="89" t="b">
        <v>0</v>
      </c>
    </row>
    <row r="238" spans="1:7" ht="15">
      <c r="A238" s="90" t="s">
        <v>1681</v>
      </c>
      <c r="B238" s="89">
        <v>9</v>
      </c>
      <c r="C238" s="103">
        <v>0.0007249071864673445</v>
      </c>
      <c r="D238" s="89" t="s">
        <v>3520</v>
      </c>
      <c r="E238" s="89" t="b">
        <v>0</v>
      </c>
      <c r="F238" s="89" t="b">
        <v>0</v>
      </c>
      <c r="G238" s="89" t="b">
        <v>0</v>
      </c>
    </row>
    <row r="239" spans="1:7" ht="15">
      <c r="A239" s="90" t="s">
        <v>1682</v>
      </c>
      <c r="B239" s="89">
        <v>9</v>
      </c>
      <c r="C239" s="103">
        <v>0.0008515063074034153</v>
      </c>
      <c r="D239" s="89" t="s">
        <v>3520</v>
      </c>
      <c r="E239" s="89" t="b">
        <v>0</v>
      </c>
      <c r="F239" s="89" t="b">
        <v>0</v>
      </c>
      <c r="G239" s="89" t="b">
        <v>0</v>
      </c>
    </row>
    <row r="240" spans="1:7" ht="15">
      <c r="A240" s="90" t="s">
        <v>1683</v>
      </c>
      <c r="B240" s="89">
        <v>9</v>
      </c>
      <c r="C240" s="103">
        <v>0.0010983163189841705</v>
      </c>
      <c r="D240" s="89" t="s">
        <v>3520</v>
      </c>
      <c r="E240" s="89" t="b">
        <v>0</v>
      </c>
      <c r="F240" s="89" t="b">
        <v>0</v>
      </c>
      <c r="G240" s="89" t="b">
        <v>0</v>
      </c>
    </row>
    <row r="241" spans="1:7" ht="15">
      <c r="A241" s="90" t="s">
        <v>1684</v>
      </c>
      <c r="B241" s="89">
        <v>9</v>
      </c>
      <c r="C241" s="103">
        <v>0.0007249071864673445</v>
      </c>
      <c r="D241" s="89" t="s">
        <v>3520</v>
      </c>
      <c r="E241" s="89" t="b">
        <v>0</v>
      </c>
      <c r="F241" s="89" t="b">
        <v>0</v>
      </c>
      <c r="G241" s="89" t="b">
        <v>0</v>
      </c>
    </row>
    <row r="242" spans="1:7" ht="15">
      <c r="A242" s="90" t="s">
        <v>1685</v>
      </c>
      <c r="B242" s="89">
        <v>9</v>
      </c>
      <c r="C242" s="103">
        <v>0.0007249071864673445</v>
      </c>
      <c r="D242" s="89" t="s">
        <v>3520</v>
      </c>
      <c r="E242" s="89" t="b">
        <v>0</v>
      </c>
      <c r="F242" s="89" t="b">
        <v>0</v>
      </c>
      <c r="G242" s="89" t="b">
        <v>0</v>
      </c>
    </row>
    <row r="243" spans="1:7" ht="15">
      <c r="A243" s="90" t="s">
        <v>1686</v>
      </c>
      <c r="B243" s="89">
        <v>9</v>
      </c>
      <c r="C243" s="103">
        <v>0.0008023965827511775</v>
      </c>
      <c r="D243" s="89" t="s">
        <v>3520</v>
      </c>
      <c r="E243" s="89" t="b">
        <v>0</v>
      </c>
      <c r="F243" s="89" t="b">
        <v>0</v>
      </c>
      <c r="G243" s="89" t="b">
        <v>0</v>
      </c>
    </row>
    <row r="244" spans="1:7" ht="15">
      <c r="A244" s="90" t="s">
        <v>1687</v>
      </c>
      <c r="B244" s="89">
        <v>9</v>
      </c>
      <c r="C244" s="103">
        <v>0.0007608749021863978</v>
      </c>
      <c r="D244" s="89" t="s">
        <v>3520</v>
      </c>
      <c r="E244" s="89" t="b">
        <v>0</v>
      </c>
      <c r="F244" s="89" t="b">
        <v>0</v>
      </c>
      <c r="G244" s="89" t="b">
        <v>0</v>
      </c>
    </row>
    <row r="245" spans="1:7" ht="15">
      <c r="A245" s="90" t="s">
        <v>1688</v>
      </c>
      <c r="B245" s="89">
        <v>9</v>
      </c>
      <c r="C245" s="103">
        <v>0.0008515063074034153</v>
      </c>
      <c r="D245" s="89" t="s">
        <v>3520</v>
      </c>
      <c r="E245" s="89" t="b">
        <v>0</v>
      </c>
      <c r="F245" s="89" t="b">
        <v>0</v>
      </c>
      <c r="G245" s="89" t="b">
        <v>0</v>
      </c>
    </row>
    <row r="246" spans="1:7" ht="15">
      <c r="A246" s="90" t="s">
        <v>1689</v>
      </c>
      <c r="B246" s="89">
        <v>9</v>
      </c>
      <c r="C246" s="103">
        <v>0.0008023965827511775</v>
      </c>
      <c r="D246" s="89" t="s">
        <v>3520</v>
      </c>
      <c r="E246" s="89" t="b">
        <v>0</v>
      </c>
      <c r="F246" s="89" t="b">
        <v>0</v>
      </c>
      <c r="G246" s="89" t="b">
        <v>0</v>
      </c>
    </row>
    <row r="247" spans="1:7" ht="15">
      <c r="A247" s="90" t="s">
        <v>1690</v>
      </c>
      <c r="B247" s="89">
        <v>9</v>
      </c>
      <c r="C247" s="103">
        <v>0.0009891011490095905</v>
      </c>
      <c r="D247" s="89" t="s">
        <v>3520</v>
      </c>
      <c r="E247" s="89" t="b">
        <v>0</v>
      </c>
      <c r="F247" s="89" t="b">
        <v>0</v>
      </c>
      <c r="G247" s="89" t="b">
        <v>0</v>
      </c>
    </row>
    <row r="248" spans="1:7" ht="15">
      <c r="A248" s="90" t="s">
        <v>1691</v>
      </c>
      <c r="B248" s="89">
        <v>9</v>
      </c>
      <c r="C248" s="103">
        <v>0.0007249071864673445</v>
      </c>
      <c r="D248" s="89" t="s">
        <v>3520</v>
      </c>
      <c r="E248" s="89" t="b">
        <v>0</v>
      </c>
      <c r="F248" s="89" t="b">
        <v>0</v>
      </c>
      <c r="G248" s="89" t="b">
        <v>0</v>
      </c>
    </row>
    <row r="249" spans="1:7" ht="15">
      <c r="A249" s="90" t="s">
        <v>1692</v>
      </c>
      <c r="B249" s="89">
        <v>9</v>
      </c>
      <c r="C249" s="103">
        <v>0.0008023965827511775</v>
      </c>
      <c r="D249" s="89" t="s">
        <v>3520</v>
      </c>
      <c r="E249" s="89" t="b">
        <v>0</v>
      </c>
      <c r="F249" s="89" t="b">
        <v>0</v>
      </c>
      <c r="G249" s="89" t="b">
        <v>0</v>
      </c>
    </row>
    <row r="250" spans="1:7" ht="15">
      <c r="A250" s="90" t="s">
        <v>1693</v>
      </c>
      <c r="B250" s="89">
        <v>9</v>
      </c>
      <c r="C250" s="103">
        <v>0.0007608749021863978</v>
      </c>
      <c r="D250" s="89" t="s">
        <v>3520</v>
      </c>
      <c r="E250" s="89" t="b">
        <v>0</v>
      </c>
      <c r="F250" s="89" t="b">
        <v>0</v>
      </c>
      <c r="G250" s="89" t="b">
        <v>0</v>
      </c>
    </row>
    <row r="251" spans="1:7" ht="15">
      <c r="A251" s="90" t="s">
        <v>1694</v>
      </c>
      <c r="B251" s="89">
        <v>9</v>
      </c>
      <c r="C251" s="103">
        <v>0.0006931814127765974</v>
      </c>
      <c r="D251" s="89" t="s">
        <v>3520</v>
      </c>
      <c r="E251" s="89" t="b">
        <v>0</v>
      </c>
      <c r="F251" s="89" t="b">
        <v>0</v>
      </c>
      <c r="G251" s="89" t="b">
        <v>0</v>
      </c>
    </row>
    <row r="252" spans="1:7" ht="15">
      <c r="A252" s="90" t="s">
        <v>1695</v>
      </c>
      <c r="B252" s="89">
        <v>9</v>
      </c>
      <c r="C252" s="103">
        <v>0.0009891011490095905</v>
      </c>
      <c r="D252" s="89" t="s">
        <v>3520</v>
      </c>
      <c r="E252" s="89" t="b">
        <v>0</v>
      </c>
      <c r="F252" s="89" t="b">
        <v>0</v>
      </c>
      <c r="G252" s="89" t="b">
        <v>0</v>
      </c>
    </row>
    <row r="253" spans="1:7" ht="15">
      <c r="A253" s="90" t="s">
        <v>1696</v>
      </c>
      <c r="B253" s="89">
        <v>9</v>
      </c>
      <c r="C253" s="103">
        <v>0.0007608749021863978</v>
      </c>
      <c r="D253" s="89" t="s">
        <v>3520</v>
      </c>
      <c r="E253" s="89" t="b">
        <v>0</v>
      </c>
      <c r="F253" s="89" t="b">
        <v>0</v>
      </c>
      <c r="G253" s="89" t="b">
        <v>0</v>
      </c>
    </row>
    <row r="254" spans="1:7" ht="15">
      <c r="A254" s="90" t="s">
        <v>1697</v>
      </c>
      <c r="B254" s="89">
        <v>9</v>
      </c>
      <c r="C254" s="103">
        <v>0.0010983163189841705</v>
      </c>
      <c r="D254" s="89" t="s">
        <v>3520</v>
      </c>
      <c r="E254" s="89" t="b">
        <v>0</v>
      </c>
      <c r="F254" s="89" t="b">
        <v>0</v>
      </c>
      <c r="G254" s="89" t="b">
        <v>0</v>
      </c>
    </row>
    <row r="255" spans="1:7" ht="15">
      <c r="A255" s="90" t="s">
        <v>1698</v>
      </c>
      <c r="B255" s="89">
        <v>9</v>
      </c>
      <c r="C255" s="103">
        <v>0.0006931814127765974</v>
      </c>
      <c r="D255" s="89" t="s">
        <v>3520</v>
      </c>
      <c r="E255" s="89" t="b">
        <v>0</v>
      </c>
      <c r="F255" s="89" t="b">
        <v>0</v>
      </c>
      <c r="G255" s="89" t="b">
        <v>0</v>
      </c>
    </row>
    <row r="256" spans="1:7" ht="15">
      <c r="A256" s="90" t="s">
        <v>1699</v>
      </c>
      <c r="B256" s="89">
        <v>9</v>
      </c>
      <c r="C256" s="103">
        <v>0.0012850208852425837</v>
      </c>
      <c r="D256" s="89" t="s">
        <v>3520</v>
      </c>
      <c r="E256" s="89" t="b">
        <v>0</v>
      </c>
      <c r="F256" s="89" t="b">
        <v>0</v>
      </c>
      <c r="G256" s="89" t="b">
        <v>0</v>
      </c>
    </row>
    <row r="257" spans="1:7" ht="15">
      <c r="A257" s="90" t="s">
        <v>1700</v>
      </c>
      <c r="B257" s="89">
        <v>9</v>
      </c>
      <c r="C257" s="103">
        <v>0.0007608749021863978</v>
      </c>
      <c r="D257" s="89" t="s">
        <v>3520</v>
      </c>
      <c r="E257" s="89" t="b">
        <v>0</v>
      </c>
      <c r="F257" s="89" t="b">
        <v>0</v>
      </c>
      <c r="G257" s="89" t="b">
        <v>0</v>
      </c>
    </row>
    <row r="258" spans="1:7" ht="15">
      <c r="A258" s="90" t="s">
        <v>1701</v>
      </c>
      <c r="B258" s="89">
        <v>9</v>
      </c>
      <c r="C258" s="103">
        <v>0.0009116117527257575</v>
      </c>
      <c r="D258" s="89" t="s">
        <v>3520</v>
      </c>
      <c r="E258" s="89" t="b">
        <v>0</v>
      </c>
      <c r="F258" s="89" t="b">
        <v>0</v>
      </c>
      <c r="G258" s="89" t="b">
        <v>0</v>
      </c>
    </row>
    <row r="259" spans="1:7" ht="15">
      <c r="A259" s="90" t="s">
        <v>1702</v>
      </c>
      <c r="B259" s="89">
        <v>9</v>
      </c>
      <c r="C259" s="103">
        <v>0.0008023965827511775</v>
      </c>
      <c r="D259" s="89" t="s">
        <v>3520</v>
      </c>
      <c r="E259" s="89" t="b">
        <v>0</v>
      </c>
      <c r="F259" s="89" t="b">
        <v>0</v>
      </c>
      <c r="G259" s="89" t="b">
        <v>0</v>
      </c>
    </row>
    <row r="260" spans="1:7" ht="15">
      <c r="A260" s="90" t="s">
        <v>1703</v>
      </c>
      <c r="B260" s="89">
        <v>9</v>
      </c>
      <c r="C260" s="103">
        <v>0.0009116117527257575</v>
      </c>
      <c r="D260" s="89" t="s">
        <v>3520</v>
      </c>
      <c r="E260" s="89" t="b">
        <v>0</v>
      </c>
      <c r="F260" s="89" t="b">
        <v>0</v>
      </c>
      <c r="G260" s="89" t="b">
        <v>0</v>
      </c>
    </row>
    <row r="261" spans="1:7" ht="15">
      <c r="A261" s="90" t="s">
        <v>1704</v>
      </c>
      <c r="B261" s="89">
        <v>9</v>
      </c>
      <c r="C261" s="103">
        <v>0.0009891011490095905</v>
      </c>
      <c r="D261" s="89" t="s">
        <v>3520</v>
      </c>
      <c r="E261" s="89" t="b">
        <v>0</v>
      </c>
      <c r="F261" s="89" t="b">
        <v>0</v>
      </c>
      <c r="G261" s="89" t="b">
        <v>0</v>
      </c>
    </row>
    <row r="262" spans="1:7" ht="15">
      <c r="A262" s="90" t="s">
        <v>1705</v>
      </c>
      <c r="B262" s="89">
        <v>9</v>
      </c>
      <c r="C262" s="103">
        <v>0.0007249071864673445</v>
      </c>
      <c r="D262" s="89" t="s">
        <v>3520</v>
      </c>
      <c r="E262" s="89" t="b">
        <v>0</v>
      </c>
      <c r="F262" s="89" t="b">
        <v>0</v>
      </c>
      <c r="G262" s="89" t="b">
        <v>0</v>
      </c>
    </row>
    <row r="263" spans="1:7" ht="15">
      <c r="A263" s="90" t="s">
        <v>1706</v>
      </c>
      <c r="B263" s="89">
        <v>9</v>
      </c>
      <c r="C263" s="103">
        <v>0.0009891011490095905</v>
      </c>
      <c r="D263" s="89" t="s">
        <v>3520</v>
      </c>
      <c r="E263" s="89" t="b">
        <v>0</v>
      </c>
      <c r="F263" s="89" t="b">
        <v>0</v>
      </c>
      <c r="G263" s="89" t="b">
        <v>0</v>
      </c>
    </row>
    <row r="264" spans="1:7" ht="15">
      <c r="A264" s="90" t="s">
        <v>1707</v>
      </c>
      <c r="B264" s="89">
        <v>9</v>
      </c>
      <c r="C264" s="103">
        <v>0.0010983163189841705</v>
      </c>
      <c r="D264" s="89" t="s">
        <v>3520</v>
      </c>
      <c r="E264" s="89" t="b">
        <v>0</v>
      </c>
      <c r="F264" s="89" t="b">
        <v>0</v>
      </c>
      <c r="G264" s="89" t="b">
        <v>0</v>
      </c>
    </row>
    <row r="265" spans="1:7" ht="15">
      <c r="A265" s="90" t="s">
        <v>1708</v>
      </c>
      <c r="B265" s="89">
        <v>9</v>
      </c>
      <c r="C265" s="103">
        <v>0.0007249071864673445</v>
      </c>
      <c r="D265" s="89" t="s">
        <v>3520</v>
      </c>
      <c r="E265" s="89" t="b">
        <v>0</v>
      </c>
      <c r="F265" s="89" t="b">
        <v>0</v>
      </c>
      <c r="G265" s="89" t="b">
        <v>0</v>
      </c>
    </row>
    <row r="266" spans="1:7" ht="15">
      <c r="A266" s="90" t="s">
        <v>1709</v>
      </c>
      <c r="B266" s="89">
        <v>9</v>
      </c>
      <c r="C266" s="103">
        <v>0.0007608749021863978</v>
      </c>
      <c r="D266" s="89" t="s">
        <v>3520</v>
      </c>
      <c r="E266" s="89" t="b">
        <v>0</v>
      </c>
      <c r="F266" s="89" t="b">
        <v>0</v>
      </c>
      <c r="G266" s="89" t="b">
        <v>0</v>
      </c>
    </row>
    <row r="267" spans="1:7" ht="15">
      <c r="A267" s="90" t="s">
        <v>1710</v>
      </c>
      <c r="B267" s="89">
        <v>9</v>
      </c>
      <c r="C267" s="103">
        <v>0.0007249071864673445</v>
      </c>
      <c r="D267" s="89" t="s">
        <v>3520</v>
      </c>
      <c r="E267" s="89" t="b">
        <v>0</v>
      </c>
      <c r="F267" s="89" t="b">
        <v>0</v>
      </c>
      <c r="G267" s="89" t="b">
        <v>0</v>
      </c>
    </row>
    <row r="268" spans="1:7" ht="15">
      <c r="A268" s="90" t="s">
        <v>1711</v>
      </c>
      <c r="B268" s="89">
        <v>8</v>
      </c>
      <c r="C268" s="103">
        <v>0.0007568944954697025</v>
      </c>
      <c r="D268" s="89" t="s">
        <v>3520</v>
      </c>
      <c r="E268" s="89" t="b">
        <v>0</v>
      </c>
      <c r="F268" s="89" t="b">
        <v>0</v>
      </c>
      <c r="G268" s="89" t="b">
        <v>0</v>
      </c>
    </row>
    <row r="269" spans="1:7" ht="15">
      <c r="A269" s="90" t="s">
        <v>1712</v>
      </c>
      <c r="B269" s="89">
        <v>8</v>
      </c>
      <c r="C269" s="103">
        <v>0.0008103215579784511</v>
      </c>
      <c r="D269" s="89" t="s">
        <v>3520</v>
      </c>
      <c r="E269" s="89" t="b">
        <v>0</v>
      </c>
      <c r="F269" s="89" t="b">
        <v>0</v>
      </c>
      <c r="G269" s="89" t="b">
        <v>0</v>
      </c>
    </row>
    <row r="270" spans="1:7" ht="15">
      <c r="A270" s="90" t="s">
        <v>1713</v>
      </c>
      <c r="B270" s="89">
        <v>8</v>
      </c>
      <c r="C270" s="103">
        <v>0.0006763332463879091</v>
      </c>
      <c r="D270" s="89" t="s">
        <v>3520</v>
      </c>
      <c r="E270" s="89" t="b">
        <v>0</v>
      </c>
      <c r="F270" s="89" t="b">
        <v>0</v>
      </c>
      <c r="G270" s="89" t="b">
        <v>0</v>
      </c>
    </row>
    <row r="271" spans="1:7" ht="15">
      <c r="A271" s="90" t="s">
        <v>1714</v>
      </c>
      <c r="B271" s="89">
        <v>8</v>
      </c>
      <c r="C271" s="103">
        <v>0.0008103215579784511</v>
      </c>
      <c r="D271" s="89" t="s">
        <v>3520</v>
      </c>
      <c r="E271" s="89" t="b">
        <v>0</v>
      </c>
      <c r="F271" s="89" t="b">
        <v>0</v>
      </c>
      <c r="G271" s="89" t="b">
        <v>0</v>
      </c>
    </row>
    <row r="272" spans="1:7" ht="15">
      <c r="A272" s="90" t="s">
        <v>1715</v>
      </c>
      <c r="B272" s="89">
        <v>8</v>
      </c>
      <c r="C272" s="103">
        <v>0.0006763332463879091</v>
      </c>
      <c r="D272" s="89" t="s">
        <v>3520</v>
      </c>
      <c r="E272" s="89" t="b">
        <v>0</v>
      </c>
      <c r="F272" s="89" t="b">
        <v>0</v>
      </c>
      <c r="G272" s="89" t="b">
        <v>0</v>
      </c>
    </row>
    <row r="273" spans="1:7" ht="15">
      <c r="A273" s="90" t="s">
        <v>1716</v>
      </c>
      <c r="B273" s="89">
        <v>8</v>
      </c>
      <c r="C273" s="103">
        <v>0.0006763332463879091</v>
      </c>
      <c r="D273" s="89" t="s">
        <v>3520</v>
      </c>
      <c r="E273" s="89" t="b">
        <v>0</v>
      </c>
      <c r="F273" s="89" t="b">
        <v>0</v>
      </c>
      <c r="G273" s="89" t="b">
        <v>0</v>
      </c>
    </row>
    <row r="274" spans="1:7" ht="15">
      <c r="A274" s="90" t="s">
        <v>1717</v>
      </c>
      <c r="B274" s="89">
        <v>8</v>
      </c>
      <c r="C274" s="103">
        <v>0.0006763332463879091</v>
      </c>
      <c r="D274" s="89" t="s">
        <v>3520</v>
      </c>
      <c r="E274" s="89" t="b">
        <v>0</v>
      </c>
      <c r="F274" s="89" t="b">
        <v>0</v>
      </c>
      <c r="G274" s="89" t="b">
        <v>0</v>
      </c>
    </row>
    <row r="275" spans="1:7" ht="15">
      <c r="A275" s="90" t="s">
        <v>1718</v>
      </c>
      <c r="B275" s="89">
        <v>8</v>
      </c>
      <c r="C275" s="103">
        <v>0.0007568944954697025</v>
      </c>
      <c r="D275" s="89" t="s">
        <v>3520</v>
      </c>
      <c r="E275" s="89" t="b">
        <v>0</v>
      </c>
      <c r="F275" s="89" t="b">
        <v>0</v>
      </c>
      <c r="G275" s="89" t="b">
        <v>0</v>
      </c>
    </row>
    <row r="276" spans="1:7" ht="15">
      <c r="A276" s="90" t="s">
        <v>1719</v>
      </c>
      <c r="B276" s="89">
        <v>8</v>
      </c>
      <c r="C276" s="103">
        <v>0.0006443619435265285</v>
      </c>
      <c r="D276" s="89" t="s">
        <v>3520</v>
      </c>
      <c r="E276" s="89" t="b">
        <v>0</v>
      </c>
      <c r="F276" s="89" t="b">
        <v>0</v>
      </c>
      <c r="G276" s="89" t="b">
        <v>0</v>
      </c>
    </row>
    <row r="277" spans="1:7" ht="15">
      <c r="A277" s="90" t="s">
        <v>1720</v>
      </c>
      <c r="B277" s="89">
        <v>8</v>
      </c>
      <c r="C277" s="103">
        <v>0.0006763332463879091</v>
      </c>
      <c r="D277" s="89" t="s">
        <v>3520</v>
      </c>
      <c r="E277" s="89" t="b">
        <v>0</v>
      </c>
      <c r="F277" s="89" t="b">
        <v>0</v>
      </c>
      <c r="G277" s="89" t="b">
        <v>0</v>
      </c>
    </row>
    <row r="278" spans="1:7" ht="15">
      <c r="A278" s="90" t="s">
        <v>1721</v>
      </c>
      <c r="B278" s="89">
        <v>8</v>
      </c>
      <c r="C278" s="103">
        <v>0.0008103215579784511</v>
      </c>
      <c r="D278" s="89" t="s">
        <v>3520</v>
      </c>
      <c r="E278" s="89" t="b">
        <v>0</v>
      </c>
      <c r="F278" s="89" t="b">
        <v>0</v>
      </c>
      <c r="G278" s="89" t="b">
        <v>0</v>
      </c>
    </row>
    <row r="279" spans="1:7" ht="15">
      <c r="A279" s="90" t="s">
        <v>1722</v>
      </c>
      <c r="B279" s="89">
        <v>8</v>
      </c>
      <c r="C279" s="103">
        <v>0.0008792010213418582</v>
      </c>
      <c r="D279" s="89" t="s">
        <v>3520</v>
      </c>
      <c r="E279" s="89" t="b">
        <v>0</v>
      </c>
      <c r="F279" s="89" t="b">
        <v>0</v>
      </c>
      <c r="G279" s="89" t="b">
        <v>0</v>
      </c>
    </row>
    <row r="280" spans="1:7" ht="15">
      <c r="A280" s="90" t="s">
        <v>1723</v>
      </c>
      <c r="B280" s="89">
        <v>8</v>
      </c>
      <c r="C280" s="103">
        <v>0.0007568944954697025</v>
      </c>
      <c r="D280" s="89" t="s">
        <v>3520</v>
      </c>
      <c r="E280" s="89" t="b">
        <v>0</v>
      </c>
      <c r="F280" s="89" t="b">
        <v>0</v>
      </c>
      <c r="G280" s="89" t="b">
        <v>0</v>
      </c>
    </row>
    <row r="281" spans="1:7" ht="15">
      <c r="A281" s="90" t="s">
        <v>1724</v>
      </c>
      <c r="B281" s="89">
        <v>8</v>
      </c>
      <c r="C281" s="103">
        <v>0.0009762811724303739</v>
      </c>
      <c r="D281" s="89" t="s">
        <v>3520</v>
      </c>
      <c r="E281" s="89" t="b">
        <v>0</v>
      </c>
      <c r="F281" s="89" t="b">
        <v>0</v>
      </c>
      <c r="G281" s="89" t="b">
        <v>0</v>
      </c>
    </row>
    <row r="282" spans="1:7" ht="15">
      <c r="A282" s="90" t="s">
        <v>1725</v>
      </c>
      <c r="B282" s="89">
        <v>8</v>
      </c>
      <c r="C282" s="103">
        <v>0.0006443619435265285</v>
      </c>
      <c r="D282" s="89" t="s">
        <v>3520</v>
      </c>
      <c r="E282" s="89" t="b">
        <v>0</v>
      </c>
      <c r="F282" s="89" t="b">
        <v>0</v>
      </c>
      <c r="G282" s="89" t="b">
        <v>0</v>
      </c>
    </row>
    <row r="283" spans="1:7" ht="15">
      <c r="A283" s="90" t="s">
        <v>1726</v>
      </c>
      <c r="B283" s="89">
        <v>8</v>
      </c>
      <c r="C283" s="103">
        <v>0.0006443619435265285</v>
      </c>
      <c r="D283" s="89" t="s">
        <v>3520</v>
      </c>
      <c r="E283" s="89" t="b">
        <v>0</v>
      </c>
      <c r="F283" s="89" t="b">
        <v>0</v>
      </c>
      <c r="G283" s="89" t="b">
        <v>0</v>
      </c>
    </row>
    <row r="284" spans="1:7" ht="15">
      <c r="A284" s="90" t="s">
        <v>1727</v>
      </c>
      <c r="B284" s="89">
        <v>8</v>
      </c>
      <c r="C284" s="103">
        <v>0.0006443619435265285</v>
      </c>
      <c r="D284" s="89" t="s">
        <v>3520</v>
      </c>
      <c r="E284" s="89" t="b">
        <v>0</v>
      </c>
      <c r="F284" s="89" t="b">
        <v>0</v>
      </c>
      <c r="G284" s="89" t="b">
        <v>0</v>
      </c>
    </row>
    <row r="285" spans="1:7" ht="15">
      <c r="A285" s="90" t="s">
        <v>1728</v>
      </c>
      <c r="B285" s="89">
        <v>8</v>
      </c>
      <c r="C285" s="103">
        <v>0.0006763332463879091</v>
      </c>
      <c r="D285" s="89" t="s">
        <v>3520</v>
      </c>
      <c r="E285" s="89" t="b">
        <v>0</v>
      </c>
      <c r="F285" s="89" t="b">
        <v>0</v>
      </c>
      <c r="G285" s="89" t="b">
        <v>0</v>
      </c>
    </row>
    <row r="286" spans="1:7" ht="15">
      <c r="A286" s="90" t="s">
        <v>1729</v>
      </c>
      <c r="B286" s="89">
        <v>8</v>
      </c>
      <c r="C286" s="103">
        <v>0.0009762811724303739</v>
      </c>
      <c r="D286" s="89" t="s">
        <v>3520</v>
      </c>
      <c r="E286" s="89" t="b">
        <v>0</v>
      </c>
      <c r="F286" s="89" t="b">
        <v>0</v>
      </c>
      <c r="G286" s="89" t="b">
        <v>0</v>
      </c>
    </row>
    <row r="287" spans="1:7" ht="15">
      <c r="A287" s="90" t="s">
        <v>1730</v>
      </c>
      <c r="B287" s="89">
        <v>8</v>
      </c>
      <c r="C287" s="103">
        <v>0.0007132414068899356</v>
      </c>
      <c r="D287" s="89" t="s">
        <v>3520</v>
      </c>
      <c r="E287" s="89" t="b">
        <v>0</v>
      </c>
      <c r="F287" s="89" t="b">
        <v>0</v>
      </c>
      <c r="G287" s="89" t="b">
        <v>0</v>
      </c>
    </row>
    <row r="288" spans="1:7" ht="15">
      <c r="A288" s="90" t="s">
        <v>1731</v>
      </c>
      <c r="B288" s="89">
        <v>8</v>
      </c>
      <c r="C288" s="103">
        <v>0.0011422407868822966</v>
      </c>
      <c r="D288" s="89" t="s">
        <v>3520</v>
      </c>
      <c r="E288" s="89" t="b">
        <v>0</v>
      </c>
      <c r="F288" s="89" t="b">
        <v>0</v>
      </c>
      <c r="G288" s="89" t="b">
        <v>0</v>
      </c>
    </row>
    <row r="289" spans="1:7" ht="15">
      <c r="A289" s="90" t="s">
        <v>1732</v>
      </c>
      <c r="B289" s="89">
        <v>8</v>
      </c>
      <c r="C289" s="103">
        <v>0.0006443619435265285</v>
      </c>
      <c r="D289" s="89" t="s">
        <v>3520</v>
      </c>
      <c r="E289" s="89" t="b">
        <v>0</v>
      </c>
      <c r="F289" s="89" t="b">
        <v>0</v>
      </c>
      <c r="G289" s="89" t="b">
        <v>0</v>
      </c>
    </row>
    <row r="290" spans="1:7" ht="15">
      <c r="A290" s="90" t="s">
        <v>1733</v>
      </c>
      <c r="B290" s="89">
        <v>8</v>
      </c>
      <c r="C290" s="103">
        <v>0.0008103215579784511</v>
      </c>
      <c r="D290" s="89" t="s">
        <v>3520</v>
      </c>
      <c r="E290" s="89" t="b">
        <v>0</v>
      </c>
      <c r="F290" s="89" t="b">
        <v>0</v>
      </c>
      <c r="G290" s="89" t="b">
        <v>0</v>
      </c>
    </row>
    <row r="291" spans="1:7" ht="15">
      <c r="A291" s="90" t="s">
        <v>1734</v>
      </c>
      <c r="B291" s="89">
        <v>8</v>
      </c>
      <c r="C291" s="103">
        <v>0.0007568944954697025</v>
      </c>
      <c r="D291" s="89" t="s">
        <v>3520</v>
      </c>
      <c r="E291" s="89" t="b">
        <v>0</v>
      </c>
      <c r="F291" s="89" t="b">
        <v>0</v>
      </c>
      <c r="G291" s="89" t="b">
        <v>0</v>
      </c>
    </row>
    <row r="292" spans="1:7" ht="15">
      <c r="A292" s="90" t="s">
        <v>1735</v>
      </c>
      <c r="B292" s="89">
        <v>8</v>
      </c>
      <c r="C292" s="103">
        <v>0.0007568944954697025</v>
      </c>
      <c r="D292" s="89" t="s">
        <v>3520</v>
      </c>
      <c r="E292" s="89" t="b">
        <v>0</v>
      </c>
      <c r="F292" s="89" t="b">
        <v>0</v>
      </c>
      <c r="G292" s="89" t="b">
        <v>0</v>
      </c>
    </row>
    <row r="293" spans="1:7" ht="15">
      <c r="A293" s="90" t="s">
        <v>1736</v>
      </c>
      <c r="B293" s="89">
        <v>8</v>
      </c>
      <c r="C293" s="103">
        <v>0.0006763332463879091</v>
      </c>
      <c r="D293" s="89" t="s">
        <v>3520</v>
      </c>
      <c r="E293" s="89" t="b">
        <v>0</v>
      </c>
      <c r="F293" s="89" t="b">
        <v>0</v>
      </c>
      <c r="G293" s="89" t="b">
        <v>0</v>
      </c>
    </row>
    <row r="294" spans="1:7" ht="15">
      <c r="A294" s="90" t="s">
        <v>1737</v>
      </c>
      <c r="B294" s="89">
        <v>8</v>
      </c>
      <c r="C294" s="103">
        <v>0.0007132414068899356</v>
      </c>
      <c r="D294" s="89" t="s">
        <v>3520</v>
      </c>
      <c r="E294" s="89" t="b">
        <v>0</v>
      </c>
      <c r="F294" s="89" t="b">
        <v>0</v>
      </c>
      <c r="G294" s="89" t="b">
        <v>0</v>
      </c>
    </row>
    <row r="295" spans="1:7" ht="15">
      <c r="A295" s="90" t="s">
        <v>1738</v>
      </c>
      <c r="B295" s="89">
        <v>8</v>
      </c>
      <c r="C295" s="103">
        <v>0.0006443619435265285</v>
      </c>
      <c r="D295" s="89" t="s">
        <v>3520</v>
      </c>
      <c r="E295" s="89" t="b">
        <v>0</v>
      </c>
      <c r="F295" s="89" t="b">
        <v>0</v>
      </c>
      <c r="G295" s="89" t="b">
        <v>0</v>
      </c>
    </row>
    <row r="296" spans="1:7" ht="15">
      <c r="A296" s="90" t="s">
        <v>1739</v>
      </c>
      <c r="B296" s="89">
        <v>8</v>
      </c>
      <c r="C296" s="103">
        <v>0.0007132414068899356</v>
      </c>
      <c r="D296" s="89" t="s">
        <v>3520</v>
      </c>
      <c r="E296" s="89" t="b">
        <v>0</v>
      </c>
      <c r="F296" s="89" t="b">
        <v>0</v>
      </c>
      <c r="G296" s="89" t="b">
        <v>0</v>
      </c>
    </row>
    <row r="297" spans="1:7" ht="15">
      <c r="A297" s="90" t="s">
        <v>1740</v>
      </c>
      <c r="B297" s="89">
        <v>8</v>
      </c>
      <c r="C297" s="103">
        <v>0.0011422407868822966</v>
      </c>
      <c r="D297" s="89" t="s">
        <v>3520</v>
      </c>
      <c r="E297" s="89" t="b">
        <v>0</v>
      </c>
      <c r="F297" s="89" t="b">
        <v>0</v>
      </c>
      <c r="G297" s="89" t="b">
        <v>0</v>
      </c>
    </row>
    <row r="298" spans="1:7" ht="15">
      <c r="A298" s="90" t="s">
        <v>676</v>
      </c>
      <c r="B298" s="89">
        <v>8</v>
      </c>
      <c r="C298" s="103">
        <v>0.0006763332463879091</v>
      </c>
      <c r="D298" s="89" t="s">
        <v>3520</v>
      </c>
      <c r="E298" s="89" t="b">
        <v>0</v>
      </c>
      <c r="F298" s="89" t="b">
        <v>0</v>
      </c>
      <c r="G298" s="89" t="b">
        <v>0</v>
      </c>
    </row>
    <row r="299" spans="1:7" ht="15">
      <c r="A299" s="90" t="s">
        <v>1741</v>
      </c>
      <c r="B299" s="89">
        <v>8</v>
      </c>
      <c r="C299" s="103">
        <v>0.0006763332463879091</v>
      </c>
      <c r="D299" s="89" t="s">
        <v>3520</v>
      </c>
      <c r="E299" s="89" t="b">
        <v>0</v>
      </c>
      <c r="F299" s="89" t="b">
        <v>0</v>
      </c>
      <c r="G299" s="89" t="b">
        <v>0</v>
      </c>
    </row>
    <row r="300" spans="1:7" ht="15">
      <c r="A300" s="90" t="s">
        <v>1742</v>
      </c>
      <c r="B300" s="89">
        <v>8</v>
      </c>
      <c r="C300" s="103">
        <v>0.0007568944954697025</v>
      </c>
      <c r="D300" s="89" t="s">
        <v>3520</v>
      </c>
      <c r="E300" s="89" t="b">
        <v>0</v>
      </c>
      <c r="F300" s="89" t="b">
        <v>0</v>
      </c>
      <c r="G300" s="89" t="b">
        <v>0</v>
      </c>
    </row>
    <row r="301" spans="1:7" ht="15">
      <c r="A301" s="90" t="s">
        <v>1743</v>
      </c>
      <c r="B301" s="89">
        <v>8</v>
      </c>
      <c r="C301" s="103">
        <v>0.0007568944954697025</v>
      </c>
      <c r="D301" s="89" t="s">
        <v>3520</v>
      </c>
      <c r="E301" s="89" t="b">
        <v>0</v>
      </c>
      <c r="F301" s="89" t="b">
        <v>0</v>
      </c>
      <c r="G301" s="89" t="b">
        <v>0</v>
      </c>
    </row>
    <row r="302" spans="1:7" ht="15">
      <c r="A302" s="90" t="s">
        <v>1744</v>
      </c>
      <c r="B302" s="89">
        <v>8</v>
      </c>
      <c r="C302" s="103">
        <v>0.0006763332463879091</v>
      </c>
      <c r="D302" s="89" t="s">
        <v>3520</v>
      </c>
      <c r="E302" s="89" t="b">
        <v>0</v>
      </c>
      <c r="F302" s="89" t="b">
        <v>0</v>
      </c>
      <c r="G302" s="89" t="b">
        <v>0</v>
      </c>
    </row>
    <row r="303" spans="1:7" ht="15">
      <c r="A303" s="90" t="s">
        <v>1745</v>
      </c>
      <c r="B303" s="89">
        <v>8</v>
      </c>
      <c r="C303" s="103">
        <v>0.0008103215579784511</v>
      </c>
      <c r="D303" s="89" t="s">
        <v>3520</v>
      </c>
      <c r="E303" s="89" t="b">
        <v>0</v>
      </c>
      <c r="F303" s="89" t="b">
        <v>0</v>
      </c>
      <c r="G303" s="89" t="b">
        <v>0</v>
      </c>
    </row>
    <row r="304" spans="1:7" ht="15">
      <c r="A304" s="90" t="s">
        <v>1746</v>
      </c>
      <c r="B304" s="89">
        <v>8</v>
      </c>
      <c r="C304" s="103">
        <v>0.0006443619435265285</v>
      </c>
      <c r="D304" s="89" t="s">
        <v>3520</v>
      </c>
      <c r="E304" s="89" t="b">
        <v>0</v>
      </c>
      <c r="F304" s="89" t="b">
        <v>0</v>
      </c>
      <c r="G304" s="89" t="b">
        <v>0</v>
      </c>
    </row>
    <row r="305" spans="1:7" ht="15">
      <c r="A305" s="90" t="s">
        <v>1747</v>
      </c>
      <c r="B305" s="89">
        <v>8</v>
      </c>
      <c r="C305" s="103">
        <v>0.0009762811724303739</v>
      </c>
      <c r="D305" s="89" t="s">
        <v>3520</v>
      </c>
      <c r="E305" s="89" t="b">
        <v>0</v>
      </c>
      <c r="F305" s="89" t="b">
        <v>0</v>
      </c>
      <c r="G305" s="89" t="b">
        <v>0</v>
      </c>
    </row>
    <row r="306" spans="1:7" ht="15">
      <c r="A306" s="90" t="s">
        <v>1748</v>
      </c>
      <c r="B306" s="89">
        <v>8</v>
      </c>
      <c r="C306" s="103">
        <v>0.0008103215579784511</v>
      </c>
      <c r="D306" s="89" t="s">
        <v>3520</v>
      </c>
      <c r="E306" s="89" t="b">
        <v>0</v>
      </c>
      <c r="F306" s="89" t="b">
        <v>0</v>
      </c>
      <c r="G306" s="89" t="b">
        <v>0</v>
      </c>
    </row>
    <row r="307" spans="1:7" ht="15">
      <c r="A307" s="90" t="s">
        <v>1749</v>
      </c>
      <c r="B307" s="89">
        <v>8</v>
      </c>
      <c r="C307" s="103">
        <v>0.0011422407868822966</v>
      </c>
      <c r="D307" s="89" t="s">
        <v>3520</v>
      </c>
      <c r="E307" s="89" t="b">
        <v>0</v>
      </c>
      <c r="F307" s="89" t="b">
        <v>0</v>
      </c>
      <c r="G307" s="89" t="b">
        <v>0</v>
      </c>
    </row>
    <row r="308" spans="1:7" ht="15">
      <c r="A308" s="90" t="s">
        <v>1750</v>
      </c>
      <c r="B308" s="89">
        <v>8</v>
      </c>
      <c r="C308" s="103">
        <v>0.0006763332463879091</v>
      </c>
      <c r="D308" s="89" t="s">
        <v>3520</v>
      </c>
      <c r="E308" s="89" t="b">
        <v>1</v>
      </c>
      <c r="F308" s="89" t="b">
        <v>0</v>
      </c>
      <c r="G308" s="89" t="b">
        <v>0</v>
      </c>
    </row>
    <row r="309" spans="1:7" ht="15">
      <c r="A309" s="90" t="s">
        <v>1751</v>
      </c>
      <c r="B309" s="89">
        <v>8</v>
      </c>
      <c r="C309" s="103">
        <v>0.0007132414068899356</v>
      </c>
      <c r="D309" s="89" t="s">
        <v>3520</v>
      </c>
      <c r="E309" s="89" t="b">
        <v>0</v>
      </c>
      <c r="F309" s="89" t="b">
        <v>0</v>
      </c>
      <c r="G309" s="89" t="b">
        <v>0</v>
      </c>
    </row>
    <row r="310" spans="1:7" ht="15">
      <c r="A310" s="90" t="s">
        <v>1752</v>
      </c>
      <c r="B310" s="89">
        <v>8</v>
      </c>
      <c r="C310" s="103">
        <v>0.0008792010213418582</v>
      </c>
      <c r="D310" s="89" t="s">
        <v>3520</v>
      </c>
      <c r="E310" s="89" t="b">
        <v>0</v>
      </c>
      <c r="F310" s="89" t="b">
        <v>0</v>
      </c>
      <c r="G310" s="89" t="b">
        <v>0</v>
      </c>
    </row>
    <row r="311" spans="1:7" ht="15">
      <c r="A311" s="90" t="s">
        <v>1753</v>
      </c>
      <c r="B311" s="89">
        <v>8</v>
      </c>
      <c r="C311" s="103">
        <v>0.0009762811724303739</v>
      </c>
      <c r="D311" s="89" t="s">
        <v>3520</v>
      </c>
      <c r="E311" s="89" t="b">
        <v>0</v>
      </c>
      <c r="F311" s="89" t="b">
        <v>0</v>
      </c>
      <c r="G311" s="89" t="b">
        <v>0</v>
      </c>
    </row>
    <row r="312" spans="1:7" ht="15">
      <c r="A312" s="90" t="s">
        <v>1754</v>
      </c>
      <c r="B312" s="89">
        <v>8</v>
      </c>
      <c r="C312" s="103">
        <v>0.0006443619435265285</v>
      </c>
      <c r="D312" s="89" t="s">
        <v>3520</v>
      </c>
      <c r="E312" s="89" t="b">
        <v>0</v>
      </c>
      <c r="F312" s="89" t="b">
        <v>0</v>
      </c>
      <c r="G312" s="89" t="b">
        <v>0</v>
      </c>
    </row>
    <row r="313" spans="1:7" ht="15">
      <c r="A313" s="90" t="s">
        <v>1755</v>
      </c>
      <c r="B313" s="89">
        <v>8</v>
      </c>
      <c r="C313" s="103">
        <v>0.0008103215579784511</v>
      </c>
      <c r="D313" s="89" t="s">
        <v>3520</v>
      </c>
      <c r="E313" s="89" t="b">
        <v>0</v>
      </c>
      <c r="F313" s="89" t="b">
        <v>0</v>
      </c>
      <c r="G313" s="89" t="b">
        <v>0</v>
      </c>
    </row>
    <row r="314" spans="1:7" ht="15">
      <c r="A314" s="90" t="s">
        <v>1756</v>
      </c>
      <c r="B314" s="89">
        <v>8</v>
      </c>
      <c r="C314" s="103">
        <v>0.0006763332463879091</v>
      </c>
      <c r="D314" s="89" t="s">
        <v>3520</v>
      </c>
      <c r="E314" s="89" t="b">
        <v>0</v>
      </c>
      <c r="F314" s="89" t="b">
        <v>0</v>
      </c>
      <c r="G314" s="89" t="b">
        <v>0</v>
      </c>
    </row>
    <row r="315" spans="1:7" ht="15">
      <c r="A315" s="90" t="s">
        <v>1757</v>
      </c>
      <c r="B315" s="89">
        <v>8</v>
      </c>
      <c r="C315" s="103">
        <v>0.0007132414068899356</v>
      </c>
      <c r="D315" s="89" t="s">
        <v>3520</v>
      </c>
      <c r="E315" s="89" t="b">
        <v>0</v>
      </c>
      <c r="F315" s="89" t="b">
        <v>0</v>
      </c>
      <c r="G315" s="89" t="b">
        <v>0</v>
      </c>
    </row>
    <row r="316" spans="1:7" ht="15">
      <c r="A316" s="90" t="s">
        <v>1758</v>
      </c>
      <c r="B316" s="89">
        <v>8</v>
      </c>
      <c r="C316" s="103">
        <v>0.0007132414068899356</v>
      </c>
      <c r="D316" s="89" t="s">
        <v>3520</v>
      </c>
      <c r="E316" s="89" t="b">
        <v>0</v>
      </c>
      <c r="F316" s="89" t="b">
        <v>0</v>
      </c>
      <c r="G316" s="89" t="b">
        <v>0</v>
      </c>
    </row>
    <row r="317" spans="1:7" ht="15">
      <c r="A317" s="90" t="s">
        <v>1759</v>
      </c>
      <c r="B317" s="89">
        <v>8</v>
      </c>
      <c r="C317" s="103">
        <v>0.0006443619435265285</v>
      </c>
      <c r="D317" s="89" t="s">
        <v>3520</v>
      </c>
      <c r="E317" s="89" t="b">
        <v>0</v>
      </c>
      <c r="F317" s="89" t="b">
        <v>0</v>
      </c>
      <c r="G317" s="89" t="b">
        <v>0</v>
      </c>
    </row>
    <row r="318" spans="1:7" ht="15">
      <c r="A318" s="90" t="s">
        <v>1760</v>
      </c>
      <c r="B318" s="89">
        <v>8</v>
      </c>
      <c r="C318" s="103">
        <v>0.0006763332463879091</v>
      </c>
      <c r="D318" s="89" t="s">
        <v>3520</v>
      </c>
      <c r="E318" s="89" t="b">
        <v>0</v>
      </c>
      <c r="F318" s="89" t="b">
        <v>0</v>
      </c>
      <c r="G318" s="89" t="b">
        <v>0</v>
      </c>
    </row>
    <row r="319" spans="1:7" ht="15">
      <c r="A319" s="90" t="s">
        <v>1761</v>
      </c>
      <c r="B319" s="89">
        <v>8</v>
      </c>
      <c r="C319" s="103">
        <v>0.0007132414068899356</v>
      </c>
      <c r="D319" s="89" t="s">
        <v>3520</v>
      </c>
      <c r="E319" s="89" t="b">
        <v>0</v>
      </c>
      <c r="F319" s="89" t="b">
        <v>0</v>
      </c>
      <c r="G319" s="89" t="b">
        <v>0</v>
      </c>
    </row>
    <row r="320" spans="1:7" ht="15">
      <c r="A320" s="90" t="s">
        <v>1762</v>
      </c>
      <c r="B320" s="89">
        <v>8</v>
      </c>
      <c r="C320" s="103">
        <v>0.0011422407868822966</v>
      </c>
      <c r="D320" s="89" t="s">
        <v>3520</v>
      </c>
      <c r="E320" s="89" t="b">
        <v>0</v>
      </c>
      <c r="F320" s="89" t="b">
        <v>0</v>
      </c>
      <c r="G320" s="89" t="b">
        <v>0</v>
      </c>
    </row>
    <row r="321" spans="1:7" ht="15">
      <c r="A321" s="90" t="s">
        <v>1763</v>
      </c>
      <c r="B321" s="89">
        <v>8</v>
      </c>
      <c r="C321" s="103">
        <v>0.0006763332463879091</v>
      </c>
      <c r="D321" s="89" t="s">
        <v>3520</v>
      </c>
      <c r="E321" s="89" t="b">
        <v>0</v>
      </c>
      <c r="F321" s="89" t="b">
        <v>0</v>
      </c>
      <c r="G321" s="89" t="b">
        <v>0</v>
      </c>
    </row>
    <row r="322" spans="1:7" ht="15">
      <c r="A322" s="90" t="s">
        <v>1764</v>
      </c>
      <c r="B322" s="89">
        <v>8</v>
      </c>
      <c r="C322" s="103">
        <v>0.0006443619435265285</v>
      </c>
      <c r="D322" s="89" t="s">
        <v>3520</v>
      </c>
      <c r="E322" s="89" t="b">
        <v>0</v>
      </c>
      <c r="F322" s="89" t="b">
        <v>0</v>
      </c>
      <c r="G322" s="89" t="b">
        <v>0</v>
      </c>
    </row>
    <row r="323" spans="1:7" ht="15">
      <c r="A323" s="90" t="s">
        <v>1765</v>
      </c>
      <c r="B323" s="89">
        <v>8</v>
      </c>
      <c r="C323" s="103">
        <v>0.0007132414068899356</v>
      </c>
      <c r="D323" s="89" t="s">
        <v>3520</v>
      </c>
      <c r="E323" s="89" t="b">
        <v>0</v>
      </c>
      <c r="F323" s="89" t="b">
        <v>0</v>
      </c>
      <c r="G323" s="89" t="b">
        <v>0</v>
      </c>
    </row>
    <row r="324" spans="1:7" ht="15">
      <c r="A324" s="90" t="s">
        <v>1185</v>
      </c>
      <c r="B324" s="89">
        <v>8</v>
      </c>
      <c r="C324" s="103">
        <v>0.0006763332463879091</v>
      </c>
      <c r="D324" s="89" t="s">
        <v>3520</v>
      </c>
      <c r="E324" s="89" t="b">
        <v>0</v>
      </c>
      <c r="F324" s="89" t="b">
        <v>0</v>
      </c>
      <c r="G324" s="89" t="b">
        <v>0</v>
      </c>
    </row>
    <row r="325" spans="1:7" ht="15">
      <c r="A325" s="90" t="s">
        <v>1766</v>
      </c>
      <c r="B325" s="89">
        <v>7</v>
      </c>
      <c r="C325" s="103">
        <v>0.0005917915905894205</v>
      </c>
      <c r="D325" s="89" t="s">
        <v>3520</v>
      </c>
      <c r="E325" s="89" t="b">
        <v>0</v>
      </c>
      <c r="F325" s="89" t="b">
        <v>0</v>
      </c>
      <c r="G325" s="89" t="b">
        <v>0</v>
      </c>
    </row>
    <row r="326" spans="1:7" ht="15">
      <c r="A326" s="90" t="s">
        <v>1767</v>
      </c>
      <c r="B326" s="89">
        <v>7</v>
      </c>
      <c r="C326" s="103">
        <v>0.0007090313632311448</v>
      </c>
      <c r="D326" s="89" t="s">
        <v>3520</v>
      </c>
      <c r="E326" s="89" t="b">
        <v>0</v>
      </c>
      <c r="F326" s="89" t="b">
        <v>0</v>
      </c>
      <c r="G326" s="89" t="b">
        <v>0</v>
      </c>
    </row>
    <row r="327" spans="1:7" ht="15">
      <c r="A327" s="90" t="s">
        <v>1768</v>
      </c>
      <c r="B327" s="89">
        <v>7</v>
      </c>
      <c r="C327" s="103">
        <v>0.0007090313632311448</v>
      </c>
      <c r="D327" s="89" t="s">
        <v>3520</v>
      </c>
      <c r="E327" s="89" t="b">
        <v>0</v>
      </c>
      <c r="F327" s="89" t="b">
        <v>0</v>
      </c>
      <c r="G327" s="89" t="b">
        <v>0</v>
      </c>
    </row>
    <row r="328" spans="1:7" ht="15">
      <c r="A328" s="90" t="s">
        <v>1769</v>
      </c>
      <c r="B328" s="89">
        <v>7</v>
      </c>
      <c r="C328" s="103">
        <v>0.0007090313632311448</v>
      </c>
      <c r="D328" s="89" t="s">
        <v>3520</v>
      </c>
      <c r="E328" s="89" t="b">
        <v>0</v>
      </c>
      <c r="F328" s="89" t="b">
        <v>0</v>
      </c>
      <c r="G328" s="89" t="b">
        <v>0</v>
      </c>
    </row>
    <row r="329" spans="1:7" ht="15">
      <c r="A329" s="90" t="s">
        <v>1770</v>
      </c>
      <c r="B329" s="89">
        <v>7</v>
      </c>
      <c r="C329" s="103">
        <v>0.0006622826835359897</v>
      </c>
      <c r="D329" s="89" t="s">
        <v>3520</v>
      </c>
      <c r="E329" s="89" t="b">
        <v>0</v>
      </c>
      <c r="F329" s="89" t="b">
        <v>0</v>
      </c>
      <c r="G329" s="89" t="b">
        <v>0</v>
      </c>
    </row>
    <row r="330" spans="1:7" ht="15">
      <c r="A330" s="90" t="s">
        <v>1771</v>
      </c>
      <c r="B330" s="89">
        <v>7</v>
      </c>
      <c r="C330" s="103">
        <v>0.0006240862310286936</v>
      </c>
      <c r="D330" s="89" t="s">
        <v>3520</v>
      </c>
      <c r="E330" s="89" t="b">
        <v>0</v>
      </c>
      <c r="F330" s="89" t="b">
        <v>0</v>
      </c>
      <c r="G330" s="89" t="b">
        <v>0</v>
      </c>
    </row>
    <row r="331" spans="1:7" ht="15">
      <c r="A331" s="90" t="s">
        <v>1772</v>
      </c>
      <c r="B331" s="89">
        <v>7</v>
      </c>
      <c r="C331" s="103">
        <v>0.0006240862310286936</v>
      </c>
      <c r="D331" s="89" t="s">
        <v>3520</v>
      </c>
      <c r="E331" s="89" t="b">
        <v>0</v>
      </c>
      <c r="F331" s="89" t="b">
        <v>0</v>
      </c>
      <c r="G331" s="89" t="b">
        <v>0</v>
      </c>
    </row>
    <row r="332" spans="1:7" ht="15">
      <c r="A332" s="90" t="s">
        <v>1773</v>
      </c>
      <c r="B332" s="89">
        <v>7</v>
      </c>
      <c r="C332" s="103">
        <v>0.0005917915905894205</v>
      </c>
      <c r="D332" s="89" t="s">
        <v>3520</v>
      </c>
      <c r="E332" s="89" t="b">
        <v>0</v>
      </c>
      <c r="F332" s="89" t="b">
        <v>0</v>
      </c>
      <c r="G332" s="89" t="b">
        <v>0</v>
      </c>
    </row>
    <row r="333" spans="1:7" ht="15">
      <c r="A333" s="90" t="s">
        <v>1774</v>
      </c>
      <c r="B333" s="89">
        <v>7</v>
      </c>
      <c r="C333" s="103">
        <v>0.0006622826835359897</v>
      </c>
      <c r="D333" s="89" t="s">
        <v>3520</v>
      </c>
      <c r="E333" s="89" t="b">
        <v>0</v>
      </c>
      <c r="F333" s="89" t="b">
        <v>0</v>
      </c>
      <c r="G333" s="89" t="b">
        <v>0</v>
      </c>
    </row>
    <row r="334" spans="1:7" ht="15">
      <c r="A334" s="90" t="s">
        <v>1775</v>
      </c>
      <c r="B334" s="89">
        <v>7</v>
      </c>
      <c r="C334" s="103">
        <v>0.0007090313632311448</v>
      </c>
      <c r="D334" s="89" t="s">
        <v>3520</v>
      </c>
      <c r="E334" s="89" t="b">
        <v>1</v>
      </c>
      <c r="F334" s="89" t="b">
        <v>0</v>
      </c>
      <c r="G334" s="89" t="b">
        <v>0</v>
      </c>
    </row>
    <row r="335" spans="1:7" ht="15">
      <c r="A335" s="90" t="s">
        <v>1776</v>
      </c>
      <c r="B335" s="89">
        <v>7</v>
      </c>
      <c r="C335" s="103">
        <v>0.0006240862310286936</v>
      </c>
      <c r="D335" s="89" t="s">
        <v>3520</v>
      </c>
      <c r="E335" s="89" t="b">
        <v>0</v>
      </c>
      <c r="F335" s="89" t="b">
        <v>0</v>
      </c>
      <c r="G335" s="89" t="b">
        <v>0</v>
      </c>
    </row>
    <row r="336" spans="1:7" ht="15">
      <c r="A336" s="90" t="s">
        <v>1777</v>
      </c>
      <c r="B336" s="89">
        <v>7</v>
      </c>
      <c r="C336" s="103">
        <v>0.0005917915905894205</v>
      </c>
      <c r="D336" s="89" t="s">
        <v>3520</v>
      </c>
      <c r="E336" s="89" t="b">
        <v>0</v>
      </c>
      <c r="F336" s="89" t="b">
        <v>0</v>
      </c>
      <c r="G336" s="89" t="b">
        <v>0</v>
      </c>
    </row>
    <row r="337" spans="1:7" ht="15">
      <c r="A337" s="90" t="s">
        <v>1778</v>
      </c>
      <c r="B337" s="89">
        <v>7</v>
      </c>
      <c r="C337" s="103">
        <v>0.0005917915905894205</v>
      </c>
      <c r="D337" s="89" t="s">
        <v>3520</v>
      </c>
      <c r="E337" s="89" t="b">
        <v>0</v>
      </c>
      <c r="F337" s="89" t="b">
        <v>0</v>
      </c>
      <c r="G337" s="89" t="b">
        <v>0</v>
      </c>
    </row>
    <row r="338" spans="1:7" ht="15">
      <c r="A338" s="90" t="s">
        <v>1779</v>
      </c>
      <c r="B338" s="89">
        <v>7</v>
      </c>
      <c r="C338" s="103">
        <v>0.0006622826835359897</v>
      </c>
      <c r="D338" s="89" t="s">
        <v>3520</v>
      </c>
      <c r="E338" s="89" t="b">
        <v>0</v>
      </c>
      <c r="F338" s="89" t="b">
        <v>0</v>
      </c>
      <c r="G338" s="89" t="b">
        <v>0</v>
      </c>
    </row>
    <row r="339" spans="1:7" ht="15">
      <c r="A339" s="90" t="s">
        <v>1780</v>
      </c>
      <c r="B339" s="89">
        <v>7</v>
      </c>
      <c r="C339" s="103">
        <v>0.0007090313632311448</v>
      </c>
      <c r="D339" s="89" t="s">
        <v>3520</v>
      </c>
      <c r="E339" s="89" t="b">
        <v>0</v>
      </c>
      <c r="F339" s="89" t="b">
        <v>0</v>
      </c>
      <c r="G339" s="89" t="b">
        <v>0</v>
      </c>
    </row>
    <row r="340" spans="1:7" ht="15">
      <c r="A340" s="90" t="s">
        <v>1781</v>
      </c>
      <c r="B340" s="89">
        <v>7</v>
      </c>
      <c r="C340" s="103">
        <v>0.000854246025876577</v>
      </c>
      <c r="D340" s="89" t="s">
        <v>3520</v>
      </c>
      <c r="E340" s="89" t="b">
        <v>0</v>
      </c>
      <c r="F340" s="89" t="b">
        <v>0</v>
      </c>
      <c r="G340" s="89" t="b">
        <v>0</v>
      </c>
    </row>
    <row r="341" spans="1:7" ht="15">
      <c r="A341" s="90" t="s">
        <v>1782</v>
      </c>
      <c r="B341" s="89">
        <v>7</v>
      </c>
      <c r="C341" s="103">
        <v>0.0006622826835359897</v>
      </c>
      <c r="D341" s="89" t="s">
        <v>3520</v>
      </c>
      <c r="E341" s="89" t="b">
        <v>0</v>
      </c>
      <c r="F341" s="89" t="b">
        <v>0</v>
      </c>
      <c r="G341" s="89" t="b">
        <v>0</v>
      </c>
    </row>
    <row r="342" spans="1:7" ht="15">
      <c r="A342" s="90" t="s">
        <v>1783</v>
      </c>
      <c r="B342" s="89">
        <v>7</v>
      </c>
      <c r="C342" s="103">
        <v>0.0006240862310286936</v>
      </c>
      <c r="D342" s="89" t="s">
        <v>3520</v>
      </c>
      <c r="E342" s="89" t="b">
        <v>0</v>
      </c>
      <c r="F342" s="89" t="b">
        <v>0</v>
      </c>
      <c r="G342" s="89" t="b">
        <v>0</v>
      </c>
    </row>
    <row r="343" spans="1:7" ht="15">
      <c r="A343" s="90" t="s">
        <v>1784</v>
      </c>
      <c r="B343" s="89">
        <v>7</v>
      </c>
      <c r="C343" s="103">
        <v>0.000854246025876577</v>
      </c>
      <c r="D343" s="89" t="s">
        <v>3520</v>
      </c>
      <c r="E343" s="89" t="b">
        <v>0</v>
      </c>
      <c r="F343" s="89" t="b">
        <v>0</v>
      </c>
      <c r="G343" s="89" t="b">
        <v>0</v>
      </c>
    </row>
    <row r="344" spans="1:7" ht="15">
      <c r="A344" s="90" t="s">
        <v>1785</v>
      </c>
      <c r="B344" s="89">
        <v>7</v>
      </c>
      <c r="C344" s="103">
        <v>0.0006240862310286936</v>
      </c>
      <c r="D344" s="89" t="s">
        <v>3520</v>
      </c>
      <c r="E344" s="89" t="b">
        <v>0</v>
      </c>
      <c r="F344" s="89" t="b">
        <v>0</v>
      </c>
      <c r="G344" s="89" t="b">
        <v>0</v>
      </c>
    </row>
    <row r="345" spans="1:7" ht="15">
      <c r="A345" s="90" t="s">
        <v>1786</v>
      </c>
      <c r="B345" s="89">
        <v>7</v>
      </c>
      <c r="C345" s="103">
        <v>0.0006622826835359897</v>
      </c>
      <c r="D345" s="89" t="s">
        <v>3520</v>
      </c>
      <c r="E345" s="89" t="b">
        <v>0</v>
      </c>
      <c r="F345" s="89" t="b">
        <v>0</v>
      </c>
      <c r="G345" s="89" t="b">
        <v>0</v>
      </c>
    </row>
    <row r="346" spans="1:7" ht="15">
      <c r="A346" s="90" t="s">
        <v>1787</v>
      </c>
      <c r="B346" s="89">
        <v>7</v>
      </c>
      <c r="C346" s="103">
        <v>0.0005917915905894205</v>
      </c>
      <c r="D346" s="89" t="s">
        <v>3520</v>
      </c>
      <c r="E346" s="89" t="b">
        <v>0</v>
      </c>
      <c r="F346" s="89" t="b">
        <v>0</v>
      </c>
      <c r="G346" s="89" t="b">
        <v>0</v>
      </c>
    </row>
    <row r="347" spans="1:7" ht="15">
      <c r="A347" s="90" t="s">
        <v>1788</v>
      </c>
      <c r="B347" s="89">
        <v>7</v>
      </c>
      <c r="C347" s="103">
        <v>0.0005917915905894205</v>
      </c>
      <c r="D347" s="89" t="s">
        <v>3520</v>
      </c>
      <c r="E347" s="89" t="b">
        <v>0</v>
      </c>
      <c r="F347" s="89" t="b">
        <v>0</v>
      </c>
      <c r="G347" s="89" t="b">
        <v>0</v>
      </c>
    </row>
    <row r="348" spans="1:7" ht="15">
      <c r="A348" s="90" t="s">
        <v>1789</v>
      </c>
      <c r="B348" s="89">
        <v>7</v>
      </c>
      <c r="C348" s="103">
        <v>0.0007090313632311448</v>
      </c>
      <c r="D348" s="89" t="s">
        <v>3520</v>
      </c>
      <c r="E348" s="89" t="b">
        <v>0</v>
      </c>
      <c r="F348" s="89" t="b">
        <v>0</v>
      </c>
      <c r="G348" s="89" t="b">
        <v>0</v>
      </c>
    </row>
    <row r="349" spans="1:7" ht="15">
      <c r="A349" s="90" t="s">
        <v>1790</v>
      </c>
      <c r="B349" s="89">
        <v>7</v>
      </c>
      <c r="C349" s="103">
        <v>0.000854246025876577</v>
      </c>
      <c r="D349" s="89" t="s">
        <v>3520</v>
      </c>
      <c r="E349" s="89" t="b">
        <v>0</v>
      </c>
      <c r="F349" s="89" t="b">
        <v>0</v>
      </c>
      <c r="G349" s="89" t="b">
        <v>0</v>
      </c>
    </row>
    <row r="350" spans="1:7" ht="15">
      <c r="A350" s="90" t="s">
        <v>1791</v>
      </c>
      <c r="B350" s="89">
        <v>7</v>
      </c>
      <c r="C350" s="103">
        <v>0.0009994606885220093</v>
      </c>
      <c r="D350" s="89" t="s">
        <v>3520</v>
      </c>
      <c r="E350" s="89" t="b">
        <v>0</v>
      </c>
      <c r="F350" s="89" t="b">
        <v>0</v>
      </c>
      <c r="G350" s="89" t="b">
        <v>0</v>
      </c>
    </row>
    <row r="351" spans="1:7" ht="15">
      <c r="A351" s="90" t="s">
        <v>1792</v>
      </c>
      <c r="B351" s="89">
        <v>7</v>
      </c>
      <c r="C351" s="103">
        <v>0.0007693008936741259</v>
      </c>
      <c r="D351" s="89" t="s">
        <v>3520</v>
      </c>
      <c r="E351" s="89" t="b">
        <v>0</v>
      </c>
      <c r="F351" s="89" t="b">
        <v>0</v>
      </c>
      <c r="G351" s="89" t="b">
        <v>0</v>
      </c>
    </row>
    <row r="352" spans="1:7" ht="15">
      <c r="A352" s="90" t="s">
        <v>1793</v>
      </c>
      <c r="B352" s="89">
        <v>7</v>
      </c>
      <c r="C352" s="103">
        <v>0.0005917915905894205</v>
      </c>
      <c r="D352" s="89" t="s">
        <v>3520</v>
      </c>
      <c r="E352" s="89" t="b">
        <v>0</v>
      </c>
      <c r="F352" s="89" t="b">
        <v>0</v>
      </c>
      <c r="G352" s="89" t="b">
        <v>0</v>
      </c>
    </row>
    <row r="353" spans="1:7" ht="15">
      <c r="A353" s="90" t="s">
        <v>1794</v>
      </c>
      <c r="B353" s="89">
        <v>7</v>
      </c>
      <c r="C353" s="103">
        <v>0.0005917915905894205</v>
      </c>
      <c r="D353" s="89" t="s">
        <v>3520</v>
      </c>
      <c r="E353" s="89" t="b">
        <v>0</v>
      </c>
      <c r="F353" s="89" t="b">
        <v>0</v>
      </c>
      <c r="G353" s="89" t="b">
        <v>0</v>
      </c>
    </row>
    <row r="354" spans="1:7" ht="15">
      <c r="A354" s="90" t="s">
        <v>1795</v>
      </c>
      <c r="B354" s="89">
        <v>7</v>
      </c>
      <c r="C354" s="103">
        <v>0.0006622826835359897</v>
      </c>
      <c r="D354" s="89" t="s">
        <v>3520</v>
      </c>
      <c r="E354" s="89" t="b">
        <v>0</v>
      </c>
      <c r="F354" s="89" t="b">
        <v>0</v>
      </c>
      <c r="G354" s="89" t="b">
        <v>0</v>
      </c>
    </row>
    <row r="355" spans="1:7" ht="15">
      <c r="A355" s="90" t="s">
        <v>1796</v>
      </c>
      <c r="B355" s="89">
        <v>7</v>
      </c>
      <c r="C355" s="103">
        <v>0.0006622826835359897</v>
      </c>
      <c r="D355" s="89" t="s">
        <v>3520</v>
      </c>
      <c r="E355" s="89" t="b">
        <v>0</v>
      </c>
      <c r="F355" s="89" t="b">
        <v>0</v>
      </c>
      <c r="G355" s="89" t="b">
        <v>0</v>
      </c>
    </row>
    <row r="356" spans="1:7" ht="15">
      <c r="A356" s="90" t="s">
        <v>1797</v>
      </c>
      <c r="B356" s="89">
        <v>7</v>
      </c>
      <c r="C356" s="103">
        <v>0.0006622826835359897</v>
      </c>
      <c r="D356" s="89" t="s">
        <v>3520</v>
      </c>
      <c r="E356" s="89" t="b">
        <v>0</v>
      </c>
      <c r="F356" s="89" t="b">
        <v>0</v>
      </c>
      <c r="G356" s="89" t="b">
        <v>0</v>
      </c>
    </row>
    <row r="357" spans="1:7" ht="15">
      <c r="A357" s="90" t="s">
        <v>1798</v>
      </c>
      <c r="B357" s="89">
        <v>7</v>
      </c>
      <c r="C357" s="103">
        <v>0.000854246025876577</v>
      </c>
      <c r="D357" s="89" t="s">
        <v>3520</v>
      </c>
      <c r="E357" s="89" t="b">
        <v>0</v>
      </c>
      <c r="F357" s="89" t="b">
        <v>0</v>
      </c>
      <c r="G357" s="89" t="b">
        <v>0</v>
      </c>
    </row>
    <row r="358" spans="1:7" ht="15">
      <c r="A358" s="90" t="s">
        <v>1799</v>
      </c>
      <c r="B358" s="89">
        <v>7</v>
      </c>
      <c r="C358" s="103">
        <v>0.0007090313632311448</v>
      </c>
      <c r="D358" s="89" t="s">
        <v>3520</v>
      </c>
      <c r="E358" s="89" t="b">
        <v>0</v>
      </c>
      <c r="F358" s="89" t="b">
        <v>0</v>
      </c>
      <c r="G358" s="89" t="b">
        <v>0</v>
      </c>
    </row>
    <row r="359" spans="1:7" ht="15">
      <c r="A359" s="90" t="s">
        <v>1800</v>
      </c>
      <c r="B359" s="89">
        <v>7</v>
      </c>
      <c r="C359" s="103">
        <v>0.0007090313632311448</v>
      </c>
      <c r="D359" s="89" t="s">
        <v>3520</v>
      </c>
      <c r="E359" s="89" t="b">
        <v>0</v>
      </c>
      <c r="F359" s="89" t="b">
        <v>0</v>
      </c>
      <c r="G359" s="89" t="b">
        <v>0</v>
      </c>
    </row>
    <row r="360" spans="1:7" ht="15">
      <c r="A360" s="90" t="s">
        <v>1801</v>
      </c>
      <c r="B360" s="89">
        <v>7</v>
      </c>
      <c r="C360" s="103">
        <v>0.000854246025876577</v>
      </c>
      <c r="D360" s="89" t="s">
        <v>3520</v>
      </c>
      <c r="E360" s="89" t="b">
        <v>0</v>
      </c>
      <c r="F360" s="89" t="b">
        <v>0</v>
      </c>
      <c r="G360" s="89" t="b">
        <v>0</v>
      </c>
    </row>
    <row r="361" spans="1:7" ht="15">
      <c r="A361" s="90" t="s">
        <v>1802</v>
      </c>
      <c r="B361" s="89">
        <v>7</v>
      </c>
      <c r="C361" s="103">
        <v>0.0007693008936741259</v>
      </c>
      <c r="D361" s="89" t="s">
        <v>3520</v>
      </c>
      <c r="E361" s="89" t="b">
        <v>0</v>
      </c>
      <c r="F361" s="89" t="b">
        <v>0</v>
      </c>
      <c r="G361" s="89" t="b">
        <v>0</v>
      </c>
    </row>
    <row r="362" spans="1:7" ht="15">
      <c r="A362" s="90" t="s">
        <v>1803</v>
      </c>
      <c r="B362" s="89">
        <v>7</v>
      </c>
      <c r="C362" s="103">
        <v>0.0005917915905894205</v>
      </c>
      <c r="D362" s="89" t="s">
        <v>3520</v>
      </c>
      <c r="E362" s="89" t="b">
        <v>0</v>
      </c>
      <c r="F362" s="89" t="b">
        <v>0</v>
      </c>
      <c r="G362" s="89" t="b">
        <v>0</v>
      </c>
    </row>
    <row r="363" spans="1:7" ht="15">
      <c r="A363" s="90" t="s">
        <v>1804</v>
      </c>
      <c r="B363" s="89">
        <v>7</v>
      </c>
      <c r="C363" s="103">
        <v>0.0007693008936741259</v>
      </c>
      <c r="D363" s="89" t="s">
        <v>3520</v>
      </c>
      <c r="E363" s="89" t="b">
        <v>0</v>
      </c>
      <c r="F363" s="89" t="b">
        <v>0</v>
      </c>
      <c r="G363" s="89" t="b">
        <v>0</v>
      </c>
    </row>
    <row r="364" spans="1:7" ht="15">
      <c r="A364" s="90" t="s">
        <v>1805</v>
      </c>
      <c r="B364" s="89">
        <v>7</v>
      </c>
      <c r="C364" s="103">
        <v>0.0007090313632311448</v>
      </c>
      <c r="D364" s="89" t="s">
        <v>3520</v>
      </c>
      <c r="E364" s="89" t="b">
        <v>0</v>
      </c>
      <c r="F364" s="89" t="b">
        <v>0</v>
      </c>
      <c r="G364" s="89" t="b">
        <v>0</v>
      </c>
    </row>
    <row r="365" spans="1:7" ht="15">
      <c r="A365" s="90" t="s">
        <v>1806</v>
      </c>
      <c r="B365" s="89">
        <v>7</v>
      </c>
      <c r="C365" s="103">
        <v>0.0005917915905894205</v>
      </c>
      <c r="D365" s="89" t="s">
        <v>3520</v>
      </c>
      <c r="E365" s="89" t="b">
        <v>0</v>
      </c>
      <c r="F365" s="89" t="b">
        <v>0</v>
      </c>
      <c r="G365" s="89" t="b">
        <v>0</v>
      </c>
    </row>
    <row r="366" spans="1:7" ht="15">
      <c r="A366" s="90" t="s">
        <v>1807</v>
      </c>
      <c r="B366" s="89">
        <v>7</v>
      </c>
      <c r="C366" s="103">
        <v>0.0007693008936741259</v>
      </c>
      <c r="D366" s="89" t="s">
        <v>3520</v>
      </c>
      <c r="E366" s="89" t="b">
        <v>0</v>
      </c>
      <c r="F366" s="89" t="b">
        <v>0</v>
      </c>
      <c r="G366" s="89" t="b">
        <v>0</v>
      </c>
    </row>
    <row r="367" spans="1:7" ht="15">
      <c r="A367" s="90" t="s">
        <v>1808</v>
      </c>
      <c r="B367" s="89">
        <v>7</v>
      </c>
      <c r="C367" s="103">
        <v>0.0006622826835359897</v>
      </c>
      <c r="D367" s="89" t="s">
        <v>3520</v>
      </c>
      <c r="E367" s="89" t="b">
        <v>0</v>
      </c>
      <c r="F367" s="89" t="b">
        <v>0</v>
      </c>
      <c r="G367" s="89" t="b">
        <v>0</v>
      </c>
    </row>
    <row r="368" spans="1:7" ht="15">
      <c r="A368" s="90" t="s">
        <v>1809</v>
      </c>
      <c r="B368" s="89">
        <v>7</v>
      </c>
      <c r="C368" s="103">
        <v>0.0007090313632311448</v>
      </c>
      <c r="D368" s="89" t="s">
        <v>3520</v>
      </c>
      <c r="E368" s="89" t="b">
        <v>0</v>
      </c>
      <c r="F368" s="89" t="b">
        <v>0</v>
      </c>
      <c r="G368" s="89" t="b">
        <v>0</v>
      </c>
    </row>
    <row r="369" spans="1:7" ht="15">
      <c r="A369" s="90" t="s">
        <v>1810</v>
      </c>
      <c r="B369" s="89">
        <v>7</v>
      </c>
      <c r="C369" s="103">
        <v>0.0006240862310286936</v>
      </c>
      <c r="D369" s="89" t="s">
        <v>3520</v>
      </c>
      <c r="E369" s="89" t="b">
        <v>0</v>
      </c>
      <c r="F369" s="89" t="b">
        <v>0</v>
      </c>
      <c r="G369" s="89" t="b">
        <v>0</v>
      </c>
    </row>
    <row r="370" spans="1:7" ht="15">
      <c r="A370" s="90" t="s">
        <v>1811</v>
      </c>
      <c r="B370" s="89">
        <v>7</v>
      </c>
      <c r="C370" s="103">
        <v>0.0006240862310286936</v>
      </c>
      <c r="D370" s="89" t="s">
        <v>3520</v>
      </c>
      <c r="E370" s="89" t="b">
        <v>0</v>
      </c>
      <c r="F370" s="89" t="b">
        <v>0</v>
      </c>
      <c r="G370" s="89" t="b">
        <v>0</v>
      </c>
    </row>
    <row r="371" spans="1:7" ht="15">
      <c r="A371" s="90" t="s">
        <v>1812</v>
      </c>
      <c r="B371" s="89">
        <v>7</v>
      </c>
      <c r="C371" s="103">
        <v>0.0006240862310286936</v>
      </c>
      <c r="D371" s="89" t="s">
        <v>3520</v>
      </c>
      <c r="E371" s="89" t="b">
        <v>0</v>
      </c>
      <c r="F371" s="89" t="b">
        <v>0</v>
      </c>
      <c r="G371" s="89" t="b">
        <v>0</v>
      </c>
    </row>
    <row r="372" spans="1:7" ht="15">
      <c r="A372" s="90" t="s">
        <v>1813</v>
      </c>
      <c r="B372" s="89">
        <v>7</v>
      </c>
      <c r="C372" s="103">
        <v>0.0006240862310286936</v>
      </c>
      <c r="D372" s="89" t="s">
        <v>3520</v>
      </c>
      <c r="E372" s="89" t="b">
        <v>0</v>
      </c>
      <c r="F372" s="89" t="b">
        <v>0</v>
      </c>
      <c r="G372" s="89" t="b">
        <v>0</v>
      </c>
    </row>
    <row r="373" spans="1:7" ht="15">
      <c r="A373" s="90" t="s">
        <v>1814</v>
      </c>
      <c r="B373" s="89">
        <v>7</v>
      </c>
      <c r="C373" s="103">
        <v>0.000854246025876577</v>
      </c>
      <c r="D373" s="89" t="s">
        <v>3520</v>
      </c>
      <c r="E373" s="89" t="b">
        <v>0</v>
      </c>
      <c r="F373" s="89" t="b">
        <v>0</v>
      </c>
      <c r="G373" s="89" t="b">
        <v>0</v>
      </c>
    </row>
    <row r="374" spans="1:7" ht="15">
      <c r="A374" s="90" t="s">
        <v>1815</v>
      </c>
      <c r="B374" s="89">
        <v>7</v>
      </c>
      <c r="C374" s="103">
        <v>0.0005917915905894205</v>
      </c>
      <c r="D374" s="89" t="s">
        <v>3520</v>
      </c>
      <c r="E374" s="89" t="b">
        <v>0</v>
      </c>
      <c r="F374" s="89" t="b">
        <v>0</v>
      </c>
      <c r="G374" s="89" t="b">
        <v>0</v>
      </c>
    </row>
    <row r="375" spans="1:7" ht="15">
      <c r="A375" s="90" t="s">
        <v>1816</v>
      </c>
      <c r="B375" s="89">
        <v>7</v>
      </c>
      <c r="C375" s="103">
        <v>0.0005917915905894205</v>
      </c>
      <c r="D375" s="89" t="s">
        <v>3520</v>
      </c>
      <c r="E375" s="89" t="b">
        <v>0</v>
      </c>
      <c r="F375" s="89" t="b">
        <v>1</v>
      </c>
      <c r="G375" s="89" t="b">
        <v>0</v>
      </c>
    </row>
    <row r="376" spans="1:7" ht="15">
      <c r="A376" s="90" t="s">
        <v>1817</v>
      </c>
      <c r="B376" s="89">
        <v>7</v>
      </c>
      <c r="C376" s="103">
        <v>0.0006622826835359897</v>
      </c>
      <c r="D376" s="89" t="s">
        <v>3520</v>
      </c>
      <c r="E376" s="89" t="b">
        <v>0</v>
      </c>
      <c r="F376" s="89" t="b">
        <v>0</v>
      </c>
      <c r="G376" s="89" t="b">
        <v>0</v>
      </c>
    </row>
    <row r="377" spans="1:7" ht="15">
      <c r="A377" s="90" t="s">
        <v>1818</v>
      </c>
      <c r="B377" s="89">
        <v>7</v>
      </c>
      <c r="C377" s="103">
        <v>0.0005917915905894205</v>
      </c>
      <c r="D377" s="89" t="s">
        <v>3520</v>
      </c>
      <c r="E377" s="89" t="b">
        <v>0</v>
      </c>
      <c r="F377" s="89" t="b">
        <v>0</v>
      </c>
      <c r="G377" s="89" t="b">
        <v>0</v>
      </c>
    </row>
    <row r="378" spans="1:7" ht="15">
      <c r="A378" s="90" t="s">
        <v>1819</v>
      </c>
      <c r="B378" s="89">
        <v>7</v>
      </c>
      <c r="C378" s="103">
        <v>0.0006622826835359897</v>
      </c>
      <c r="D378" s="89" t="s">
        <v>3520</v>
      </c>
      <c r="E378" s="89" t="b">
        <v>0</v>
      </c>
      <c r="F378" s="89" t="b">
        <v>0</v>
      </c>
      <c r="G378" s="89" t="b">
        <v>0</v>
      </c>
    </row>
    <row r="379" spans="1:7" ht="15">
      <c r="A379" s="90" t="s">
        <v>1820</v>
      </c>
      <c r="B379" s="89">
        <v>7</v>
      </c>
      <c r="C379" s="103">
        <v>0.0006240862310286936</v>
      </c>
      <c r="D379" s="89" t="s">
        <v>3520</v>
      </c>
      <c r="E379" s="89" t="b">
        <v>0</v>
      </c>
      <c r="F379" s="89" t="b">
        <v>0</v>
      </c>
      <c r="G379" s="89" t="b">
        <v>0</v>
      </c>
    </row>
    <row r="380" spans="1:7" ht="15">
      <c r="A380" s="90" t="s">
        <v>1821</v>
      </c>
      <c r="B380" s="89">
        <v>7</v>
      </c>
      <c r="C380" s="103">
        <v>0.0009994606885220093</v>
      </c>
      <c r="D380" s="89" t="s">
        <v>3520</v>
      </c>
      <c r="E380" s="89" t="b">
        <v>0</v>
      </c>
      <c r="F380" s="89" t="b">
        <v>0</v>
      </c>
      <c r="G380" s="89" t="b">
        <v>0</v>
      </c>
    </row>
    <row r="381" spans="1:7" ht="15">
      <c r="A381" s="90" t="s">
        <v>1822</v>
      </c>
      <c r="B381" s="89">
        <v>7</v>
      </c>
      <c r="C381" s="103">
        <v>0.0007693008936741259</v>
      </c>
      <c r="D381" s="89" t="s">
        <v>3520</v>
      </c>
      <c r="E381" s="89" t="b">
        <v>0</v>
      </c>
      <c r="F381" s="89" t="b">
        <v>0</v>
      </c>
      <c r="G381" s="89" t="b">
        <v>0</v>
      </c>
    </row>
    <row r="382" spans="1:7" ht="15">
      <c r="A382" s="90" t="s">
        <v>1823</v>
      </c>
      <c r="B382" s="89">
        <v>7</v>
      </c>
      <c r="C382" s="103">
        <v>0.0006240862310286936</v>
      </c>
      <c r="D382" s="89" t="s">
        <v>3520</v>
      </c>
      <c r="E382" s="89" t="b">
        <v>0</v>
      </c>
      <c r="F382" s="89" t="b">
        <v>0</v>
      </c>
      <c r="G382" s="89" t="b">
        <v>0</v>
      </c>
    </row>
    <row r="383" spans="1:7" ht="15">
      <c r="A383" s="90" t="s">
        <v>1824</v>
      </c>
      <c r="B383" s="89">
        <v>7</v>
      </c>
      <c r="C383" s="103">
        <v>0.0007693008936741259</v>
      </c>
      <c r="D383" s="89" t="s">
        <v>3520</v>
      </c>
      <c r="E383" s="89" t="b">
        <v>0</v>
      </c>
      <c r="F383" s="89" t="b">
        <v>0</v>
      </c>
      <c r="G383" s="89" t="b">
        <v>0</v>
      </c>
    </row>
    <row r="384" spans="1:7" ht="15">
      <c r="A384" s="90" t="s">
        <v>1825</v>
      </c>
      <c r="B384" s="89">
        <v>7</v>
      </c>
      <c r="C384" s="103">
        <v>0.0005917915905894205</v>
      </c>
      <c r="D384" s="89" t="s">
        <v>3520</v>
      </c>
      <c r="E384" s="89" t="b">
        <v>0</v>
      </c>
      <c r="F384" s="89" t="b">
        <v>0</v>
      </c>
      <c r="G384" s="89" t="b">
        <v>0</v>
      </c>
    </row>
    <row r="385" spans="1:7" ht="15">
      <c r="A385" s="90" t="s">
        <v>1826</v>
      </c>
      <c r="B385" s="89">
        <v>7</v>
      </c>
      <c r="C385" s="103">
        <v>0.0005917915905894205</v>
      </c>
      <c r="D385" s="89" t="s">
        <v>3520</v>
      </c>
      <c r="E385" s="89" t="b">
        <v>0</v>
      </c>
      <c r="F385" s="89" t="b">
        <v>1</v>
      </c>
      <c r="G385" s="89" t="b">
        <v>0</v>
      </c>
    </row>
    <row r="386" spans="1:7" ht="15">
      <c r="A386" s="90" t="s">
        <v>1827</v>
      </c>
      <c r="B386" s="89">
        <v>7</v>
      </c>
      <c r="C386" s="103">
        <v>0.0006240862310286936</v>
      </c>
      <c r="D386" s="89" t="s">
        <v>3520</v>
      </c>
      <c r="E386" s="89" t="b">
        <v>0</v>
      </c>
      <c r="F386" s="89" t="b">
        <v>0</v>
      </c>
      <c r="G386" s="89" t="b">
        <v>0</v>
      </c>
    </row>
    <row r="387" spans="1:7" ht="15">
      <c r="A387" s="90" t="s">
        <v>1828</v>
      </c>
      <c r="B387" s="89">
        <v>7</v>
      </c>
      <c r="C387" s="103">
        <v>0.0007090313632311448</v>
      </c>
      <c r="D387" s="89" t="s">
        <v>3520</v>
      </c>
      <c r="E387" s="89" t="b">
        <v>0</v>
      </c>
      <c r="F387" s="89" t="b">
        <v>0</v>
      </c>
      <c r="G387" s="89" t="b">
        <v>0</v>
      </c>
    </row>
    <row r="388" spans="1:7" ht="15">
      <c r="A388" s="90" t="s">
        <v>1829</v>
      </c>
      <c r="B388" s="89">
        <v>7</v>
      </c>
      <c r="C388" s="103">
        <v>0.0006622826835359897</v>
      </c>
      <c r="D388" s="89" t="s">
        <v>3520</v>
      </c>
      <c r="E388" s="89" t="b">
        <v>0</v>
      </c>
      <c r="F388" s="89" t="b">
        <v>0</v>
      </c>
      <c r="G388" s="89" t="b">
        <v>0</v>
      </c>
    </row>
    <row r="389" spans="1:7" ht="15">
      <c r="A389" s="90" t="s">
        <v>1830</v>
      </c>
      <c r="B389" s="89">
        <v>7</v>
      </c>
      <c r="C389" s="103">
        <v>0.0007693008936741259</v>
      </c>
      <c r="D389" s="89" t="s">
        <v>3520</v>
      </c>
      <c r="E389" s="89" t="b">
        <v>0</v>
      </c>
      <c r="F389" s="89" t="b">
        <v>0</v>
      </c>
      <c r="G389" s="89" t="b">
        <v>0</v>
      </c>
    </row>
    <row r="390" spans="1:7" ht="15">
      <c r="A390" s="90" t="s">
        <v>1831</v>
      </c>
      <c r="B390" s="89">
        <v>7</v>
      </c>
      <c r="C390" s="103">
        <v>0.000854246025876577</v>
      </c>
      <c r="D390" s="89" t="s">
        <v>3520</v>
      </c>
      <c r="E390" s="89" t="b">
        <v>0</v>
      </c>
      <c r="F390" s="89" t="b">
        <v>0</v>
      </c>
      <c r="G390" s="89" t="b">
        <v>0</v>
      </c>
    </row>
    <row r="391" spans="1:7" ht="15">
      <c r="A391" s="90" t="s">
        <v>1832</v>
      </c>
      <c r="B391" s="89">
        <v>7</v>
      </c>
      <c r="C391" s="103">
        <v>0.0005917915905894205</v>
      </c>
      <c r="D391" s="89" t="s">
        <v>3520</v>
      </c>
      <c r="E391" s="89" t="b">
        <v>0</v>
      </c>
      <c r="F391" s="89" t="b">
        <v>0</v>
      </c>
      <c r="G391" s="89" t="b">
        <v>0</v>
      </c>
    </row>
    <row r="392" spans="1:7" ht="15">
      <c r="A392" s="90" t="s">
        <v>1833</v>
      </c>
      <c r="B392" s="89">
        <v>6</v>
      </c>
      <c r="C392" s="103">
        <v>0.0005349310551674517</v>
      </c>
      <c r="D392" s="89" t="s">
        <v>3520</v>
      </c>
      <c r="E392" s="89" t="b">
        <v>0</v>
      </c>
      <c r="F392" s="89" t="b">
        <v>0</v>
      </c>
      <c r="G392" s="89" t="b">
        <v>0</v>
      </c>
    </row>
    <row r="393" spans="1:7" ht="15">
      <c r="A393" s="90" t="s">
        <v>1834</v>
      </c>
      <c r="B393" s="89">
        <v>6</v>
      </c>
      <c r="C393" s="103">
        <v>0.0005676708716022768</v>
      </c>
      <c r="D393" s="89" t="s">
        <v>3520</v>
      </c>
      <c r="E393" s="89" t="b">
        <v>0</v>
      </c>
      <c r="F393" s="89" t="b">
        <v>0</v>
      </c>
      <c r="G393" s="89" t="b">
        <v>0</v>
      </c>
    </row>
    <row r="394" spans="1:7" ht="15">
      <c r="A394" s="90" t="s">
        <v>1835</v>
      </c>
      <c r="B394" s="89">
        <v>6</v>
      </c>
      <c r="C394" s="103">
        <v>0.0008566805901617223</v>
      </c>
      <c r="D394" s="89" t="s">
        <v>3520</v>
      </c>
      <c r="E394" s="89" t="b">
        <v>0</v>
      </c>
      <c r="F394" s="89" t="b">
        <v>0</v>
      </c>
      <c r="G394" s="89" t="b">
        <v>0</v>
      </c>
    </row>
    <row r="395" spans="1:7" ht="15">
      <c r="A395" s="90" t="s">
        <v>1836</v>
      </c>
      <c r="B395" s="89">
        <v>6</v>
      </c>
      <c r="C395" s="103">
        <v>0.0005349310551674517</v>
      </c>
      <c r="D395" s="89" t="s">
        <v>3520</v>
      </c>
      <c r="E395" s="89" t="b">
        <v>0</v>
      </c>
      <c r="F395" s="89" t="b">
        <v>0</v>
      </c>
      <c r="G395" s="89" t="b">
        <v>0</v>
      </c>
    </row>
    <row r="396" spans="1:7" ht="15">
      <c r="A396" s="90" t="s">
        <v>1837</v>
      </c>
      <c r="B396" s="89">
        <v>6</v>
      </c>
      <c r="C396" s="103">
        <v>0.0005676708716022768</v>
      </c>
      <c r="D396" s="89" t="s">
        <v>3520</v>
      </c>
      <c r="E396" s="89" t="b">
        <v>0</v>
      </c>
      <c r="F396" s="89" t="b">
        <v>0</v>
      </c>
      <c r="G396" s="89" t="b">
        <v>0</v>
      </c>
    </row>
    <row r="397" spans="1:7" ht="15">
      <c r="A397" s="90" t="s">
        <v>1838</v>
      </c>
      <c r="B397" s="89">
        <v>6</v>
      </c>
      <c r="C397" s="103">
        <v>0.0006077411684838383</v>
      </c>
      <c r="D397" s="89" t="s">
        <v>3520</v>
      </c>
      <c r="E397" s="89" t="b">
        <v>0</v>
      </c>
      <c r="F397" s="89" t="b">
        <v>0</v>
      </c>
      <c r="G397" s="89" t="b">
        <v>0</v>
      </c>
    </row>
    <row r="398" spans="1:7" ht="15">
      <c r="A398" s="90" t="s">
        <v>1839</v>
      </c>
      <c r="B398" s="89">
        <v>6</v>
      </c>
      <c r="C398" s="103">
        <v>0.0005349310551674517</v>
      </c>
      <c r="D398" s="89" t="s">
        <v>3520</v>
      </c>
      <c r="E398" s="89" t="b">
        <v>0</v>
      </c>
      <c r="F398" s="89" t="b">
        <v>0</v>
      </c>
      <c r="G398" s="89" t="b">
        <v>0</v>
      </c>
    </row>
    <row r="399" spans="1:7" ht="15">
      <c r="A399" s="90" t="s">
        <v>1840</v>
      </c>
      <c r="B399" s="89">
        <v>6</v>
      </c>
      <c r="C399" s="103">
        <v>0.0005676708716022768</v>
      </c>
      <c r="D399" s="89" t="s">
        <v>3520</v>
      </c>
      <c r="E399" s="89" t="b">
        <v>0</v>
      </c>
      <c r="F399" s="89" t="b">
        <v>0</v>
      </c>
      <c r="G399" s="89" t="b">
        <v>0</v>
      </c>
    </row>
    <row r="400" spans="1:7" ht="15">
      <c r="A400" s="90" t="s">
        <v>1841</v>
      </c>
      <c r="B400" s="89">
        <v>6</v>
      </c>
      <c r="C400" s="103">
        <v>0.0005676708716022768</v>
      </c>
      <c r="D400" s="89" t="s">
        <v>3520</v>
      </c>
      <c r="E400" s="89" t="b">
        <v>0</v>
      </c>
      <c r="F400" s="89" t="b">
        <v>0</v>
      </c>
      <c r="G400" s="89" t="b">
        <v>0</v>
      </c>
    </row>
    <row r="401" spans="1:7" ht="15">
      <c r="A401" s="90" t="s">
        <v>1842</v>
      </c>
      <c r="B401" s="89">
        <v>6</v>
      </c>
      <c r="C401" s="103">
        <v>0.0006077411684838383</v>
      </c>
      <c r="D401" s="89" t="s">
        <v>3520</v>
      </c>
      <c r="E401" s="89" t="b">
        <v>0</v>
      </c>
      <c r="F401" s="89" t="b">
        <v>1</v>
      </c>
      <c r="G401" s="89" t="b">
        <v>0</v>
      </c>
    </row>
    <row r="402" spans="1:7" ht="15">
      <c r="A402" s="90" t="s">
        <v>1843</v>
      </c>
      <c r="B402" s="89">
        <v>6</v>
      </c>
      <c r="C402" s="103">
        <v>0.0007322108793227803</v>
      </c>
      <c r="D402" s="89" t="s">
        <v>3520</v>
      </c>
      <c r="E402" s="89" t="b">
        <v>0</v>
      </c>
      <c r="F402" s="89" t="b">
        <v>0</v>
      </c>
      <c r="G402" s="89" t="b">
        <v>0</v>
      </c>
    </row>
    <row r="403" spans="1:7" ht="15">
      <c r="A403" s="90" t="s">
        <v>1844</v>
      </c>
      <c r="B403" s="89">
        <v>6</v>
      </c>
      <c r="C403" s="103">
        <v>0.0005676708716022768</v>
      </c>
      <c r="D403" s="89" t="s">
        <v>3520</v>
      </c>
      <c r="E403" s="89" t="b">
        <v>0</v>
      </c>
      <c r="F403" s="89" t="b">
        <v>0</v>
      </c>
      <c r="G403" s="89" t="b">
        <v>0</v>
      </c>
    </row>
    <row r="404" spans="1:7" ht="15">
      <c r="A404" s="90" t="s">
        <v>1845</v>
      </c>
      <c r="B404" s="89">
        <v>6</v>
      </c>
      <c r="C404" s="103">
        <v>0.0008566805901617223</v>
      </c>
      <c r="D404" s="89" t="s">
        <v>3520</v>
      </c>
      <c r="E404" s="89" t="b">
        <v>0</v>
      </c>
      <c r="F404" s="89" t="b">
        <v>0</v>
      </c>
      <c r="G404" s="89" t="b">
        <v>0</v>
      </c>
    </row>
    <row r="405" spans="1:7" ht="15">
      <c r="A405" s="90" t="s">
        <v>1846</v>
      </c>
      <c r="B405" s="89">
        <v>6</v>
      </c>
      <c r="C405" s="103">
        <v>0.0006077411684838383</v>
      </c>
      <c r="D405" s="89" t="s">
        <v>3520</v>
      </c>
      <c r="E405" s="89" t="b">
        <v>0</v>
      </c>
      <c r="F405" s="89" t="b">
        <v>0</v>
      </c>
      <c r="G405" s="89" t="b">
        <v>0</v>
      </c>
    </row>
    <row r="406" spans="1:7" ht="15">
      <c r="A406" s="90" t="s">
        <v>1847</v>
      </c>
      <c r="B406" s="89">
        <v>6</v>
      </c>
      <c r="C406" s="103">
        <v>0.0005676708716022768</v>
      </c>
      <c r="D406" s="89" t="s">
        <v>3520</v>
      </c>
      <c r="E406" s="89" t="b">
        <v>0</v>
      </c>
      <c r="F406" s="89" t="b">
        <v>0</v>
      </c>
      <c r="G406" s="89" t="b">
        <v>0</v>
      </c>
    </row>
    <row r="407" spans="1:7" ht="15">
      <c r="A407" s="90" t="s">
        <v>1848</v>
      </c>
      <c r="B407" s="89">
        <v>6</v>
      </c>
      <c r="C407" s="103">
        <v>0.0006077411684838383</v>
      </c>
      <c r="D407" s="89" t="s">
        <v>3520</v>
      </c>
      <c r="E407" s="89" t="b">
        <v>0</v>
      </c>
      <c r="F407" s="89" t="b">
        <v>0</v>
      </c>
      <c r="G407" s="89" t="b">
        <v>0</v>
      </c>
    </row>
    <row r="408" spans="1:7" ht="15">
      <c r="A408" s="90" t="s">
        <v>1849</v>
      </c>
      <c r="B408" s="89">
        <v>6</v>
      </c>
      <c r="C408" s="103">
        <v>0.0005676708716022768</v>
      </c>
      <c r="D408" s="89" t="s">
        <v>3520</v>
      </c>
      <c r="E408" s="89" t="b">
        <v>0</v>
      </c>
      <c r="F408" s="89" t="b">
        <v>0</v>
      </c>
      <c r="G408" s="89" t="b">
        <v>0</v>
      </c>
    </row>
    <row r="409" spans="1:7" ht="15">
      <c r="A409" s="90" t="s">
        <v>1850</v>
      </c>
      <c r="B409" s="89">
        <v>6</v>
      </c>
      <c r="C409" s="103">
        <v>0.0005349310551674517</v>
      </c>
      <c r="D409" s="89" t="s">
        <v>3520</v>
      </c>
      <c r="E409" s="89" t="b">
        <v>0</v>
      </c>
      <c r="F409" s="89" t="b">
        <v>0</v>
      </c>
      <c r="G409" s="89" t="b">
        <v>0</v>
      </c>
    </row>
    <row r="410" spans="1:7" ht="15">
      <c r="A410" s="90" t="s">
        <v>525</v>
      </c>
      <c r="B410" s="89">
        <v>6</v>
      </c>
      <c r="C410" s="103">
        <v>0.0007322108793227803</v>
      </c>
      <c r="D410" s="89" t="s">
        <v>3520</v>
      </c>
      <c r="E410" s="89" t="b">
        <v>0</v>
      </c>
      <c r="F410" s="89" t="b">
        <v>0</v>
      </c>
      <c r="G410" s="89" t="b">
        <v>0</v>
      </c>
    </row>
    <row r="411" spans="1:7" ht="15">
      <c r="A411" s="90" t="s">
        <v>1851</v>
      </c>
      <c r="B411" s="89">
        <v>6</v>
      </c>
      <c r="C411" s="103">
        <v>0.0006077411684838383</v>
      </c>
      <c r="D411" s="89" t="s">
        <v>3520</v>
      </c>
      <c r="E411" s="89" t="b">
        <v>0</v>
      </c>
      <c r="F411" s="89" t="b">
        <v>0</v>
      </c>
      <c r="G411" s="89" t="b">
        <v>0</v>
      </c>
    </row>
    <row r="412" spans="1:7" ht="15">
      <c r="A412" s="90" t="s">
        <v>817</v>
      </c>
      <c r="B412" s="89">
        <v>6</v>
      </c>
      <c r="C412" s="103">
        <v>0.0006594007660063936</v>
      </c>
      <c r="D412" s="89" t="s">
        <v>3520</v>
      </c>
      <c r="E412" s="89" t="b">
        <v>0</v>
      </c>
      <c r="F412" s="89" t="b">
        <v>0</v>
      </c>
      <c r="G412" s="89" t="b">
        <v>0</v>
      </c>
    </row>
    <row r="413" spans="1:7" ht="15">
      <c r="A413" s="90" t="s">
        <v>1852</v>
      </c>
      <c r="B413" s="89">
        <v>6</v>
      </c>
      <c r="C413" s="103">
        <v>0.0005676708716022768</v>
      </c>
      <c r="D413" s="89" t="s">
        <v>3520</v>
      </c>
      <c r="E413" s="89" t="b">
        <v>0</v>
      </c>
      <c r="F413" s="89" t="b">
        <v>0</v>
      </c>
      <c r="G413" s="89" t="b">
        <v>0</v>
      </c>
    </row>
    <row r="414" spans="1:7" ht="15">
      <c r="A414" s="90" t="s">
        <v>1853</v>
      </c>
      <c r="B414" s="89">
        <v>6</v>
      </c>
      <c r="C414" s="103">
        <v>0.0005676708716022768</v>
      </c>
      <c r="D414" s="89" t="s">
        <v>3520</v>
      </c>
      <c r="E414" s="89" t="b">
        <v>0</v>
      </c>
      <c r="F414" s="89" t="b">
        <v>0</v>
      </c>
      <c r="G414" s="89" t="b">
        <v>0</v>
      </c>
    </row>
    <row r="415" spans="1:7" ht="15">
      <c r="A415" s="90" t="s">
        <v>1854</v>
      </c>
      <c r="B415" s="89">
        <v>6</v>
      </c>
      <c r="C415" s="103">
        <v>0.0006077411684838383</v>
      </c>
      <c r="D415" s="89" t="s">
        <v>3520</v>
      </c>
      <c r="E415" s="89" t="b">
        <v>0</v>
      </c>
      <c r="F415" s="89" t="b">
        <v>0</v>
      </c>
      <c r="G415" s="89" t="b">
        <v>0</v>
      </c>
    </row>
    <row r="416" spans="1:7" ht="15">
      <c r="A416" s="90" t="s">
        <v>1855</v>
      </c>
      <c r="B416" s="89">
        <v>6</v>
      </c>
      <c r="C416" s="103">
        <v>0.0008566805901617223</v>
      </c>
      <c r="D416" s="89" t="s">
        <v>3520</v>
      </c>
      <c r="E416" s="89" t="b">
        <v>0</v>
      </c>
      <c r="F416" s="89" t="b">
        <v>0</v>
      </c>
      <c r="G416" s="89" t="b">
        <v>0</v>
      </c>
    </row>
    <row r="417" spans="1:7" ht="15">
      <c r="A417" s="90" t="s">
        <v>1856</v>
      </c>
      <c r="B417" s="89">
        <v>6</v>
      </c>
      <c r="C417" s="103">
        <v>0.0006077411684838383</v>
      </c>
      <c r="D417" s="89" t="s">
        <v>3520</v>
      </c>
      <c r="E417" s="89" t="b">
        <v>0</v>
      </c>
      <c r="F417" s="89" t="b">
        <v>0</v>
      </c>
      <c r="G417" s="89" t="b">
        <v>0</v>
      </c>
    </row>
    <row r="418" spans="1:7" ht="15">
      <c r="A418" s="90" t="s">
        <v>1857</v>
      </c>
      <c r="B418" s="89">
        <v>6</v>
      </c>
      <c r="C418" s="103">
        <v>0.0006594007660063936</v>
      </c>
      <c r="D418" s="89" t="s">
        <v>3520</v>
      </c>
      <c r="E418" s="89" t="b">
        <v>0</v>
      </c>
      <c r="F418" s="89" t="b">
        <v>0</v>
      </c>
      <c r="G418" s="89" t="b">
        <v>0</v>
      </c>
    </row>
    <row r="419" spans="1:7" ht="15">
      <c r="A419" s="90" t="s">
        <v>1858</v>
      </c>
      <c r="B419" s="89">
        <v>6</v>
      </c>
      <c r="C419" s="103">
        <v>0.0005676708716022768</v>
      </c>
      <c r="D419" s="89" t="s">
        <v>3520</v>
      </c>
      <c r="E419" s="89" t="b">
        <v>0</v>
      </c>
      <c r="F419" s="89" t="b">
        <v>0</v>
      </c>
      <c r="G419" s="89" t="b">
        <v>0</v>
      </c>
    </row>
    <row r="420" spans="1:7" ht="15">
      <c r="A420" s="90" t="s">
        <v>1859</v>
      </c>
      <c r="B420" s="89">
        <v>6</v>
      </c>
      <c r="C420" s="103">
        <v>0.0005676708716022768</v>
      </c>
      <c r="D420" s="89" t="s">
        <v>3520</v>
      </c>
      <c r="E420" s="89" t="b">
        <v>0</v>
      </c>
      <c r="F420" s="89" t="b">
        <v>0</v>
      </c>
      <c r="G420" s="89" t="b">
        <v>0</v>
      </c>
    </row>
    <row r="421" spans="1:7" ht="15">
      <c r="A421" s="90" t="s">
        <v>1860</v>
      </c>
      <c r="B421" s="89">
        <v>6</v>
      </c>
      <c r="C421" s="103">
        <v>0.0005349310551674517</v>
      </c>
      <c r="D421" s="89" t="s">
        <v>3520</v>
      </c>
      <c r="E421" s="89" t="b">
        <v>0</v>
      </c>
      <c r="F421" s="89" t="b">
        <v>0</v>
      </c>
      <c r="G421" s="89" t="b">
        <v>0</v>
      </c>
    </row>
    <row r="422" spans="1:7" ht="15">
      <c r="A422" s="90" t="s">
        <v>1861</v>
      </c>
      <c r="B422" s="89">
        <v>6</v>
      </c>
      <c r="C422" s="103">
        <v>0.0005349310551674517</v>
      </c>
      <c r="D422" s="89" t="s">
        <v>3520</v>
      </c>
      <c r="E422" s="89" t="b">
        <v>1</v>
      </c>
      <c r="F422" s="89" t="b">
        <v>0</v>
      </c>
      <c r="G422" s="89" t="b">
        <v>0</v>
      </c>
    </row>
    <row r="423" spans="1:7" ht="15">
      <c r="A423" s="90" t="s">
        <v>1862</v>
      </c>
      <c r="B423" s="89">
        <v>6</v>
      </c>
      <c r="C423" s="103">
        <v>0.0008566805901617223</v>
      </c>
      <c r="D423" s="89" t="s">
        <v>3520</v>
      </c>
      <c r="E423" s="89" t="b">
        <v>0</v>
      </c>
      <c r="F423" s="89" t="b">
        <v>0</v>
      </c>
      <c r="G423" s="89" t="b">
        <v>0</v>
      </c>
    </row>
    <row r="424" spans="1:7" ht="15">
      <c r="A424" s="90" t="s">
        <v>1863</v>
      </c>
      <c r="B424" s="89">
        <v>6</v>
      </c>
      <c r="C424" s="103">
        <v>0.0006077411684838383</v>
      </c>
      <c r="D424" s="89" t="s">
        <v>3520</v>
      </c>
      <c r="E424" s="89" t="b">
        <v>0</v>
      </c>
      <c r="F424" s="89" t="b">
        <v>0</v>
      </c>
      <c r="G424" s="89" t="b">
        <v>0</v>
      </c>
    </row>
    <row r="425" spans="1:7" ht="15">
      <c r="A425" s="90" t="s">
        <v>1864</v>
      </c>
      <c r="B425" s="89">
        <v>6</v>
      </c>
      <c r="C425" s="103">
        <v>0.0006077411684838383</v>
      </c>
      <c r="D425" s="89" t="s">
        <v>3520</v>
      </c>
      <c r="E425" s="89" t="b">
        <v>0</v>
      </c>
      <c r="F425" s="89" t="b">
        <v>0</v>
      </c>
      <c r="G425" s="89" t="b">
        <v>0</v>
      </c>
    </row>
    <row r="426" spans="1:7" ht="15">
      <c r="A426" s="90" t="s">
        <v>1865</v>
      </c>
      <c r="B426" s="89">
        <v>6</v>
      </c>
      <c r="C426" s="103">
        <v>0.0008566805901617223</v>
      </c>
      <c r="D426" s="89" t="s">
        <v>3520</v>
      </c>
      <c r="E426" s="89" t="b">
        <v>0</v>
      </c>
      <c r="F426" s="89" t="b">
        <v>0</v>
      </c>
      <c r="G426" s="89" t="b">
        <v>0</v>
      </c>
    </row>
    <row r="427" spans="1:7" ht="15">
      <c r="A427" s="90" t="s">
        <v>1866</v>
      </c>
      <c r="B427" s="89">
        <v>6</v>
      </c>
      <c r="C427" s="103">
        <v>0.0008566805901617223</v>
      </c>
      <c r="D427" s="89" t="s">
        <v>3520</v>
      </c>
      <c r="E427" s="89" t="b">
        <v>0</v>
      </c>
      <c r="F427" s="89" t="b">
        <v>0</v>
      </c>
      <c r="G427" s="89" t="b">
        <v>0</v>
      </c>
    </row>
    <row r="428" spans="1:7" ht="15">
      <c r="A428" s="90" t="s">
        <v>1867</v>
      </c>
      <c r="B428" s="89">
        <v>6</v>
      </c>
      <c r="C428" s="103">
        <v>0.0006077411684838383</v>
      </c>
      <c r="D428" s="89" t="s">
        <v>3520</v>
      </c>
      <c r="E428" s="89" t="b">
        <v>1</v>
      </c>
      <c r="F428" s="89" t="b">
        <v>0</v>
      </c>
      <c r="G428" s="89" t="b">
        <v>0</v>
      </c>
    </row>
    <row r="429" spans="1:7" ht="15">
      <c r="A429" s="90" t="s">
        <v>1868</v>
      </c>
      <c r="B429" s="89">
        <v>6</v>
      </c>
      <c r="C429" s="103">
        <v>0.0006594007660063936</v>
      </c>
      <c r="D429" s="89" t="s">
        <v>3520</v>
      </c>
      <c r="E429" s="89" t="b">
        <v>0</v>
      </c>
      <c r="F429" s="89" t="b">
        <v>0</v>
      </c>
      <c r="G429" s="89" t="b">
        <v>0</v>
      </c>
    </row>
    <row r="430" spans="1:7" ht="15">
      <c r="A430" s="90" t="s">
        <v>1869</v>
      </c>
      <c r="B430" s="89">
        <v>6</v>
      </c>
      <c r="C430" s="103">
        <v>0.0006077411684838383</v>
      </c>
      <c r="D430" s="89" t="s">
        <v>3520</v>
      </c>
      <c r="E430" s="89" t="b">
        <v>0</v>
      </c>
      <c r="F430" s="89" t="b">
        <v>0</v>
      </c>
      <c r="G430" s="89" t="b">
        <v>0</v>
      </c>
    </row>
    <row r="431" spans="1:7" ht="15">
      <c r="A431" s="90" t="s">
        <v>1870</v>
      </c>
      <c r="B431" s="89">
        <v>6</v>
      </c>
      <c r="C431" s="103">
        <v>0.0005349310551674517</v>
      </c>
      <c r="D431" s="89" t="s">
        <v>3520</v>
      </c>
      <c r="E431" s="89" t="b">
        <v>0</v>
      </c>
      <c r="F431" s="89" t="b">
        <v>0</v>
      </c>
      <c r="G431" s="89" t="b">
        <v>0</v>
      </c>
    </row>
    <row r="432" spans="1:7" ht="15">
      <c r="A432" s="90" t="s">
        <v>1871</v>
      </c>
      <c r="B432" s="89">
        <v>6</v>
      </c>
      <c r="C432" s="103">
        <v>0.0005676708716022768</v>
      </c>
      <c r="D432" s="89" t="s">
        <v>3520</v>
      </c>
      <c r="E432" s="89" t="b">
        <v>0</v>
      </c>
      <c r="F432" s="89" t="b">
        <v>1</v>
      </c>
      <c r="G432" s="89" t="b">
        <v>0</v>
      </c>
    </row>
    <row r="433" spans="1:7" ht="15">
      <c r="A433" s="90" t="s">
        <v>1872</v>
      </c>
      <c r="B433" s="89">
        <v>6</v>
      </c>
      <c r="C433" s="103">
        <v>0.0006594007660063936</v>
      </c>
      <c r="D433" s="89" t="s">
        <v>3520</v>
      </c>
      <c r="E433" s="89" t="b">
        <v>0</v>
      </c>
      <c r="F433" s="89" t="b">
        <v>1</v>
      </c>
      <c r="G433" s="89" t="b">
        <v>0</v>
      </c>
    </row>
    <row r="434" spans="1:7" ht="15">
      <c r="A434" s="90" t="s">
        <v>1873</v>
      </c>
      <c r="B434" s="89">
        <v>6</v>
      </c>
      <c r="C434" s="103">
        <v>0.0007322108793227803</v>
      </c>
      <c r="D434" s="89" t="s">
        <v>3520</v>
      </c>
      <c r="E434" s="89" t="b">
        <v>0</v>
      </c>
      <c r="F434" s="89" t="b">
        <v>0</v>
      </c>
      <c r="G434" s="89" t="b">
        <v>0</v>
      </c>
    </row>
    <row r="435" spans="1:7" ht="15">
      <c r="A435" s="90" t="s">
        <v>1874</v>
      </c>
      <c r="B435" s="89">
        <v>6</v>
      </c>
      <c r="C435" s="103">
        <v>0.0008566805901617223</v>
      </c>
      <c r="D435" s="89" t="s">
        <v>3520</v>
      </c>
      <c r="E435" s="89" t="b">
        <v>0</v>
      </c>
      <c r="F435" s="89" t="b">
        <v>0</v>
      </c>
      <c r="G435" s="89" t="b">
        <v>0</v>
      </c>
    </row>
    <row r="436" spans="1:7" ht="15">
      <c r="A436" s="90" t="s">
        <v>1875</v>
      </c>
      <c r="B436" s="89">
        <v>6</v>
      </c>
      <c r="C436" s="103">
        <v>0.0005676708716022768</v>
      </c>
      <c r="D436" s="89" t="s">
        <v>3520</v>
      </c>
      <c r="E436" s="89" t="b">
        <v>0</v>
      </c>
      <c r="F436" s="89" t="b">
        <v>0</v>
      </c>
      <c r="G436" s="89" t="b">
        <v>0</v>
      </c>
    </row>
    <row r="437" spans="1:7" ht="15">
      <c r="A437" s="90" t="s">
        <v>1876</v>
      </c>
      <c r="B437" s="89">
        <v>6</v>
      </c>
      <c r="C437" s="103">
        <v>0.0005349310551674517</v>
      </c>
      <c r="D437" s="89" t="s">
        <v>3520</v>
      </c>
      <c r="E437" s="89" t="b">
        <v>0</v>
      </c>
      <c r="F437" s="89" t="b">
        <v>0</v>
      </c>
      <c r="G437" s="89" t="b">
        <v>0</v>
      </c>
    </row>
    <row r="438" spans="1:7" ht="15">
      <c r="A438" s="90" t="s">
        <v>1877</v>
      </c>
      <c r="B438" s="89">
        <v>6</v>
      </c>
      <c r="C438" s="103">
        <v>0.0005676708716022768</v>
      </c>
      <c r="D438" s="89" t="s">
        <v>3520</v>
      </c>
      <c r="E438" s="89" t="b">
        <v>0</v>
      </c>
      <c r="F438" s="89" t="b">
        <v>0</v>
      </c>
      <c r="G438" s="89" t="b">
        <v>0</v>
      </c>
    </row>
    <row r="439" spans="1:7" ht="15">
      <c r="A439" s="90" t="s">
        <v>1878</v>
      </c>
      <c r="B439" s="89">
        <v>6</v>
      </c>
      <c r="C439" s="103">
        <v>0.0006077411684838383</v>
      </c>
      <c r="D439" s="89" t="s">
        <v>3520</v>
      </c>
      <c r="E439" s="89" t="b">
        <v>0</v>
      </c>
      <c r="F439" s="89" t="b">
        <v>0</v>
      </c>
      <c r="G439" s="89" t="b">
        <v>0</v>
      </c>
    </row>
    <row r="440" spans="1:7" ht="15">
      <c r="A440" s="90" t="s">
        <v>1879</v>
      </c>
      <c r="B440" s="89">
        <v>6</v>
      </c>
      <c r="C440" s="103">
        <v>0.0006594007660063936</v>
      </c>
      <c r="D440" s="89" t="s">
        <v>3520</v>
      </c>
      <c r="E440" s="89" t="b">
        <v>0</v>
      </c>
      <c r="F440" s="89" t="b">
        <v>0</v>
      </c>
      <c r="G440" s="89" t="b">
        <v>0</v>
      </c>
    </row>
    <row r="441" spans="1:7" ht="15">
      <c r="A441" s="90" t="s">
        <v>1880</v>
      </c>
      <c r="B441" s="89">
        <v>6</v>
      </c>
      <c r="C441" s="103">
        <v>0.0006077411684838383</v>
      </c>
      <c r="D441" s="89" t="s">
        <v>3520</v>
      </c>
      <c r="E441" s="89" t="b">
        <v>0</v>
      </c>
      <c r="F441" s="89" t="b">
        <v>0</v>
      </c>
      <c r="G441" s="89" t="b">
        <v>0</v>
      </c>
    </row>
    <row r="442" spans="1:7" ht="15">
      <c r="A442" s="90" t="s">
        <v>1881</v>
      </c>
      <c r="B442" s="89">
        <v>6</v>
      </c>
      <c r="C442" s="103">
        <v>0.0005676708716022768</v>
      </c>
      <c r="D442" s="89" t="s">
        <v>3520</v>
      </c>
      <c r="E442" s="89" t="b">
        <v>0</v>
      </c>
      <c r="F442" s="89" t="b">
        <v>0</v>
      </c>
      <c r="G442" s="89" t="b">
        <v>0</v>
      </c>
    </row>
    <row r="443" spans="1:7" ht="15">
      <c r="A443" s="90" t="s">
        <v>1882</v>
      </c>
      <c r="B443" s="89">
        <v>6</v>
      </c>
      <c r="C443" s="103">
        <v>0.0005349310551674517</v>
      </c>
      <c r="D443" s="89" t="s">
        <v>3520</v>
      </c>
      <c r="E443" s="89" t="b">
        <v>0</v>
      </c>
      <c r="F443" s="89" t="b">
        <v>0</v>
      </c>
      <c r="G443" s="89" t="b">
        <v>0</v>
      </c>
    </row>
    <row r="444" spans="1:7" ht="15">
      <c r="A444" s="90" t="s">
        <v>1883</v>
      </c>
      <c r="B444" s="89">
        <v>6</v>
      </c>
      <c r="C444" s="103">
        <v>0.0005349310551674517</v>
      </c>
      <c r="D444" s="89" t="s">
        <v>3520</v>
      </c>
      <c r="E444" s="89" t="b">
        <v>0</v>
      </c>
      <c r="F444" s="89" t="b">
        <v>0</v>
      </c>
      <c r="G444" s="89" t="b">
        <v>0</v>
      </c>
    </row>
    <row r="445" spans="1:7" ht="15">
      <c r="A445" s="90" t="s">
        <v>1884</v>
      </c>
      <c r="B445" s="89">
        <v>6</v>
      </c>
      <c r="C445" s="103">
        <v>0.0008566805901617223</v>
      </c>
      <c r="D445" s="89" t="s">
        <v>3520</v>
      </c>
      <c r="E445" s="89" t="b">
        <v>0</v>
      </c>
      <c r="F445" s="89" t="b">
        <v>0</v>
      </c>
      <c r="G445" s="89" t="b">
        <v>0</v>
      </c>
    </row>
    <row r="446" spans="1:7" ht="15">
      <c r="A446" s="90" t="s">
        <v>1885</v>
      </c>
      <c r="B446" s="89">
        <v>6</v>
      </c>
      <c r="C446" s="103">
        <v>0.0005349310551674517</v>
      </c>
      <c r="D446" s="89" t="s">
        <v>3520</v>
      </c>
      <c r="E446" s="89" t="b">
        <v>0</v>
      </c>
      <c r="F446" s="89" t="b">
        <v>0</v>
      </c>
      <c r="G446" s="89" t="b">
        <v>0</v>
      </c>
    </row>
    <row r="447" spans="1:7" ht="15">
      <c r="A447" s="90" t="s">
        <v>1886</v>
      </c>
      <c r="B447" s="89">
        <v>6</v>
      </c>
      <c r="C447" s="103">
        <v>0.0006594007660063936</v>
      </c>
      <c r="D447" s="89" t="s">
        <v>3520</v>
      </c>
      <c r="E447" s="89" t="b">
        <v>0</v>
      </c>
      <c r="F447" s="89" t="b">
        <v>0</v>
      </c>
      <c r="G447" s="89" t="b">
        <v>0</v>
      </c>
    </row>
    <row r="448" spans="1:7" ht="15">
      <c r="A448" s="90" t="s">
        <v>1887</v>
      </c>
      <c r="B448" s="89">
        <v>6</v>
      </c>
      <c r="C448" s="103">
        <v>0.0005349310551674517</v>
      </c>
      <c r="D448" s="89" t="s">
        <v>3520</v>
      </c>
      <c r="E448" s="89" t="b">
        <v>0</v>
      </c>
      <c r="F448" s="89" t="b">
        <v>0</v>
      </c>
      <c r="G448" s="89" t="b">
        <v>0</v>
      </c>
    </row>
    <row r="449" spans="1:7" ht="15">
      <c r="A449" s="90" t="s">
        <v>1888</v>
      </c>
      <c r="B449" s="89">
        <v>6</v>
      </c>
      <c r="C449" s="103">
        <v>0.0008566805901617223</v>
      </c>
      <c r="D449" s="89" t="s">
        <v>3520</v>
      </c>
      <c r="E449" s="89" t="b">
        <v>0</v>
      </c>
      <c r="F449" s="89" t="b">
        <v>0</v>
      </c>
      <c r="G449" s="89" t="b">
        <v>0</v>
      </c>
    </row>
    <row r="450" spans="1:7" ht="15">
      <c r="A450" s="90" t="s">
        <v>1889</v>
      </c>
      <c r="B450" s="89">
        <v>6</v>
      </c>
      <c r="C450" s="103">
        <v>0.0005349310551674517</v>
      </c>
      <c r="D450" s="89" t="s">
        <v>3520</v>
      </c>
      <c r="E450" s="89" t="b">
        <v>0</v>
      </c>
      <c r="F450" s="89" t="b">
        <v>0</v>
      </c>
      <c r="G450" s="89" t="b">
        <v>0</v>
      </c>
    </row>
    <row r="451" spans="1:7" ht="15">
      <c r="A451" s="90" t="s">
        <v>1890</v>
      </c>
      <c r="B451" s="89">
        <v>6</v>
      </c>
      <c r="C451" s="103">
        <v>0.0006077411684838383</v>
      </c>
      <c r="D451" s="89" t="s">
        <v>3520</v>
      </c>
      <c r="E451" s="89" t="b">
        <v>0</v>
      </c>
      <c r="F451" s="89" t="b">
        <v>0</v>
      </c>
      <c r="G451" s="89" t="b">
        <v>0</v>
      </c>
    </row>
    <row r="452" spans="1:7" ht="15">
      <c r="A452" s="90" t="s">
        <v>1891</v>
      </c>
      <c r="B452" s="89">
        <v>6</v>
      </c>
      <c r="C452" s="103">
        <v>0.0005349310551674517</v>
      </c>
      <c r="D452" s="89" t="s">
        <v>3520</v>
      </c>
      <c r="E452" s="89" t="b">
        <v>0</v>
      </c>
      <c r="F452" s="89" t="b">
        <v>0</v>
      </c>
      <c r="G452" s="89" t="b">
        <v>0</v>
      </c>
    </row>
    <row r="453" spans="1:7" ht="15">
      <c r="A453" s="90" t="s">
        <v>1892</v>
      </c>
      <c r="B453" s="89">
        <v>6</v>
      </c>
      <c r="C453" s="103">
        <v>0.0005676708716022768</v>
      </c>
      <c r="D453" s="89" t="s">
        <v>3520</v>
      </c>
      <c r="E453" s="89" t="b">
        <v>0</v>
      </c>
      <c r="F453" s="89" t="b">
        <v>0</v>
      </c>
      <c r="G453" s="89" t="b">
        <v>0</v>
      </c>
    </row>
    <row r="454" spans="1:7" ht="15">
      <c r="A454" s="90" t="s">
        <v>1893</v>
      </c>
      <c r="B454" s="89">
        <v>6</v>
      </c>
      <c r="C454" s="103">
        <v>0.0006594007660063936</v>
      </c>
      <c r="D454" s="89" t="s">
        <v>3520</v>
      </c>
      <c r="E454" s="89" t="b">
        <v>0</v>
      </c>
      <c r="F454" s="89" t="b">
        <v>0</v>
      </c>
      <c r="G454" s="89" t="b">
        <v>0</v>
      </c>
    </row>
    <row r="455" spans="1:7" ht="15">
      <c r="A455" s="90" t="s">
        <v>1894</v>
      </c>
      <c r="B455" s="89">
        <v>6</v>
      </c>
      <c r="C455" s="103">
        <v>0.0006594007660063936</v>
      </c>
      <c r="D455" s="89" t="s">
        <v>3520</v>
      </c>
      <c r="E455" s="89" t="b">
        <v>0</v>
      </c>
      <c r="F455" s="89" t="b">
        <v>0</v>
      </c>
      <c r="G455" s="89" t="b">
        <v>0</v>
      </c>
    </row>
    <row r="456" spans="1:7" ht="15">
      <c r="A456" s="90" t="s">
        <v>1895</v>
      </c>
      <c r="B456" s="89">
        <v>6</v>
      </c>
      <c r="C456" s="103">
        <v>0.0005349310551674517</v>
      </c>
      <c r="D456" s="89" t="s">
        <v>3520</v>
      </c>
      <c r="E456" s="89" t="b">
        <v>0</v>
      </c>
      <c r="F456" s="89" t="b">
        <v>0</v>
      </c>
      <c r="G456" s="89" t="b">
        <v>0</v>
      </c>
    </row>
    <row r="457" spans="1:7" ht="15">
      <c r="A457" s="90" t="s">
        <v>1896</v>
      </c>
      <c r="B457" s="89">
        <v>6</v>
      </c>
      <c r="C457" s="103">
        <v>0.0006594007660063936</v>
      </c>
      <c r="D457" s="89" t="s">
        <v>3520</v>
      </c>
      <c r="E457" s="89" t="b">
        <v>0</v>
      </c>
      <c r="F457" s="89" t="b">
        <v>0</v>
      </c>
      <c r="G457" s="89" t="b">
        <v>0</v>
      </c>
    </row>
    <row r="458" spans="1:7" ht="15">
      <c r="A458" s="90" t="s">
        <v>1897</v>
      </c>
      <c r="B458" s="89">
        <v>6</v>
      </c>
      <c r="C458" s="103">
        <v>0.0005676708716022768</v>
      </c>
      <c r="D458" s="89" t="s">
        <v>3520</v>
      </c>
      <c r="E458" s="89" t="b">
        <v>0</v>
      </c>
      <c r="F458" s="89" t="b">
        <v>0</v>
      </c>
      <c r="G458" s="89" t="b">
        <v>0</v>
      </c>
    </row>
    <row r="459" spans="1:7" ht="15">
      <c r="A459" s="90" t="s">
        <v>1898</v>
      </c>
      <c r="B459" s="89">
        <v>6</v>
      </c>
      <c r="C459" s="103">
        <v>0.0005676708716022768</v>
      </c>
      <c r="D459" s="89" t="s">
        <v>3520</v>
      </c>
      <c r="E459" s="89" t="b">
        <v>0</v>
      </c>
      <c r="F459" s="89" t="b">
        <v>0</v>
      </c>
      <c r="G459" s="89" t="b">
        <v>0</v>
      </c>
    </row>
    <row r="460" spans="1:7" ht="15">
      <c r="A460" s="90" t="s">
        <v>1899</v>
      </c>
      <c r="B460" s="89">
        <v>6</v>
      </c>
      <c r="C460" s="103">
        <v>0.0005676708716022768</v>
      </c>
      <c r="D460" s="89" t="s">
        <v>3520</v>
      </c>
      <c r="E460" s="89" t="b">
        <v>0</v>
      </c>
      <c r="F460" s="89" t="b">
        <v>0</v>
      </c>
      <c r="G460" s="89" t="b">
        <v>0</v>
      </c>
    </row>
    <row r="461" spans="1:7" ht="15">
      <c r="A461" s="90" t="s">
        <v>1900</v>
      </c>
      <c r="B461" s="89">
        <v>6</v>
      </c>
      <c r="C461" s="103">
        <v>0.0006077411684838383</v>
      </c>
      <c r="D461" s="89" t="s">
        <v>3520</v>
      </c>
      <c r="E461" s="89" t="b">
        <v>0</v>
      </c>
      <c r="F461" s="89" t="b">
        <v>0</v>
      </c>
      <c r="G461" s="89" t="b">
        <v>0</v>
      </c>
    </row>
    <row r="462" spans="1:7" ht="15">
      <c r="A462" s="90" t="s">
        <v>1901</v>
      </c>
      <c r="B462" s="89">
        <v>6</v>
      </c>
      <c r="C462" s="103">
        <v>0.0005349310551674517</v>
      </c>
      <c r="D462" s="89" t="s">
        <v>3520</v>
      </c>
      <c r="E462" s="89" t="b">
        <v>0</v>
      </c>
      <c r="F462" s="89" t="b">
        <v>0</v>
      </c>
      <c r="G462" s="89" t="b">
        <v>0</v>
      </c>
    </row>
    <row r="463" spans="1:7" ht="15">
      <c r="A463" s="90" t="s">
        <v>1902</v>
      </c>
      <c r="B463" s="89">
        <v>6</v>
      </c>
      <c r="C463" s="103">
        <v>0.0008566805901617223</v>
      </c>
      <c r="D463" s="89" t="s">
        <v>3520</v>
      </c>
      <c r="E463" s="89" t="b">
        <v>0</v>
      </c>
      <c r="F463" s="89" t="b">
        <v>0</v>
      </c>
      <c r="G463" s="89" t="b">
        <v>0</v>
      </c>
    </row>
    <row r="464" spans="1:7" ht="15">
      <c r="A464" s="90" t="s">
        <v>1903</v>
      </c>
      <c r="B464" s="89">
        <v>6</v>
      </c>
      <c r="C464" s="103">
        <v>0.0006594007660063936</v>
      </c>
      <c r="D464" s="89" t="s">
        <v>3520</v>
      </c>
      <c r="E464" s="89" t="b">
        <v>0</v>
      </c>
      <c r="F464" s="89" t="b">
        <v>0</v>
      </c>
      <c r="G464" s="89" t="b">
        <v>0</v>
      </c>
    </row>
    <row r="465" spans="1:7" ht="15">
      <c r="A465" s="90" t="s">
        <v>1904</v>
      </c>
      <c r="B465" s="89">
        <v>6</v>
      </c>
      <c r="C465" s="103">
        <v>0.0006077411684838383</v>
      </c>
      <c r="D465" s="89" t="s">
        <v>3520</v>
      </c>
      <c r="E465" s="89" t="b">
        <v>0</v>
      </c>
      <c r="F465" s="89" t="b">
        <v>0</v>
      </c>
      <c r="G465" s="89" t="b">
        <v>0</v>
      </c>
    </row>
    <row r="466" spans="1:7" ht="15">
      <c r="A466" s="90" t="s">
        <v>1905</v>
      </c>
      <c r="B466" s="89">
        <v>6</v>
      </c>
      <c r="C466" s="103">
        <v>0.0005349310551674517</v>
      </c>
      <c r="D466" s="89" t="s">
        <v>3520</v>
      </c>
      <c r="E466" s="89" t="b">
        <v>0</v>
      </c>
      <c r="F466" s="89" t="b">
        <v>0</v>
      </c>
      <c r="G466" s="89" t="b">
        <v>0</v>
      </c>
    </row>
    <row r="467" spans="1:7" ht="15">
      <c r="A467" s="90" t="s">
        <v>1906</v>
      </c>
      <c r="B467" s="89">
        <v>6</v>
      </c>
      <c r="C467" s="103">
        <v>0.0006077411684838383</v>
      </c>
      <c r="D467" s="89" t="s">
        <v>3520</v>
      </c>
      <c r="E467" s="89" t="b">
        <v>0</v>
      </c>
      <c r="F467" s="89" t="b">
        <v>0</v>
      </c>
      <c r="G467" s="89" t="b">
        <v>0</v>
      </c>
    </row>
    <row r="468" spans="1:7" ht="15">
      <c r="A468" s="90" t="s">
        <v>1907</v>
      </c>
      <c r="B468" s="89">
        <v>6</v>
      </c>
      <c r="C468" s="103">
        <v>0.0005676708716022768</v>
      </c>
      <c r="D468" s="89" t="s">
        <v>3520</v>
      </c>
      <c r="E468" s="89" t="b">
        <v>0</v>
      </c>
      <c r="F468" s="89" t="b">
        <v>0</v>
      </c>
      <c r="G468" s="89" t="b">
        <v>0</v>
      </c>
    </row>
    <row r="469" spans="1:7" ht="15">
      <c r="A469" s="90" t="s">
        <v>1051</v>
      </c>
      <c r="B469" s="89">
        <v>6</v>
      </c>
      <c r="C469" s="103">
        <v>0.0008566805901617223</v>
      </c>
      <c r="D469" s="89" t="s">
        <v>3520</v>
      </c>
      <c r="E469" s="89" t="b">
        <v>0</v>
      </c>
      <c r="F469" s="89" t="b">
        <v>0</v>
      </c>
      <c r="G469" s="89" t="b">
        <v>0</v>
      </c>
    </row>
    <row r="470" spans="1:7" ht="15">
      <c r="A470" s="90" t="s">
        <v>1908</v>
      </c>
      <c r="B470" s="89">
        <v>6</v>
      </c>
      <c r="C470" s="103">
        <v>0.0006077411684838383</v>
      </c>
      <c r="D470" s="89" t="s">
        <v>3520</v>
      </c>
      <c r="E470" s="89" t="b">
        <v>0</v>
      </c>
      <c r="F470" s="89" t="b">
        <v>0</v>
      </c>
      <c r="G470" s="89" t="b">
        <v>0</v>
      </c>
    </row>
    <row r="471" spans="1:7" ht="15">
      <c r="A471" s="90" t="s">
        <v>1909</v>
      </c>
      <c r="B471" s="89">
        <v>6</v>
      </c>
      <c r="C471" s="103">
        <v>0.0005676708716022768</v>
      </c>
      <c r="D471" s="89" t="s">
        <v>3520</v>
      </c>
      <c r="E471" s="89" t="b">
        <v>0</v>
      </c>
      <c r="F471" s="89" t="b">
        <v>0</v>
      </c>
      <c r="G471" s="89" t="b">
        <v>0</v>
      </c>
    </row>
    <row r="472" spans="1:7" ht="15">
      <c r="A472" s="90" t="s">
        <v>1910</v>
      </c>
      <c r="B472" s="89">
        <v>6</v>
      </c>
      <c r="C472" s="103">
        <v>0.0005349310551674517</v>
      </c>
      <c r="D472" s="89" t="s">
        <v>3520</v>
      </c>
      <c r="E472" s="89" t="b">
        <v>1</v>
      </c>
      <c r="F472" s="89" t="b">
        <v>0</v>
      </c>
      <c r="G472" s="89" t="b">
        <v>0</v>
      </c>
    </row>
    <row r="473" spans="1:7" ht="15">
      <c r="A473" s="90" t="s">
        <v>1911</v>
      </c>
      <c r="B473" s="89">
        <v>6</v>
      </c>
      <c r="C473" s="103">
        <v>0.0005349310551674517</v>
      </c>
      <c r="D473" s="89" t="s">
        <v>3520</v>
      </c>
      <c r="E473" s="89" t="b">
        <v>0</v>
      </c>
      <c r="F473" s="89" t="b">
        <v>0</v>
      </c>
      <c r="G473" s="89" t="b">
        <v>0</v>
      </c>
    </row>
    <row r="474" spans="1:7" ht="15">
      <c r="A474" s="90" t="s">
        <v>1912</v>
      </c>
      <c r="B474" s="89">
        <v>6</v>
      </c>
      <c r="C474" s="103">
        <v>0.0006594007660063936</v>
      </c>
      <c r="D474" s="89" t="s">
        <v>3520</v>
      </c>
      <c r="E474" s="89" t="b">
        <v>0</v>
      </c>
      <c r="F474" s="89" t="b">
        <v>0</v>
      </c>
      <c r="G474" s="89" t="b">
        <v>0</v>
      </c>
    </row>
    <row r="475" spans="1:7" ht="15">
      <c r="A475" s="90" t="s">
        <v>1913</v>
      </c>
      <c r="B475" s="89">
        <v>6</v>
      </c>
      <c r="C475" s="103">
        <v>0.0005349310551674517</v>
      </c>
      <c r="D475" s="89" t="s">
        <v>3520</v>
      </c>
      <c r="E475" s="89" t="b">
        <v>0</v>
      </c>
      <c r="F475" s="89" t="b">
        <v>0</v>
      </c>
      <c r="G475" s="89" t="b">
        <v>0</v>
      </c>
    </row>
    <row r="476" spans="1:7" ht="15">
      <c r="A476" s="90" t="s">
        <v>1914</v>
      </c>
      <c r="B476" s="89">
        <v>6</v>
      </c>
      <c r="C476" s="103">
        <v>0.0005349310551674517</v>
      </c>
      <c r="D476" s="89" t="s">
        <v>3520</v>
      </c>
      <c r="E476" s="89" t="b">
        <v>0</v>
      </c>
      <c r="F476" s="89" t="b">
        <v>0</v>
      </c>
      <c r="G476" s="89" t="b">
        <v>0</v>
      </c>
    </row>
    <row r="477" spans="1:7" ht="15">
      <c r="A477" s="90" t="s">
        <v>1915</v>
      </c>
      <c r="B477" s="89">
        <v>6</v>
      </c>
      <c r="C477" s="103">
        <v>0.0006077411684838383</v>
      </c>
      <c r="D477" s="89" t="s">
        <v>3520</v>
      </c>
      <c r="E477" s="89" t="b">
        <v>0</v>
      </c>
      <c r="F477" s="89" t="b">
        <v>0</v>
      </c>
      <c r="G477" s="89" t="b">
        <v>0</v>
      </c>
    </row>
    <row r="478" spans="1:7" ht="15">
      <c r="A478" s="90" t="s">
        <v>1916</v>
      </c>
      <c r="B478" s="89">
        <v>6</v>
      </c>
      <c r="C478" s="103">
        <v>0.0005676708716022768</v>
      </c>
      <c r="D478" s="89" t="s">
        <v>3520</v>
      </c>
      <c r="E478" s="89" t="b">
        <v>0</v>
      </c>
      <c r="F478" s="89" t="b">
        <v>0</v>
      </c>
      <c r="G478" s="89" t="b">
        <v>0</v>
      </c>
    </row>
    <row r="479" spans="1:7" ht="15">
      <c r="A479" s="90" t="s">
        <v>1917</v>
      </c>
      <c r="B479" s="89">
        <v>6</v>
      </c>
      <c r="C479" s="103">
        <v>0.0005676708716022768</v>
      </c>
      <c r="D479" s="89" t="s">
        <v>3520</v>
      </c>
      <c r="E479" s="89" t="b">
        <v>0</v>
      </c>
      <c r="F479" s="89" t="b">
        <v>0</v>
      </c>
      <c r="G479" s="89" t="b">
        <v>0</v>
      </c>
    </row>
    <row r="480" spans="1:7" ht="15">
      <c r="A480" s="90" t="s">
        <v>1918</v>
      </c>
      <c r="B480" s="89">
        <v>6</v>
      </c>
      <c r="C480" s="103">
        <v>0.0005676708716022768</v>
      </c>
      <c r="D480" s="89" t="s">
        <v>3520</v>
      </c>
      <c r="E480" s="89" t="b">
        <v>0</v>
      </c>
      <c r="F480" s="89" t="b">
        <v>0</v>
      </c>
      <c r="G480" s="89" t="b">
        <v>0</v>
      </c>
    </row>
    <row r="481" spans="1:7" ht="15">
      <c r="A481" s="90" t="s">
        <v>1919</v>
      </c>
      <c r="B481" s="89">
        <v>6</v>
      </c>
      <c r="C481" s="103">
        <v>0.0005676708716022768</v>
      </c>
      <c r="D481" s="89" t="s">
        <v>3520</v>
      </c>
      <c r="E481" s="89" t="b">
        <v>0</v>
      </c>
      <c r="F481" s="89" t="b">
        <v>0</v>
      </c>
      <c r="G481" s="89" t="b">
        <v>0</v>
      </c>
    </row>
    <row r="482" spans="1:7" ht="15">
      <c r="A482" s="90" t="s">
        <v>1920</v>
      </c>
      <c r="B482" s="89">
        <v>6</v>
      </c>
      <c r="C482" s="103">
        <v>0.0006077411684838383</v>
      </c>
      <c r="D482" s="89" t="s">
        <v>3520</v>
      </c>
      <c r="E482" s="89" t="b">
        <v>0</v>
      </c>
      <c r="F482" s="89" t="b">
        <v>0</v>
      </c>
      <c r="G482" s="89" t="b">
        <v>0</v>
      </c>
    </row>
    <row r="483" spans="1:7" ht="15">
      <c r="A483" s="90" t="s">
        <v>1921</v>
      </c>
      <c r="B483" s="89">
        <v>6</v>
      </c>
      <c r="C483" s="103">
        <v>0.0006594007660063936</v>
      </c>
      <c r="D483" s="89" t="s">
        <v>3520</v>
      </c>
      <c r="E483" s="89" t="b">
        <v>0</v>
      </c>
      <c r="F483" s="89" t="b">
        <v>0</v>
      </c>
      <c r="G483" s="89" t="b">
        <v>0</v>
      </c>
    </row>
    <row r="484" spans="1:7" ht="15">
      <c r="A484" s="90" t="s">
        <v>1922</v>
      </c>
      <c r="B484" s="89">
        <v>6</v>
      </c>
      <c r="C484" s="103">
        <v>0.0008566805901617223</v>
      </c>
      <c r="D484" s="89" t="s">
        <v>3520</v>
      </c>
      <c r="E484" s="89" t="b">
        <v>0</v>
      </c>
      <c r="F484" s="89" t="b">
        <v>0</v>
      </c>
      <c r="G484" s="89" t="b">
        <v>0</v>
      </c>
    </row>
    <row r="485" spans="1:7" ht="15">
      <c r="A485" s="90" t="s">
        <v>1923</v>
      </c>
      <c r="B485" s="89">
        <v>6</v>
      </c>
      <c r="C485" s="103">
        <v>0.0006077411684838383</v>
      </c>
      <c r="D485" s="89" t="s">
        <v>3520</v>
      </c>
      <c r="E485" s="89" t="b">
        <v>0</v>
      </c>
      <c r="F485" s="89" t="b">
        <v>0</v>
      </c>
      <c r="G485" s="89" t="b">
        <v>0</v>
      </c>
    </row>
    <row r="486" spans="1:7" ht="15">
      <c r="A486" s="90" t="s">
        <v>1924</v>
      </c>
      <c r="B486" s="89">
        <v>6</v>
      </c>
      <c r="C486" s="103">
        <v>0.0006594007660063936</v>
      </c>
      <c r="D486" s="89" t="s">
        <v>3520</v>
      </c>
      <c r="E486" s="89" t="b">
        <v>0</v>
      </c>
      <c r="F486" s="89" t="b">
        <v>0</v>
      </c>
      <c r="G486" s="89" t="b">
        <v>0</v>
      </c>
    </row>
    <row r="487" spans="1:7" ht="15">
      <c r="A487" s="90" t="s">
        <v>1925</v>
      </c>
      <c r="B487" s="89">
        <v>6</v>
      </c>
      <c r="C487" s="103">
        <v>0.0008566805901617223</v>
      </c>
      <c r="D487" s="89" t="s">
        <v>3520</v>
      </c>
      <c r="E487" s="89" t="b">
        <v>0</v>
      </c>
      <c r="F487" s="89" t="b">
        <v>0</v>
      </c>
      <c r="G487" s="89" t="b">
        <v>0</v>
      </c>
    </row>
    <row r="488" spans="1:7" ht="15">
      <c r="A488" s="90" t="s">
        <v>1926</v>
      </c>
      <c r="B488" s="89">
        <v>6</v>
      </c>
      <c r="C488" s="103">
        <v>0.0006077411684838383</v>
      </c>
      <c r="D488" s="89" t="s">
        <v>3520</v>
      </c>
      <c r="E488" s="89" t="b">
        <v>0</v>
      </c>
      <c r="F488" s="89" t="b">
        <v>0</v>
      </c>
      <c r="G488" s="89" t="b">
        <v>0</v>
      </c>
    </row>
    <row r="489" spans="1:7" ht="15">
      <c r="A489" s="90" t="s">
        <v>1927</v>
      </c>
      <c r="B489" s="89">
        <v>6</v>
      </c>
      <c r="C489" s="103">
        <v>0.0005676708716022768</v>
      </c>
      <c r="D489" s="89" t="s">
        <v>3520</v>
      </c>
      <c r="E489" s="89" t="b">
        <v>0</v>
      </c>
      <c r="F489" s="89" t="b">
        <v>0</v>
      </c>
      <c r="G489" s="89" t="b">
        <v>0</v>
      </c>
    </row>
    <row r="490" spans="1:7" ht="15">
      <c r="A490" s="90" t="s">
        <v>1928</v>
      </c>
      <c r="B490" s="89">
        <v>6</v>
      </c>
      <c r="C490" s="103">
        <v>0.0005676708716022768</v>
      </c>
      <c r="D490" s="89" t="s">
        <v>3520</v>
      </c>
      <c r="E490" s="89" t="b">
        <v>0</v>
      </c>
      <c r="F490" s="89" t="b">
        <v>0</v>
      </c>
      <c r="G490" s="89" t="b">
        <v>0</v>
      </c>
    </row>
    <row r="491" spans="1:7" ht="15">
      <c r="A491" s="90" t="s">
        <v>1929</v>
      </c>
      <c r="B491" s="89">
        <v>6</v>
      </c>
      <c r="C491" s="103">
        <v>0.0005349310551674517</v>
      </c>
      <c r="D491" s="89" t="s">
        <v>3520</v>
      </c>
      <c r="E491" s="89" t="b">
        <v>0</v>
      </c>
      <c r="F491" s="89" t="b">
        <v>0</v>
      </c>
      <c r="G491" s="89" t="b">
        <v>0</v>
      </c>
    </row>
    <row r="492" spans="1:7" ht="15">
      <c r="A492" s="90" t="s">
        <v>1930</v>
      </c>
      <c r="B492" s="89">
        <v>6</v>
      </c>
      <c r="C492" s="103">
        <v>0.0007322108793227803</v>
      </c>
      <c r="D492" s="89" t="s">
        <v>3520</v>
      </c>
      <c r="E492" s="89" t="b">
        <v>0</v>
      </c>
      <c r="F492" s="89" t="b">
        <v>0</v>
      </c>
      <c r="G492" s="89" t="b">
        <v>0</v>
      </c>
    </row>
    <row r="493" spans="1:7" ht="15">
      <c r="A493" s="90" t="s">
        <v>1931</v>
      </c>
      <c r="B493" s="89">
        <v>6</v>
      </c>
      <c r="C493" s="103">
        <v>0.0007322108793227803</v>
      </c>
      <c r="D493" s="89" t="s">
        <v>3520</v>
      </c>
      <c r="E493" s="89" t="b">
        <v>0</v>
      </c>
      <c r="F493" s="89" t="b">
        <v>0</v>
      </c>
      <c r="G493" s="89" t="b">
        <v>0</v>
      </c>
    </row>
    <row r="494" spans="1:7" ht="15">
      <c r="A494" s="90" t="s">
        <v>1932</v>
      </c>
      <c r="B494" s="89">
        <v>6</v>
      </c>
      <c r="C494" s="103">
        <v>0.0005349310551674517</v>
      </c>
      <c r="D494" s="89" t="s">
        <v>3520</v>
      </c>
      <c r="E494" s="89" t="b">
        <v>0</v>
      </c>
      <c r="F494" s="89" t="b">
        <v>0</v>
      </c>
      <c r="G494" s="89" t="b">
        <v>0</v>
      </c>
    </row>
    <row r="495" spans="1:7" ht="15">
      <c r="A495" s="90" t="s">
        <v>1933</v>
      </c>
      <c r="B495" s="89">
        <v>6</v>
      </c>
      <c r="C495" s="103">
        <v>0.0008566805901617223</v>
      </c>
      <c r="D495" s="89" t="s">
        <v>3520</v>
      </c>
      <c r="E495" s="89" t="b">
        <v>0</v>
      </c>
      <c r="F495" s="89" t="b">
        <v>0</v>
      </c>
      <c r="G495" s="89" t="b">
        <v>0</v>
      </c>
    </row>
    <row r="496" spans="1:7" ht="15">
      <c r="A496" s="90" t="s">
        <v>1934</v>
      </c>
      <c r="B496" s="89">
        <v>6</v>
      </c>
      <c r="C496" s="103">
        <v>0.0005676708716022768</v>
      </c>
      <c r="D496" s="89" t="s">
        <v>3520</v>
      </c>
      <c r="E496" s="89" t="b">
        <v>0</v>
      </c>
      <c r="F496" s="89" t="b">
        <v>0</v>
      </c>
      <c r="G496" s="89" t="b">
        <v>0</v>
      </c>
    </row>
    <row r="497" spans="1:7" ht="15">
      <c r="A497" s="90" t="s">
        <v>1935</v>
      </c>
      <c r="B497" s="89">
        <v>6</v>
      </c>
      <c r="C497" s="103">
        <v>0.0007322108793227803</v>
      </c>
      <c r="D497" s="89" t="s">
        <v>3520</v>
      </c>
      <c r="E497" s="89" t="b">
        <v>0</v>
      </c>
      <c r="F497" s="89" t="b">
        <v>0</v>
      </c>
      <c r="G497" s="89" t="b">
        <v>0</v>
      </c>
    </row>
    <row r="498" spans="1:7" ht="15">
      <c r="A498" s="90" t="s">
        <v>1936</v>
      </c>
      <c r="B498" s="89">
        <v>6</v>
      </c>
      <c r="C498" s="103">
        <v>0.0006077411684838383</v>
      </c>
      <c r="D498" s="89" t="s">
        <v>3520</v>
      </c>
      <c r="E498" s="89" t="b">
        <v>0</v>
      </c>
      <c r="F498" s="89" t="b">
        <v>0</v>
      </c>
      <c r="G498" s="89" t="b">
        <v>0</v>
      </c>
    </row>
    <row r="499" spans="1:7" ht="15">
      <c r="A499" s="90" t="s">
        <v>1937</v>
      </c>
      <c r="B499" s="89">
        <v>6</v>
      </c>
      <c r="C499" s="103">
        <v>0.0005676708716022768</v>
      </c>
      <c r="D499" s="89" t="s">
        <v>3520</v>
      </c>
      <c r="E499" s="89" t="b">
        <v>0</v>
      </c>
      <c r="F499" s="89" t="b">
        <v>0</v>
      </c>
      <c r="G499" s="89" t="b">
        <v>0</v>
      </c>
    </row>
    <row r="500" spans="1:7" ht="15">
      <c r="A500" s="90" t="s">
        <v>1938</v>
      </c>
      <c r="B500" s="89">
        <v>6</v>
      </c>
      <c r="C500" s="103">
        <v>0.0006077411684838383</v>
      </c>
      <c r="D500" s="89" t="s">
        <v>3520</v>
      </c>
      <c r="E500" s="89" t="b">
        <v>0</v>
      </c>
      <c r="F500" s="89" t="b">
        <v>1</v>
      </c>
      <c r="G500" s="89" t="b">
        <v>0</v>
      </c>
    </row>
    <row r="501" spans="1:7" ht="15">
      <c r="A501" s="90" t="s">
        <v>1939</v>
      </c>
      <c r="B501" s="89">
        <v>6</v>
      </c>
      <c r="C501" s="103">
        <v>0.0005676708716022768</v>
      </c>
      <c r="D501" s="89" t="s">
        <v>3520</v>
      </c>
      <c r="E501" s="89" t="b">
        <v>0</v>
      </c>
      <c r="F501" s="89" t="b">
        <v>0</v>
      </c>
      <c r="G501" s="89" t="b">
        <v>0</v>
      </c>
    </row>
    <row r="502" spans="1:7" ht="15">
      <c r="A502" s="90" t="s">
        <v>1940</v>
      </c>
      <c r="B502" s="89">
        <v>6</v>
      </c>
      <c r="C502" s="103">
        <v>0.0006077411684838383</v>
      </c>
      <c r="D502" s="89" t="s">
        <v>3520</v>
      </c>
      <c r="E502" s="89" t="b">
        <v>0</v>
      </c>
      <c r="F502" s="89" t="b">
        <v>0</v>
      </c>
      <c r="G502" s="89" t="b">
        <v>0</v>
      </c>
    </row>
    <row r="503" spans="1:7" ht="15">
      <c r="A503" s="90" t="s">
        <v>1941</v>
      </c>
      <c r="B503" s="89">
        <v>6</v>
      </c>
      <c r="C503" s="103">
        <v>0.0005349310551674517</v>
      </c>
      <c r="D503" s="89" t="s">
        <v>3520</v>
      </c>
      <c r="E503" s="89" t="b">
        <v>0</v>
      </c>
      <c r="F503" s="89" t="b">
        <v>0</v>
      </c>
      <c r="G503" s="89" t="b">
        <v>0</v>
      </c>
    </row>
    <row r="504" spans="1:7" ht="15">
      <c r="A504" s="90" t="s">
        <v>1942</v>
      </c>
      <c r="B504" s="89">
        <v>6</v>
      </c>
      <c r="C504" s="103">
        <v>0.0005676708716022768</v>
      </c>
      <c r="D504" s="89" t="s">
        <v>3520</v>
      </c>
      <c r="E504" s="89" t="b">
        <v>0</v>
      </c>
      <c r="F504" s="89" t="b">
        <v>0</v>
      </c>
      <c r="G504" s="89" t="b">
        <v>0</v>
      </c>
    </row>
    <row r="505" spans="1:7" ht="15">
      <c r="A505" s="90" t="s">
        <v>1943</v>
      </c>
      <c r="B505" s="89">
        <v>6</v>
      </c>
      <c r="C505" s="103">
        <v>0.0006594007660063936</v>
      </c>
      <c r="D505" s="89" t="s">
        <v>3520</v>
      </c>
      <c r="E505" s="89" t="b">
        <v>0</v>
      </c>
      <c r="F505" s="89" t="b">
        <v>0</v>
      </c>
      <c r="G505" s="89" t="b">
        <v>0</v>
      </c>
    </row>
    <row r="506" spans="1:7" ht="15">
      <c r="A506" s="90" t="s">
        <v>1944</v>
      </c>
      <c r="B506" s="89">
        <v>6</v>
      </c>
      <c r="C506" s="103">
        <v>0.0005349310551674517</v>
      </c>
      <c r="D506" s="89" t="s">
        <v>3520</v>
      </c>
      <c r="E506" s="89" t="b">
        <v>0</v>
      </c>
      <c r="F506" s="89" t="b">
        <v>0</v>
      </c>
      <c r="G506" s="89" t="b">
        <v>0</v>
      </c>
    </row>
    <row r="507" spans="1:7" ht="15">
      <c r="A507" s="90" t="s">
        <v>1945</v>
      </c>
      <c r="B507" s="89">
        <v>6</v>
      </c>
      <c r="C507" s="103">
        <v>0.0005349310551674517</v>
      </c>
      <c r="D507" s="89" t="s">
        <v>3520</v>
      </c>
      <c r="E507" s="89" t="b">
        <v>0</v>
      </c>
      <c r="F507" s="89" t="b">
        <v>0</v>
      </c>
      <c r="G507" s="89" t="b">
        <v>0</v>
      </c>
    </row>
    <row r="508" spans="1:7" ht="15">
      <c r="A508" s="90" t="s">
        <v>1946</v>
      </c>
      <c r="B508" s="89">
        <v>6</v>
      </c>
      <c r="C508" s="103">
        <v>0.0008566805901617223</v>
      </c>
      <c r="D508" s="89" t="s">
        <v>3520</v>
      </c>
      <c r="E508" s="89" t="b">
        <v>0</v>
      </c>
      <c r="F508" s="89" t="b">
        <v>0</v>
      </c>
      <c r="G508" s="89" t="b">
        <v>0</v>
      </c>
    </row>
    <row r="509" spans="1:7" ht="15">
      <c r="A509" s="90" t="s">
        <v>1947</v>
      </c>
      <c r="B509" s="89">
        <v>6</v>
      </c>
      <c r="C509" s="103">
        <v>0.0006077411684838383</v>
      </c>
      <c r="D509" s="89" t="s">
        <v>3520</v>
      </c>
      <c r="E509" s="89" t="b">
        <v>0</v>
      </c>
      <c r="F509" s="89" t="b">
        <v>0</v>
      </c>
      <c r="G509" s="89" t="b">
        <v>0</v>
      </c>
    </row>
    <row r="510" spans="1:7" ht="15">
      <c r="A510" s="90" t="s">
        <v>1948</v>
      </c>
      <c r="B510" s="89">
        <v>6</v>
      </c>
      <c r="C510" s="103">
        <v>0.0006594007660063936</v>
      </c>
      <c r="D510" s="89" t="s">
        <v>3520</v>
      </c>
      <c r="E510" s="89" t="b">
        <v>0</v>
      </c>
      <c r="F510" s="89" t="b">
        <v>0</v>
      </c>
      <c r="G510" s="89" t="b">
        <v>0</v>
      </c>
    </row>
    <row r="511" spans="1:7" ht="15">
      <c r="A511" s="90" t="s">
        <v>1949</v>
      </c>
      <c r="B511" s="89">
        <v>5</v>
      </c>
      <c r="C511" s="103">
        <v>0.00047305905966856405</v>
      </c>
      <c r="D511" s="89" t="s">
        <v>3520</v>
      </c>
      <c r="E511" s="89" t="b">
        <v>0</v>
      </c>
      <c r="F511" s="89" t="b">
        <v>0</v>
      </c>
      <c r="G511" s="89" t="b">
        <v>0</v>
      </c>
    </row>
    <row r="512" spans="1:7" ht="15">
      <c r="A512" s="90" t="s">
        <v>1950</v>
      </c>
      <c r="B512" s="89">
        <v>5</v>
      </c>
      <c r="C512" s="103">
        <v>0.0006101757327689836</v>
      </c>
      <c r="D512" s="89" t="s">
        <v>3520</v>
      </c>
      <c r="E512" s="89" t="b">
        <v>0</v>
      </c>
      <c r="F512" s="89" t="b">
        <v>0</v>
      </c>
      <c r="G512" s="89" t="b">
        <v>0</v>
      </c>
    </row>
    <row r="513" spans="1:7" ht="15">
      <c r="A513" s="90" t="s">
        <v>1951</v>
      </c>
      <c r="B513" s="89">
        <v>5</v>
      </c>
      <c r="C513" s="103">
        <v>0.00047305905966856405</v>
      </c>
      <c r="D513" s="89" t="s">
        <v>3520</v>
      </c>
      <c r="E513" s="89" t="b">
        <v>0</v>
      </c>
      <c r="F513" s="89" t="b">
        <v>0</v>
      </c>
      <c r="G513" s="89" t="b">
        <v>0</v>
      </c>
    </row>
    <row r="514" spans="1:7" ht="15">
      <c r="A514" s="90" t="s">
        <v>1952</v>
      </c>
      <c r="B514" s="89">
        <v>5</v>
      </c>
      <c r="C514" s="103">
        <v>0.00047305905966856405</v>
      </c>
      <c r="D514" s="89" t="s">
        <v>3520</v>
      </c>
      <c r="E514" s="89" t="b">
        <v>0</v>
      </c>
      <c r="F514" s="89" t="b">
        <v>0</v>
      </c>
      <c r="G514" s="89" t="b">
        <v>0</v>
      </c>
    </row>
    <row r="515" spans="1:7" ht="15">
      <c r="A515" s="90" t="s">
        <v>1953</v>
      </c>
      <c r="B515" s="89">
        <v>5</v>
      </c>
      <c r="C515" s="103">
        <v>0.0005064509737365319</v>
      </c>
      <c r="D515" s="89" t="s">
        <v>3520</v>
      </c>
      <c r="E515" s="89" t="b">
        <v>0</v>
      </c>
      <c r="F515" s="89" t="b">
        <v>0</v>
      </c>
      <c r="G515" s="89" t="b">
        <v>0</v>
      </c>
    </row>
    <row r="516" spans="1:7" ht="15">
      <c r="A516" s="90" t="s">
        <v>1954</v>
      </c>
      <c r="B516" s="89">
        <v>5</v>
      </c>
      <c r="C516" s="103">
        <v>0.0007139004918014352</v>
      </c>
      <c r="D516" s="89" t="s">
        <v>3520</v>
      </c>
      <c r="E516" s="89" t="b">
        <v>0</v>
      </c>
      <c r="F516" s="89" t="b">
        <v>0</v>
      </c>
      <c r="G516" s="89" t="b">
        <v>0</v>
      </c>
    </row>
    <row r="517" spans="1:7" ht="15">
      <c r="A517" s="90" t="s">
        <v>1955</v>
      </c>
      <c r="B517" s="89">
        <v>5</v>
      </c>
      <c r="C517" s="103">
        <v>0.00047305905966856405</v>
      </c>
      <c r="D517" s="89" t="s">
        <v>3520</v>
      </c>
      <c r="E517" s="89" t="b">
        <v>0</v>
      </c>
      <c r="F517" s="89" t="b">
        <v>0</v>
      </c>
      <c r="G517" s="89" t="b">
        <v>0</v>
      </c>
    </row>
    <row r="518" spans="1:7" ht="15">
      <c r="A518" s="90" t="s">
        <v>1956</v>
      </c>
      <c r="B518" s="89">
        <v>5</v>
      </c>
      <c r="C518" s="103">
        <v>0.0005495006383386613</v>
      </c>
      <c r="D518" s="89" t="s">
        <v>3520</v>
      </c>
      <c r="E518" s="89" t="b">
        <v>0</v>
      </c>
      <c r="F518" s="89" t="b">
        <v>0</v>
      </c>
      <c r="G518" s="89" t="b">
        <v>0</v>
      </c>
    </row>
    <row r="519" spans="1:7" ht="15">
      <c r="A519" s="90" t="s">
        <v>1957</v>
      </c>
      <c r="B519" s="89">
        <v>5</v>
      </c>
      <c r="C519" s="103">
        <v>0.0006101757327689836</v>
      </c>
      <c r="D519" s="89" t="s">
        <v>3520</v>
      </c>
      <c r="E519" s="89" t="b">
        <v>0</v>
      </c>
      <c r="F519" s="89" t="b">
        <v>0</v>
      </c>
      <c r="G519" s="89" t="b">
        <v>0</v>
      </c>
    </row>
    <row r="520" spans="1:7" ht="15">
      <c r="A520" s="90" t="s">
        <v>1958</v>
      </c>
      <c r="B520" s="89">
        <v>5</v>
      </c>
      <c r="C520" s="103">
        <v>0.0007139004918014352</v>
      </c>
      <c r="D520" s="89" t="s">
        <v>3520</v>
      </c>
      <c r="E520" s="89" t="b">
        <v>0</v>
      </c>
      <c r="F520" s="89" t="b">
        <v>0</v>
      </c>
      <c r="G520" s="89" t="b">
        <v>0</v>
      </c>
    </row>
    <row r="521" spans="1:7" ht="15">
      <c r="A521" s="90" t="s">
        <v>1959</v>
      </c>
      <c r="B521" s="89">
        <v>5</v>
      </c>
      <c r="C521" s="103">
        <v>0.0005064509737365319</v>
      </c>
      <c r="D521" s="89" t="s">
        <v>3520</v>
      </c>
      <c r="E521" s="89" t="b">
        <v>0</v>
      </c>
      <c r="F521" s="89" t="b">
        <v>0</v>
      </c>
      <c r="G521" s="89" t="b">
        <v>0</v>
      </c>
    </row>
    <row r="522" spans="1:7" ht="15">
      <c r="A522" s="90" t="s">
        <v>1960</v>
      </c>
      <c r="B522" s="89">
        <v>5</v>
      </c>
      <c r="C522" s="103">
        <v>0.0005064509737365319</v>
      </c>
      <c r="D522" s="89" t="s">
        <v>3520</v>
      </c>
      <c r="E522" s="89" t="b">
        <v>0</v>
      </c>
      <c r="F522" s="89" t="b">
        <v>0</v>
      </c>
      <c r="G522" s="89" t="b">
        <v>0</v>
      </c>
    </row>
    <row r="523" spans="1:7" ht="15">
      <c r="A523" s="90" t="s">
        <v>1961</v>
      </c>
      <c r="B523" s="89">
        <v>5</v>
      </c>
      <c r="C523" s="103">
        <v>0.0006101757327689836</v>
      </c>
      <c r="D523" s="89" t="s">
        <v>3520</v>
      </c>
      <c r="E523" s="89" t="b">
        <v>0</v>
      </c>
      <c r="F523" s="89" t="b">
        <v>0</v>
      </c>
      <c r="G523" s="89" t="b">
        <v>0</v>
      </c>
    </row>
    <row r="524" spans="1:7" ht="15">
      <c r="A524" s="90" t="s">
        <v>1962</v>
      </c>
      <c r="B524" s="89">
        <v>5</v>
      </c>
      <c r="C524" s="103">
        <v>0.0005495006383386613</v>
      </c>
      <c r="D524" s="89" t="s">
        <v>3520</v>
      </c>
      <c r="E524" s="89" t="b">
        <v>0</v>
      </c>
      <c r="F524" s="89" t="b">
        <v>0</v>
      </c>
      <c r="G524" s="89" t="b">
        <v>0</v>
      </c>
    </row>
    <row r="525" spans="1:7" ht="15">
      <c r="A525" s="90" t="s">
        <v>1963</v>
      </c>
      <c r="B525" s="89">
        <v>5</v>
      </c>
      <c r="C525" s="103">
        <v>0.0005495006383386613</v>
      </c>
      <c r="D525" s="89" t="s">
        <v>3520</v>
      </c>
      <c r="E525" s="89" t="b">
        <v>0</v>
      </c>
      <c r="F525" s="89" t="b">
        <v>0</v>
      </c>
      <c r="G525" s="89" t="b">
        <v>0</v>
      </c>
    </row>
    <row r="526" spans="1:7" ht="15">
      <c r="A526" s="90" t="s">
        <v>1964</v>
      </c>
      <c r="B526" s="89">
        <v>5</v>
      </c>
      <c r="C526" s="103">
        <v>0.0006101757327689836</v>
      </c>
      <c r="D526" s="89" t="s">
        <v>3520</v>
      </c>
      <c r="E526" s="89" t="b">
        <v>0</v>
      </c>
      <c r="F526" s="89" t="b">
        <v>0</v>
      </c>
      <c r="G526" s="89" t="b">
        <v>0</v>
      </c>
    </row>
    <row r="527" spans="1:7" ht="15">
      <c r="A527" s="90" t="s">
        <v>1965</v>
      </c>
      <c r="B527" s="89">
        <v>5</v>
      </c>
      <c r="C527" s="103">
        <v>0.0006101757327689836</v>
      </c>
      <c r="D527" s="89" t="s">
        <v>3520</v>
      </c>
      <c r="E527" s="89" t="b">
        <v>0</v>
      </c>
      <c r="F527" s="89" t="b">
        <v>0</v>
      </c>
      <c r="G527" s="89" t="b">
        <v>0</v>
      </c>
    </row>
    <row r="528" spans="1:7" ht="15">
      <c r="A528" s="90" t="s">
        <v>1966</v>
      </c>
      <c r="B528" s="89">
        <v>5</v>
      </c>
      <c r="C528" s="103">
        <v>0.0005495006383386613</v>
      </c>
      <c r="D528" s="89" t="s">
        <v>3520</v>
      </c>
      <c r="E528" s="89" t="b">
        <v>0</v>
      </c>
      <c r="F528" s="89" t="b">
        <v>0</v>
      </c>
      <c r="G528" s="89" t="b">
        <v>0</v>
      </c>
    </row>
    <row r="529" spans="1:7" ht="15">
      <c r="A529" s="90" t="s">
        <v>1967</v>
      </c>
      <c r="B529" s="89">
        <v>5</v>
      </c>
      <c r="C529" s="103">
        <v>0.0006101757327689836</v>
      </c>
      <c r="D529" s="89" t="s">
        <v>3520</v>
      </c>
      <c r="E529" s="89" t="b">
        <v>0</v>
      </c>
      <c r="F529" s="89" t="b">
        <v>0</v>
      </c>
      <c r="G529" s="89" t="b">
        <v>0</v>
      </c>
    </row>
    <row r="530" spans="1:7" ht="15">
      <c r="A530" s="90" t="s">
        <v>1968</v>
      </c>
      <c r="B530" s="89">
        <v>5</v>
      </c>
      <c r="C530" s="103">
        <v>0.00047305905966856405</v>
      </c>
      <c r="D530" s="89" t="s">
        <v>3520</v>
      </c>
      <c r="E530" s="89" t="b">
        <v>0</v>
      </c>
      <c r="F530" s="89" t="b">
        <v>0</v>
      </c>
      <c r="G530" s="89" t="b">
        <v>0</v>
      </c>
    </row>
    <row r="531" spans="1:7" ht="15">
      <c r="A531" s="90" t="s">
        <v>1969</v>
      </c>
      <c r="B531" s="89">
        <v>5</v>
      </c>
      <c r="C531" s="103">
        <v>0.00047305905966856405</v>
      </c>
      <c r="D531" s="89" t="s">
        <v>3520</v>
      </c>
      <c r="E531" s="89" t="b">
        <v>0</v>
      </c>
      <c r="F531" s="89" t="b">
        <v>0</v>
      </c>
      <c r="G531" s="89" t="b">
        <v>0</v>
      </c>
    </row>
    <row r="532" spans="1:7" ht="15">
      <c r="A532" s="90" t="s">
        <v>1970</v>
      </c>
      <c r="B532" s="89">
        <v>5</v>
      </c>
      <c r="C532" s="103">
        <v>0.0007139004918014352</v>
      </c>
      <c r="D532" s="89" t="s">
        <v>3520</v>
      </c>
      <c r="E532" s="89" t="b">
        <v>0</v>
      </c>
      <c r="F532" s="89" t="b">
        <v>0</v>
      </c>
      <c r="G532" s="89" t="b">
        <v>0</v>
      </c>
    </row>
    <row r="533" spans="1:7" ht="15">
      <c r="A533" s="90" t="s">
        <v>1196</v>
      </c>
      <c r="B533" s="89">
        <v>5</v>
      </c>
      <c r="C533" s="103">
        <v>0.0005495006383386613</v>
      </c>
      <c r="D533" s="89" t="s">
        <v>3520</v>
      </c>
      <c r="E533" s="89" t="b">
        <v>0</v>
      </c>
      <c r="F533" s="89" t="b">
        <v>0</v>
      </c>
      <c r="G533" s="89" t="b">
        <v>0</v>
      </c>
    </row>
    <row r="534" spans="1:7" ht="15">
      <c r="A534" s="90" t="s">
        <v>1971</v>
      </c>
      <c r="B534" s="89">
        <v>5</v>
      </c>
      <c r="C534" s="103">
        <v>0.0005064509737365319</v>
      </c>
      <c r="D534" s="89" t="s">
        <v>3520</v>
      </c>
      <c r="E534" s="89" t="b">
        <v>0</v>
      </c>
      <c r="F534" s="89" t="b">
        <v>0</v>
      </c>
      <c r="G534" s="89" t="b">
        <v>0</v>
      </c>
    </row>
    <row r="535" spans="1:7" ht="15">
      <c r="A535" s="90" t="s">
        <v>1972</v>
      </c>
      <c r="B535" s="89">
        <v>5</v>
      </c>
      <c r="C535" s="103">
        <v>0.0005495006383386613</v>
      </c>
      <c r="D535" s="89" t="s">
        <v>3520</v>
      </c>
      <c r="E535" s="89" t="b">
        <v>0</v>
      </c>
      <c r="F535" s="89" t="b">
        <v>0</v>
      </c>
      <c r="G535" s="89" t="b">
        <v>0</v>
      </c>
    </row>
    <row r="536" spans="1:7" ht="15">
      <c r="A536" s="90" t="s">
        <v>1973</v>
      </c>
      <c r="B536" s="89">
        <v>5</v>
      </c>
      <c r="C536" s="103">
        <v>0.00047305905966856405</v>
      </c>
      <c r="D536" s="89" t="s">
        <v>3520</v>
      </c>
      <c r="E536" s="89" t="b">
        <v>0</v>
      </c>
      <c r="F536" s="89" t="b">
        <v>0</v>
      </c>
      <c r="G536" s="89" t="b">
        <v>0</v>
      </c>
    </row>
    <row r="537" spans="1:7" ht="15">
      <c r="A537" s="90" t="s">
        <v>1974</v>
      </c>
      <c r="B537" s="89">
        <v>5</v>
      </c>
      <c r="C537" s="103">
        <v>0.00047305905966856405</v>
      </c>
      <c r="D537" s="89" t="s">
        <v>3520</v>
      </c>
      <c r="E537" s="89" t="b">
        <v>0</v>
      </c>
      <c r="F537" s="89" t="b">
        <v>0</v>
      </c>
      <c r="G537" s="89" t="b">
        <v>0</v>
      </c>
    </row>
    <row r="538" spans="1:7" ht="15">
      <c r="A538" s="90" t="s">
        <v>1975</v>
      </c>
      <c r="B538" s="89">
        <v>5</v>
      </c>
      <c r="C538" s="103">
        <v>0.0005064509737365319</v>
      </c>
      <c r="D538" s="89" t="s">
        <v>3520</v>
      </c>
      <c r="E538" s="89" t="b">
        <v>0</v>
      </c>
      <c r="F538" s="89" t="b">
        <v>0</v>
      </c>
      <c r="G538" s="89" t="b">
        <v>0</v>
      </c>
    </row>
    <row r="539" spans="1:7" ht="15">
      <c r="A539" s="90" t="s">
        <v>1976</v>
      </c>
      <c r="B539" s="89">
        <v>5</v>
      </c>
      <c r="C539" s="103">
        <v>0.0005064509737365319</v>
      </c>
      <c r="D539" s="89" t="s">
        <v>3520</v>
      </c>
      <c r="E539" s="89" t="b">
        <v>0</v>
      </c>
      <c r="F539" s="89" t="b">
        <v>0</v>
      </c>
      <c r="G539" s="89" t="b">
        <v>0</v>
      </c>
    </row>
    <row r="540" spans="1:7" ht="15">
      <c r="A540" s="90" t="s">
        <v>1977</v>
      </c>
      <c r="B540" s="89">
        <v>5</v>
      </c>
      <c r="C540" s="103">
        <v>0.0007139004918014352</v>
      </c>
      <c r="D540" s="89" t="s">
        <v>3520</v>
      </c>
      <c r="E540" s="89" t="b">
        <v>0</v>
      </c>
      <c r="F540" s="89" t="b">
        <v>0</v>
      </c>
      <c r="G540" s="89" t="b">
        <v>0</v>
      </c>
    </row>
    <row r="541" spans="1:7" ht="15">
      <c r="A541" s="90" t="s">
        <v>1978</v>
      </c>
      <c r="B541" s="89">
        <v>5</v>
      </c>
      <c r="C541" s="103">
        <v>0.0007139004918014352</v>
      </c>
      <c r="D541" s="89" t="s">
        <v>3520</v>
      </c>
      <c r="E541" s="89" t="b">
        <v>0</v>
      </c>
      <c r="F541" s="89" t="b">
        <v>0</v>
      </c>
      <c r="G541" s="89" t="b">
        <v>0</v>
      </c>
    </row>
    <row r="542" spans="1:7" ht="15">
      <c r="A542" s="90" t="s">
        <v>1979</v>
      </c>
      <c r="B542" s="89">
        <v>5</v>
      </c>
      <c r="C542" s="103">
        <v>0.00047305905966856405</v>
      </c>
      <c r="D542" s="89" t="s">
        <v>3520</v>
      </c>
      <c r="E542" s="89" t="b">
        <v>0</v>
      </c>
      <c r="F542" s="89" t="b">
        <v>0</v>
      </c>
      <c r="G542" s="89" t="b">
        <v>0</v>
      </c>
    </row>
    <row r="543" spans="1:7" ht="15">
      <c r="A543" s="90" t="s">
        <v>1980</v>
      </c>
      <c r="B543" s="89">
        <v>5</v>
      </c>
      <c r="C543" s="103">
        <v>0.00047305905966856405</v>
      </c>
      <c r="D543" s="89" t="s">
        <v>3520</v>
      </c>
      <c r="E543" s="89" t="b">
        <v>0</v>
      </c>
      <c r="F543" s="89" t="b">
        <v>0</v>
      </c>
      <c r="G543" s="89" t="b">
        <v>0</v>
      </c>
    </row>
    <row r="544" spans="1:7" ht="15">
      <c r="A544" s="90" t="s">
        <v>1981</v>
      </c>
      <c r="B544" s="89">
        <v>5</v>
      </c>
      <c r="C544" s="103">
        <v>0.00047305905966856405</v>
      </c>
      <c r="D544" s="89" t="s">
        <v>3520</v>
      </c>
      <c r="E544" s="89" t="b">
        <v>0</v>
      </c>
      <c r="F544" s="89" t="b">
        <v>0</v>
      </c>
      <c r="G544" s="89" t="b">
        <v>0</v>
      </c>
    </row>
    <row r="545" spans="1:7" ht="15">
      <c r="A545" s="90" t="s">
        <v>1982</v>
      </c>
      <c r="B545" s="89">
        <v>5</v>
      </c>
      <c r="C545" s="103">
        <v>0.0006101757327689836</v>
      </c>
      <c r="D545" s="89" t="s">
        <v>3520</v>
      </c>
      <c r="E545" s="89" t="b">
        <v>0</v>
      </c>
      <c r="F545" s="89" t="b">
        <v>0</v>
      </c>
      <c r="G545" s="89" t="b">
        <v>0</v>
      </c>
    </row>
    <row r="546" spans="1:7" ht="15">
      <c r="A546" s="90" t="s">
        <v>1983</v>
      </c>
      <c r="B546" s="89">
        <v>5</v>
      </c>
      <c r="C546" s="103">
        <v>0.0005064509737365319</v>
      </c>
      <c r="D546" s="89" t="s">
        <v>3520</v>
      </c>
      <c r="E546" s="89" t="b">
        <v>0</v>
      </c>
      <c r="F546" s="89" t="b">
        <v>0</v>
      </c>
      <c r="G546" s="89" t="b">
        <v>0</v>
      </c>
    </row>
    <row r="547" spans="1:7" ht="15">
      <c r="A547" s="90" t="s">
        <v>1984</v>
      </c>
      <c r="B547" s="89">
        <v>5</v>
      </c>
      <c r="C547" s="103">
        <v>0.00047305905966856405</v>
      </c>
      <c r="D547" s="89" t="s">
        <v>3520</v>
      </c>
      <c r="E547" s="89" t="b">
        <v>0</v>
      </c>
      <c r="F547" s="89" t="b">
        <v>0</v>
      </c>
      <c r="G547" s="89" t="b">
        <v>0</v>
      </c>
    </row>
    <row r="548" spans="1:7" ht="15">
      <c r="A548" s="90" t="s">
        <v>1985</v>
      </c>
      <c r="B548" s="89">
        <v>5</v>
      </c>
      <c r="C548" s="103">
        <v>0.0005495006383386613</v>
      </c>
      <c r="D548" s="89" t="s">
        <v>3520</v>
      </c>
      <c r="E548" s="89" t="b">
        <v>0</v>
      </c>
      <c r="F548" s="89" t="b">
        <v>0</v>
      </c>
      <c r="G548" s="89" t="b">
        <v>0</v>
      </c>
    </row>
    <row r="549" spans="1:7" ht="15">
      <c r="A549" s="90" t="s">
        <v>1986</v>
      </c>
      <c r="B549" s="89">
        <v>5</v>
      </c>
      <c r="C549" s="103">
        <v>0.0005064509737365319</v>
      </c>
      <c r="D549" s="89" t="s">
        <v>3520</v>
      </c>
      <c r="E549" s="89" t="b">
        <v>0</v>
      </c>
      <c r="F549" s="89" t="b">
        <v>0</v>
      </c>
      <c r="G549" s="89" t="b">
        <v>0</v>
      </c>
    </row>
    <row r="550" spans="1:7" ht="15">
      <c r="A550" s="90" t="s">
        <v>1987</v>
      </c>
      <c r="B550" s="89">
        <v>5</v>
      </c>
      <c r="C550" s="103">
        <v>0.0005064509737365319</v>
      </c>
      <c r="D550" s="89" t="s">
        <v>3520</v>
      </c>
      <c r="E550" s="89" t="b">
        <v>0</v>
      </c>
      <c r="F550" s="89" t="b">
        <v>0</v>
      </c>
      <c r="G550" s="89" t="b">
        <v>0</v>
      </c>
    </row>
    <row r="551" spans="1:7" ht="15">
      <c r="A551" s="90" t="s">
        <v>1988</v>
      </c>
      <c r="B551" s="89">
        <v>5</v>
      </c>
      <c r="C551" s="103">
        <v>0.0005064509737365319</v>
      </c>
      <c r="D551" s="89" t="s">
        <v>3520</v>
      </c>
      <c r="E551" s="89" t="b">
        <v>0</v>
      </c>
      <c r="F551" s="89" t="b">
        <v>0</v>
      </c>
      <c r="G551" s="89" t="b">
        <v>0</v>
      </c>
    </row>
    <row r="552" spans="1:7" ht="15">
      <c r="A552" s="90" t="s">
        <v>1989</v>
      </c>
      <c r="B552" s="89">
        <v>5</v>
      </c>
      <c r="C552" s="103">
        <v>0.00047305905966856405</v>
      </c>
      <c r="D552" s="89" t="s">
        <v>3520</v>
      </c>
      <c r="E552" s="89" t="b">
        <v>0</v>
      </c>
      <c r="F552" s="89" t="b">
        <v>0</v>
      </c>
      <c r="G552" s="89" t="b">
        <v>0</v>
      </c>
    </row>
    <row r="553" spans="1:7" ht="15">
      <c r="A553" s="90" t="s">
        <v>1990</v>
      </c>
      <c r="B553" s="89">
        <v>5</v>
      </c>
      <c r="C553" s="103">
        <v>0.0005495006383386613</v>
      </c>
      <c r="D553" s="89" t="s">
        <v>3520</v>
      </c>
      <c r="E553" s="89" t="b">
        <v>0</v>
      </c>
      <c r="F553" s="89" t="b">
        <v>0</v>
      </c>
      <c r="G553" s="89" t="b">
        <v>0</v>
      </c>
    </row>
    <row r="554" spans="1:7" ht="15">
      <c r="A554" s="90" t="s">
        <v>1991</v>
      </c>
      <c r="B554" s="89">
        <v>5</v>
      </c>
      <c r="C554" s="103">
        <v>0.00047305905966856405</v>
      </c>
      <c r="D554" s="89" t="s">
        <v>3520</v>
      </c>
      <c r="E554" s="89" t="b">
        <v>0</v>
      </c>
      <c r="F554" s="89" t="b">
        <v>0</v>
      </c>
      <c r="G554" s="89" t="b">
        <v>0</v>
      </c>
    </row>
    <row r="555" spans="1:7" ht="15">
      <c r="A555" s="90" t="s">
        <v>1992</v>
      </c>
      <c r="B555" s="89">
        <v>5</v>
      </c>
      <c r="C555" s="103">
        <v>0.0005495006383386613</v>
      </c>
      <c r="D555" s="89" t="s">
        <v>3520</v>
      </c>
      <c r="E555" s="89" t="b">
        <v>0</v>
      </c>
      <c r="F555" s="89" t="b">
        <v>0</v>
      </c>
      <c r="G555" s="89" t="b">
        <v>0</v>
      </c>
    </row>
    <row r="556" spans="1:7" ht="15">
      <c r="A556" s="90" t="s">
        <v>1993</v>
      </c>
      <c r="B556" s="89">
        <v>5</v>
      </c>
      <c r="C556" s="103">
        <v>0.0005064509737365319</v>
      </c>
      <c r="D556" s="89" t="s">
        <v>3520</v>
      </c>
      <c r="E556" s="89" t="b">
        <v>0</v>
      </c>
      <c r="F556" s="89" t="b">
        <v>0</v>
      </c>
      <c r="G556" s="89" t="b">
        <v>0</v>
      </c>
    </row>
    <row r="557" spans="1:7" ht="15">
      <c r="A557" s="90" t="s">
        <v>1994</v>
      </c>
      <c r="B557" s="89">
        <v>5</v>
      </c>
      <c r="C557" s="103">
        <v>0.0005064509737365319</v>
      </c>
      <c r="D557" s="89" t="s">
        <v>3520</v>
      </c>
      <c r="E557" s="89" t="b">
        <v>0</v>
      </c>
      <c r="F557" s="89" t="b">
        <v>0</v>
      </c>
      <c r="G557" s="89" t="b">
        <v>0</v>
      </c>
    </row>
    <row r="558" spans="1:7" ht="15">
      <c r="A558" s="90" t="s">
        <v>1995</v>
      </c>
      <c r="B558" s="89">
        <v>5</v>
      </c>
      <c r="C558" s="103">
        <v>0.0007139004918014352</v>
      </c>
      <c r="D558" s="89" t="s">
        <v>3520</v>
      </c>
      <c r="E558" s="89" t="b">
        <v>0</v>
      </c>
      <c r="F558" s="89" t="b">
        <v>0</v>
      </c>
      <c r="G558" s="89" t="b">
        <v>0</v>
      </c>
    </row>
    <row r="559" spans="1:7" ht="15">
      <c r="A559" s="90" t="s">
        <v>1996</v>
      </c>
      <c r="B559" s="89">
        <v>5</v>
      </c>
      <c r="C559" s="103">
        <v>0.0005064509737365319</v>
      </c>
      <c r="D559" s="89" t="s">
        <v>3520</v>
      </c>
      <c r="E559" s="89" t="b">
        <v>0</v>
      </c>
      <c r="F559" s="89" t="b">
        <v>0</v>
      </c>
      <c r="G559" s="89" t="b">
        <v>0</v>
      </c>
    </row>
    <row r="560" spans="1:7" ht="15">
      <c r="A560" s="90" t="s">
        <v>1997</v>
      </c>
      <c r="B560" s="89">
        <v>5</v>
      </c>
      <c r="C560" s="103">
        <v>0.0006101757327689836</v>
      </c>
      <c r="D560" s="89" t="s">
        <v>3520</v>
      </c>
      <c r="E560" s="89" t="b">
        <v>0</v>
      </c>
      <c r="F560" s="89" t="b">
        <v>0</v>
      </c>
      <c r="G560" s="89" t="b">
        <v>0</v>
      </c>
    </row>
    <row r="561" spans="1:7" ht="15">
      <c r="A561" s="90" t="s">
        <v>1998</v>
      </c>
      <c r="B561" s="89">
        <v>5</v>
      </c>
      <c r="C561" s="103">
        <v>0.0005495006383386613</v>
      </c>
      <c r="D561" s="89" t="s">
        <v>3520</v>
      </c>
      <c r="E561" s="89" t="b">
        <v>0</v>
      </c>
      <c r="F561" s="89" t="b">
        <v>0</v>
      </c>
      <c r="G561" s="89" t="b">
        <v>0</v>
      </c>
    </row>
    <row r="562" spans="1:7" ht="15">
      <c r="A562" s="90" t="s">
        <v>1999</v>
      </c>
      <c r="B562" s="89">
        <v>5</v>
      </c>
      <c r="C562" s="103">
        <v>0.0005495006383386613</v>
      </c>
      <c r="D562" s="89" t="s">
        <v>3520</v>
      </c>
      <c r="E562" s="89" t="b">
        <v>0</v>
      </c>
      <c r="F562" s="89" t="b">
        <v>0</v>
      </c>
      <c r="G562" s="89" t="b">
        <v>0</v>
      </c>
    </row>
    <row r="563" spans="1:7" ht="15">
      <c r="A563" s="90" t="s">
        <v>2000</v>
      </c>
      <c r="B563" s="89">
        <v>5</v>
      </c>
      <c r="C563" s="103">
        <v>0.0005495006383386613</v>
      </c>
      <c r="D563" s="89" t="s">
        <v>3520</v>
      </c>
      <c r="E563" s="89" t="b">
        <v>0</v>
      </c>
      <c r="F563" s="89" t="b">
        <v>0</v>
      </c>
      <c r="G563" s="89" t="b">
        <v>0</v>
      </c>
    </row>
    <row r="564" spans="1:7" ht="15">
      <c r="A564" s="90" t="s">
        <v>2001</v>
      </c>
      <c r="B564" s="89">
        <v>5</v>
      </c>
      <c r="C564" s="103">
        <v>0.0005064509737365319</v>
      </c>
      <c r="D564" s="89" t="s">
        <v>3520</v>
      </c>
      <c r="E564" s="89" t="b">
        <v>0</v>
      </c>
      <c r="F564" s="89" t="b">
        <v>0</v>
      </c>
      <c r="G564" s="89" t="b">
        <v>0</v>
      </c>
    </row>
    <row r="565" spans="1:7" ht="15">
      <c r="A565" s="90" t="s">
        <v>2002</v>
      </c>
      <c r="B565" s="89">
        <v>5</v>
      </c>
      <c r="C565" s="103">
        <v>0.0007139004918014352</v>
      </c>
      <c r="D565" s="89" t="s">
        <v>3520</v>
      </c>
      <c r="E565" s="89" t="b">
        <v>0</v>
      </c>
      <c r="F565" s="89" t="b">
        <v>0</v>
      </c>
      <c r="G565" s="89" t="b">
        <v>0</v>
      </c>
    </row>
    <row r="566" spans="1:7" ht="15">
      <c r="A566" s="90" t="s">
        <v>2003</v>
      </c>
      <c r="B566" s="89">
        <v>5</v>
      </c>
      <c r="C566" s="103">
        <v>0.00047305905966856405</v>
      </c>
      <c r="D566" s="89" t="s">
        <v>3520</v>
      </c>
      <c r="E566" s="89" t="b">
        <v>0</v>
      </c>
      <c r="F566" s="89" t="b">
        <v>0</v>
      </c>
      <c r="G566" s="89" t="b">
        <v>0</v>
      </c>
    </row>
    <row r="567" spans="1:7" ht="15">
      <c r="A567" s="90" t="s">
        <v>1244</v>
      </c>
      <c r="B567" s="89">
        <v>5</v>
      </c>
      <c r="C567" s="103">
        <v>0.0006101757327689836</v>
      </c>
      <c r="D567" s="89" t="s">
        <v>3520</v>
      </c>
      <c r="E567" s="89" t="b">
        <v>0</v>
      </c>
      <c r="F567" s="89" t="b">
        <v>0</v>
      </c>
      <c r="G567" s="89" t="b">
        <v>0</v>
      </c>
    </row>
    <row r="568" spans="1:7" ht="15">
      <c r="A568" s="90" t="s">
        <v>2004</v>
      </c>
      <c r="B568" s="89">
        <v>5</v>
      </c>
      <c r="C568" s="103">
        <v>0.0006101757327689836</v>
      </c>
      <c r="D568" s="89" t="s">
        <v>3520</v>
      </c>
      <c r="E568" s="89" t="b">
        <v>0</v>
      </c>
      <c r="F568" s="89" t="b">
        <v>0</v>
      </c>
      <c r="G568" s="89" t="b">
        <v>0</v>
      </c>
    </row>
    <row r="569" spans="1:7" ht="15">
      <c r="A569" s="90" t="s">
        <v>2005</v>
      </c>
      <c r="B569" s="89">
        <v>5</v>
      </c>
      <c r="C569" s="103">
        <v>0.0005495006383386613</v>
      </c>
      <c r="D569" s="89" t="s">
        <v>3520</v>
      </c>
      <c r="E569" s="89" t="b">
        <v>0</v>
      </c>
      <c r="F569" s="89" t="b">
        <v>0</v>
      </c>
      <c r="G569" s="89" t="b">
        <v>0</v>
      </c>
    </row>
    <row r="570" spans="1:7" ht="15">
      <c r="A570" s="90" t="s">
        <v>2006</v>
      </c>
      <c r="B570" s="89">
        <v>5</v>
      </c>
      <c r="C570" s="103">
        <v>0.0005495006383386613</v>
      </c>
      <c r="D570" s="89" t="s">
        <v>3520</v>
      </c>
      <c r="E570" s="89" t="b">
        <v>0</v>
      </c>
      <c r="F570" s="89" t="b">
        <v>0</v>
      </c>
      <c r="G570" s="89" t="b">
        <v>0</v>
      </c>
    </row>
    <row r="571" spans="1:7" ht="15">
      <c r="A571" s="90" t="s">
        <v>2007</v>
      </c>
      <c r="B571" s="89">
        <v>5</v>
      </c>
      <c r="C571" s="103">
        <v>0.0005064509737365319</v>
      </c>
      <c r="D571" s="89" t="s">
        <v>3520</v>
      </c>
      <c r="E571" s="89" t="b">
        <v>0</v>
      </c>
      <c r="F571" s="89" t="b">
        <v>0</v>
      </c>
      <c r="G571" s="89" t="b">
        <v>0</v>
      </c>
    </row>
    <row r="572" spans="1:7" ht="15">
      <c r="A572" s="90" t="s">
        <v>2008</v>
      </c>
      <c r="B572" s="89">
        <v>5</v>
      </c>
      <c r="C572" s="103">
        <v>0.0005495006383386613</v>
      </c>
      <c r="D572" s="89" t="s">
        <v>3520</v>
      </c>
      <c r="E572" s="89" t="b">
        <v>0</v>
      </c>
      <c r="F572" s="89" t="b">
        <v>0</v>
      </c>
      <c r="G572" s="89" t="b">
        <v>0</v>
      </c>
    </row>
    <row r="573" spans="1:7" ht="15">
      <c r="A573" s="90" t="s">
        <v>2009</v>
      </c>
      <c r="B573" s="89">
        <v>5</v>
      </c>
      <c r="C573" s="103">
        <v>0.0005495006383386613</v>
      </c>
      <c r="D573" s="89" t="s">
        <v>3520</v>
      </c>
      <c r="E573" s="89" t="b">
        <v>0</v>
      </c>
      <c r="F573" s="89" t="b">
        <v>0</v>
      </c>
      <c r="G573" s="89" t="b">
        <v>0</v>
      </c>
    </row>
    <row r="574" spans="1:7" ht="15">
      <c r="A574" s="90" t="s">
        <v>2010</v>
      </c>
      <c r="B574" s="89">
        <v>5</v>
      </c>
      <c r="C574" s="103">
        <v>0.0005064509737365319</v>
      </c>
      <c r="D574" s="89" t="s">
        <v>3520</v>
      </c>
      <c r="E574" s="89" t="b">
        <v>0</v>
      </c>
      <c r="F574" s="89" t="b">
        <v>0</v>
      </c>
      <c r="G574" s="89" t="b">
        <v>0</v>
      </c>
    </row>
    <row r="575" spans="1:7" ht="15">
      <c r="A575" s="90" t="s">
        <v>2011</v>
      </c>
      <c r="B575" s="89">
        <v>5</v>
      </c>
      <c r="C575" s="103">
        <v>0.0007139004918014352</v>
      </c>
      <c r="D575" s="89" t="s">
        <v>3520</v>
      </c>
      <c r="E575" s="89" t="b">
        <v>0</v>
      </c>
      <c r="F575" s="89" t="b">
        <v>0</v>
      </c>
      <c r="G575" s="89" t="b">
        <v>0</v>
      </c>
    </row>
    <row r="576" spans="1:7" ht="15">
      <c r="A576" s="90" t="s">
        <v>2012</v>
      </c>
      <c r="B576" s="89">
        <v>5</v>
      </c>
      <c r="C576" s="103">
        <v>0.0005064509737365319</v>
      </c>
      <c r="D576" s="89" t="s">
        <v>3520</v>
      </c>
      <c r="E576" s="89" t="b">
        <v>0</v>
      </c>
      <c r="F576" s="89" t="b">
        <v>0</v>
      </c>
      <c r="G576" s="89" t="b">
        <v>0</v>
      </c>
    </row>
    <row r="577" spans="1:7" ht="15">
      <c r="A577" s="90" t="s">
        <v>2013</v>
      </c>
      <c r="B577" s="89">
        <v>5</v>
      </c>
      <c r="C577" s="103">
        <v>0.0005064509737365319</v>
      </c>
      <c r="D577" s="89" t="s">
        <v>3520</v>
      </c>
      <c r="E577" s="89" t="b">
        <v>0</v>
      </c>
      <c r="F577" s="89" t="b">
        <v>0</v>
      </c>
      <c r="G577" s="89" t="b">
        <v>0</v>
      </c>
    </row>
    <row r="578" spans="1:7" ht="15">
      <c r="A578" s="90" t="s">
        <v>2014</v>
      </c>
      <c r="B578" s="89">
        <v>5</v>
      </c>
      <c r="C578" s="103">
        <v>0.0005064509737365319</v>
      </c>
      <c r="D578" s="89" t="s">
        <v>3520</v>
      </c>
      <c r="E578" s="89" t="b">
        <v>0</v>
      </c>
      <c r="F578" s="89" t="b">
        <v>0</v>
      </c>
      <c r="G578" s="89" t="b">
        <v>0</v>
      </c>
    </row>
    <row r="579" spans="1:7" ht="15">
      <c r="A579" s="90" t="s">
        <v>2015</v>
      </c>
      <c r="B579" s="89">
        <v>5</v>
      </c>
      <c r="C579" s="103">
        <v>0.0005064509737365319</v>
      </c>
      <c r="D579" s="89" t="s">
        <v>3520</v>
      </c>
      <c r="E579" s="89" t="b">
        <v>0</v>
      </c>
      <c r="F579" s="89" t="b">
        <v>0</v>
      </c>
      <c r="G579" s="89" t="b">
        <v>0</v>
      </c>
    </row>
    <row r="580" spans="1:7" ht="15">
      <c r="A580" s="90" t="s">
        <v>2016</v>
      </c>
      <c r="B580" s="89">
        <v>5</v>
      </c>
      <c r="C580" s="103">
        <v>0.0007139004918014352</v>
      </c>
      <c r="D580" s="89" t="s">
        <v>3520</v>
      </c>
      <c r="E580" s="89" t="b">
        <v>0</v>
      </c>
      <c r="F580" s="89" t="b">
        <v>0</v>
      </c>
      <c r="G580" s="89" t="b">
        <v>0</v>
      </c>
    </row>
    <row r="581" spans="1:7" ht="15">
      <c r="A581" s="90" t="s">
        <v>2017</v>
      </c>
      <c r="B581" s="89">
        <v>5</v>
      </c>
      <c r="C581" s="103">
        <v>0.0005495006383386613</v>
      </c>
      <c r="D581" s="89" t="s">
        <v>3520</v>
      </c>
      <c r="E581" s="89" t="b">
        <v>0</v>
      </c>
      <c r="F581" s="89" t="b">
        <v>0</v>
      </c>
      <c r="G581" s="89" t="b">
        <v>0</v>
      </c>
    </row>
    <row r="582" spans="1:7" ht="15">
      <c r="A582" s="90" t="s">
        <v>2018</v>
      </c>
      <c r="B582" s="89">
        <v>5</v>
      </c>
      <c r="C582" s="103">
        <v>0.0007139004918014352</v>
      </c>
      <c r="D582" s="89" t="s">
        <v>3520</v>
      </c>
      <c r="E582" s="89" t="b">
        <v>0</v>
      </c>
      <c r="F582" s="89" t="b">
        <v>0</v>
      </c>
      <c r="G582" s="89" t="b">
        <v>0</v>
      </c>
    </row>
    <row r="583" spans="1:7" ht="15">
      <c r="A583" s="90" t="s">
        <v>2019</v>
      </c>
      <c r="B583" s="89">
        <v>5</v>
      </c>
      <c r="C583" s="103">
        <v>0.00047305905966856405</v>
      </c>
      <c r="D583" s="89" t="s">
        <v>3520</v>
      </c>
      <c r="E583" s="89" t="b">
        <v>0</v>
      </c>
      <c r="F583" s="89" t="b">
        <v>0</v>
      </c>
      <c r="G583" s="89" t="b">
        <v>0</v>
      </c>
    </row>
    <row r="584" spans="1:7" ht="15">
      <c r="A584" s="90" t="s">
        <v>2020</v>
      </c>
      <c r="B584" s="89">
        <v>5</v>
      </c>
      <c r="C584" s="103">
        <v>0.0005495006383386613</v>
      </c>
      <c r="D584" s="89" t="s">
        <v>3520</v>
      </c>
      <c r="E584" s="89" t="b">
        <v>0</v>
      </c>
      <c r="F584" s="89" t="b">
        <v>0</v>
      </c>
      <c r="G584" s="89" t="b">
        <v>0</v>
      </c>
    </row>
    <row r="585" spans="1:7" ht="15">
      <c r="A585" s="90" t="s">
        <v>2021</v>
      </c>
      <c r="B585" s="89">
        <v>5</v>
      </c>
      <c r="C585" s="103">
        <v>0.00047305905966856405</v>
      </c>
      <c r="D585" s="89" t="s">
        <v>3520</v>
      </c>
      <c r="E585" s="89" t="b">
        <v>0</v>
      </c>
      <c r="F585" s="89" t="b">
        <v>0</v>
      </c>
      <c r="G585" s="89" t="b">
        <v>0</v>
      </c>
    </row>
    <row r="586" spans="1:7" ht="15">
      <c r="A586" s="90" t="s">
        <v>2022</v>
      </c>
      <c r="B586" s="89">
        <v>5</v>
      </c>
      <c r="C586" s="103">
        <v>0.0005064509737365319</v>
      </c>
      <c r="D586" s="89" t="s">
        <v>3520</v>
      </c>
      <c r="E586" s="89" t="b">
        <v>0</v>
      </c>
      <c r="F586" s="89" t="b">
        <v>0</v>
      </c>
      <c r="G586" s="89" t="b">
        <v>0</v>
      </c>
    </row>
    <row r="587" spans="1:7" ht="15">
      <c r="A587" s="90" t="s">
        <v>2023</v>
      </c>
      <c r="B587" s="89">
        <v>5</v>
      </c>
      <c r="C587" s="103">
        <v>0.00047305905966856405</v>
      </c>
      <c r="D587" s="89" t="s">
        <v>3520</v>
      </c>
      <c r="E587" s="89" t="b">
        <v>0</v>
      </c>
      <c r="F587" s="89" t="b">
        <v>0</v>
      </c>
      <c r="G587" s="89" t="b">
        <v>0</v>
      </c>
    </row>
    <row r="588" spans="1:7" ht="15">
      <c r="A588" s="90" t="s">
        <v>2024</v>
      </c>
      <c r="B588" s="89">
        <v>5</v>
      </c>
      <c r="C588" s="103">
        <v>0.0006101757327689836</v>
      </c>
      <c r="D588" s="89" t="s">
        <v>3520</v>
      </c>
      <c r="E588" s="89" t="b">
        <v>0</v>
      </c>
      <c r="F588" s="89" t="b">
        <v>0</v>
      </c>
      <c r="G588" s="89" t="b">
        <v>0</v>
      </c>
    </row>
    <row r="589" spans="1:7" ht="15">
      <c r="A589" s="90" t="s">
        <v>2025</v>
      </c>
      <c r="B589" s="89">
        <v>5</v>
      </c>
      <c r="C589" s="103">
        <v>0.0005495006383386613</v>
      </c>
      <c r="D589" s="89" t="s">
        <v>3520</v>
      </c>
      <c r="E589" s="89" t="b">
        <v>0</v>
      </c>
      <c r="F589" s="89" t="b">
        <v>0</v>
      </c>
      <c r="G589" s="89" t="b">
        <v>0</v>
      </c>
    </row>
    <row r="590" spans="1:7" ht="15">
      <c r="A590" s="90" t="s">
        <v>2026</v>
      </c>
      <c r="B590" s="89">
        <v>5</v>
      </c>
      <c r="C590" s="103">
        <v>0.0006101757327689836</v>
      </c>
      <c r="D590" s="89" t="s">
        <v>3520</v>
      </c>
      <c r="E590" s="89" t="b">
        <v>0</v>
      </c>
      <c r="F590" s="89" t="b">
        <v>0</v>
      </c>
      <c r="G590" s="89" t="b">
        <v>0</v>
      </c>
    </row>
    <row r="591" spans="1:7" ht="15">
      <c r="A591" s="90" t="s">
        <v>2027</v>
      </c>
      <c r="B591" s="89">
        <v>5</v>
      </c>
      <c r="C591" s="103">
        <v>0.00047305905966856405</v>
      </c>
      <c r="D591" s="89" t="s">
        <v>3520</v>
      </c>
      <c r="E591" s="89" t="b">
        <v>0</v>
      </c>
      <c r="F591" s="89" t="b">
        <v>0</v>
      </c>
      <c r="G591" s="89" t="b">
        <v>0</v>
      </c>
    </row>
    <row r="592" spans="1:7" ht="15">
      <c r="A592" s="90" t="s">
        <v>2028</v>
      </c>
      <c r="B592" s="89">
        <v>5</v>
      </c>
      <c r="C592" s="103">
        <v>0.00047305905966856405</v>
      </c>
      <c r="D592" s="89" t="s">
        <v>3520</v>
      </c>
      <c r="E592" s="89" t="b">
        <v>0</v>
      </c>
      <c r="F592" s="89" t="b">
        <v>0</v>
      </c>
      <c r="G592" s="89" t="b">
        <v>0</v>
      </c>
    </row>
    <row r="593" spans="1:7" ht="15">
      <c r="A593" s="90" t="s">
        <v>2029</v>
      </c>
      <c r="B593" s="89">
        <v>5</v>
      </c>
      <c r="C593" s="103">
        <v>0.00047305905966856405</v>
      </c>
      <c r="D593" s="89" t="s">
        <v>3520</v>
      </c>
      <c r="E593" s="89" t="b">
        <v>0</v>
      </c>
      <c r="F593" s="89" t="b">
        <v>0</v>
      </c>
      <c r="G593" s="89" t="b">
        <v>0</v>
      </c>
    </row>
    <row r="594" spans="1:7" ht="15">
      <c r="A594" s="90" t="s">
        <v>2030</v>
      </c>
      <c r="B594" s="89">
        <v>5</v>
      </c>
      <c r="C594" s="103">
        <v>0.0005064509737365319</v>
      </c>
      <c r="D594" s="89" t="s">
        <v>3520</v>
      </c>
      <c r="E594" s="89" t="b">
        <v>0</v>
      </c>
      <c r="F594" s="89" t="b">
        <v>0</v>
      </c>
      <c r="G594" s="89" t="b">
        <v>0</v>
      </c>
    </row>
    <row r="595" spans="1:7" ht="15">
      <c r="A595" s="90" t="s">
        <v>2031</v>
      </c>
      <c r="B595" s="89">
        <v>5</v>
      </c>
      <c r="C595" s="103">
        <v>0.0007139004918014352</v>
      </c>
      <c r="D595" s="89" t="s">
        <v>3520</v>
      </c>
      <c r="E595" s="89" t="b">
        <v>0</v>
      </c>
      <c r="F595" s="89" t="b">
        <v>0</v>
      </c>
      <c r="G595" s="89" t="b">
        <v>0</v>
      </c>
    </row>
    <row r="596" spans="1:7" ht="15">
      <c r="A596" s="90" t="s">
        <v>2032</v>
      </c>
      <c r="B596" s="89">
        <v>5</v>
      </c>
      <c r="C596" s="103">
        <v>0.0005064509737365319</v>
      </c>
      <c r="D596" s="89" t="s">
        <v>3520</v>
      </c>
      <c r="E596" s="89" t="b">
        <v>0</v>
      </c>
      <c r="F596" s="89" t="b">
        <v>0</v>
      </c>
      <c r="G596" s="89" t="b">
        <v>0</v>
      </c>
    </row>
    <row r="597" spans="1:7" ht="15">
      <c r="A597" s="90" t="s">
        <v>2033</v>
      </c>
      <c r="B597" s="89">
        <v>5</v>
      </c>
      <c r="C597" s="103">
        <v>0.00047305905966856405</v>
      </c>
      <c r="D597" s="89" t="s">
        <v>3520</v>
      </c>
      <c r="E597" s="89" t="b">
        <v>0</v>
      </c>
      <c r="F597" s="89" t="b">
        <v>0</v>
      </c>
      <c r="G597" s="89" t="b">
        <v>0</v>
      </c>
    </row>
    <row r="598" spans="1:7" ht="15">
      <c r="A598" s="90" t="s">
        <v>2034</v>
      </c>
      <c r="B598" s="89">
        <v>5</v>
      </c>
      <c r="C598" s="103">
        <v>0.0005064509737365319</v>
      </c>
      <c r="D598" s="89" t="s">
        <v>3520</v>
      </c>
      <c r="E598" s="89" t="b">
        <v>0</v>
      </c>
      <c r="F598" s="89" t="b">
        <v>0</v>
      </c>
      <c r="G598" s="89" t="b">
        <v>0</v>
      </c>
    </row>
    <row r="599" spans="1:7" ht="15">
      <c r="A599" s="90" t="s">
        <v>2035</v>
      </c>
      <c r="B599" s="89">
        <v>5</v>
      </c>
      <c r="C599" s="103">
        <v>0.0005064509737365319</v>
      </c>
      <c r="D599" s="89" t="s">
        <v>3520</v>
      </c>
      <c r="E599" s="89" t="b">
        <v>0</v>
      </c>
      <c r="F599" s="89" t="b">
        <v>0</v>
      </c>
      <c r="G599" s="89" t="b">
        <v>0</v>
      </c>
    </row>
    <row r="600" spans="1:7" ht="15">
      <c r="A600" s="90" t="s">
        <v>2036</v>
      </c>
      <c r="B600" s="89">
        <v>5</v>
      </c>
      <c r="C600" s="103">
        <v>0.00047305905966856405</v>
      </c>
      <c r="D600" s="89" t="s">
        <v>3520</v>
      </c>
      <c r="E600" s="89" t="b">
        <v>0</v>
      </c>
      <c r="F600" s="89" t="b">
        <v>0</v>
      </c>
      <c r="G600" s="89" t="b">
        <v>0</v>
      </c>
    </row>
    <row r="601" spans="1:7" ht="15">
      <c r="A601" s="90" t="s">
        <v>2037</v>
      </c>
      <c r="B601" s="89">
        <v>5</v>
      </c>
      <c r="C601" s="103">
        <v>0.00047305905966856405</v>
      </c>
      <c r="D601" s="89" t="s">
        <v>3520</v>
      </c>
      <c r="E601" s="89" t="b">
        <v>1</v>
      </c>
      <c r="F601" s="89" t="b">
        <v>0</v>
      </c>
      <c r="G601" s="89" t="b">
        <v>0</v>
      </c>
    </row>
    <row r="602" spans="1:7" ht="15">
      <c r="A602" s="90" t="s">
        <v>2038</v>
      </c>
      <c r="B602" s="89">
        <v>5</v>
      </c>
      <c r="C602" s="103">
        <v>0.0007139004918014352</v>
      </c>
      <c r="D602" s="89" t="s">
        <v>3520</v>
      </c>
      <c r="E602" s="89" t="b">
        <v>0</v>
      </c>
      <c r="F602" s="89" t="b">
        <v>0</v>
      </c>
      <c r="G602" s="89" t="b">
        <v>0</v>
      </c>
    </row>
    <row r="603" spans="1:7" ht="15">
      <c r="A603" s="90" t="s">
        <v>2039</v>
      </c>
      <c r="B603" s="89">
        <v>5</v>
      </c>
      <c r="C603" s="103">
        <v>0.0005064509737365319</v>
      </c>
      <c r="D603" s="89" t="s">
        <v>3520</v>
      </c>
      <c r="E603" s="89" t="b">
        <v>0</v>
      </c>
      <c r="F603" s="89" t="b">
        <v>0</v>
      </c>
      <c r="G603" s="89" t="b">
        <v>0</v>
      </c>
    </row>
    <row r="604" spans="1:7" ht="15">
      <c r="A604" s="90" t="s">
        <v>2040</v>
      </c>
      <c r="B604" s="89">
        <v>5</v>
      </c>
      <c r="C604" s="103">
        <v>0.00047305905966856405</v>
      </c>
      <c r="D604" s="89" t="s">
        <v>3520</v>
      </c>
      <c r="E604" s="89" t="b">
        <v>0</v>
      </c>
      <c r="F604" s="89" t="b">
        <v>1</v>
      </c>
      <c r="G604" s="89" t="b">
        <v>0</v>
      </c>
    </row>
    <row r="605" spans="1:7" ht="15">
      <c r="A605" s="90" t="s">
        <v>2041</v>
      </c>
      <c r="B605" s="89">
        <v>5</v>
      </c>
      <c r="C605" s="103">
        <v>0.0006101757327689836</v>
      </c>
      <c r="D605" s="89" t="s">
        <v>3520</v>
      </c>
      <c r="E605" s="89" t="b">
        <v>0</v>
      </c>
      <c r="F605" s="89" t="b">
        <v>0</v>
      </c>
      <c r="G605" s="89" t="b">
        <v>0</v>
      </c>
    </row>
    <row r="606" spans="1:7" ht="15">
      <c r="A606" s="90" t="s">
        <v>2042</v>
      </c>
      <c r="B606" s="89">
        <v>5</v>
      </c>
      <c r="C606" s="103">
        <v>0.0005064509737365319</v>
      </c>
      <c r="D606" s="89" t="s">
        <v>3520</v>
      </c>
      <c r="E606" s="89" t="b">
        <v>0</v>
      </c>
      <c r="F606" s="89" t="b">
        <v>0</v>
      </c>
      <c r="G606" s="89" t="b">
        <v>0</v>
      </c>
    </row>
    <row r="607" spans="1:7" ht="15">
      <c r="A607" s="90" t="s">
        <v>2043</v>
      </c>
      <c r="B607" s="89">
        <v>5</v>
      </c>
      <c r="C607" s="103">
        <v>0.0006101757327689836</v>
      </c>
      <c r="D607" s="89" t="s">
        <v>3520</v>
      </c>
      <c r="E607" s="89" t="b">
        <v>0</v>
      </c>
      <c r="F607" s="89" t="b">
        <v>0</v>
      </c>
      <c r="G607" s="89" t="b">
        <v>0</v>
      </c>
    </row>
    <row r="608" spans="1:7" ht="15">
      <c r="A608" s="90" t="s">
        <v>2044</v>
      </c>
      <c r="B608" s="89">
        <v>5</v>
      </c>
      <c r="C608" s="103">
        <v>0.0005064509737365319</v>
      </c>
      <c r="D608" s="89" t="s">
        <v>3520</v>
      </c>
      <c r="E608" s="89" t="b">
        <v>0</v>
      </c>
      <c r="F608" s="89" t="b">
        <v>0</v>
      </c>
      <c r="G608" s="89" t="b">
        <v>0</v>
      </c>
    </row>
    <row r="609" spans="1:7" ht="15">
      <c r="A609" s="90" t="s">
        <v>2045</v>
      </c>
      <c r="B609" s="89">
        <v>5</v>
      </c>
      <c r="C609" s="103">
        <v>0.00047305905966856405</v>
      </c>
      <c r="D609" s="89" t="s">
        <v>3520</v>
      </c>
      <c r="E609" s="89" t="b">
        <v>0</v>
      </c>
      <c r="F609" s="89" t="b">
        <v>0</v>
      </c>
      <c r="G609" s="89" t="b">
        <v>0</v>
      </c>
    </row>
    <row r="610" spans="1:7" ht="15">
      <c r="A610" s="90" t="s">
        <v>2046</v>
      </c>
      <c r="B610" s="89">
        <v>5</v>
      </c>
      <c r="C610" s="103">
        <v>0.0005495006383386613</v>
      </c>
      <c r="D610" s="89" t="s">
        <v>3520</v>
      </c>
      <c r="E610" s="89" t="b">
        <v>0</v>
      </c>
      <c r="F610" s="89" t="b">
        <v>0</v>
      </c>
      <c r="G610" s="89" t="b">
        <v>0</v>
      </c>
    </row>
    <row r="611" spans="1:7" ht="15">
      <c r="A611" s="90" t="s">
        <v>2047</v>
      </c>
      <c r="B611" s="89">
        <v>5</v>
      </c>
      <c r="C611" s="103">
        <v>0.00047305905966856405</v>
      </c>
      <c r="D611" s="89" t="s">
        <v>3520</v>
      </c>
      <c r="E611" s="89" t="b">
        <v>0</v>
      </c>
      <c r="F611" s="89" t="b">
        <v>0</v>
      </c>
      <c r="G611" s="89" t="b">
        <v>0</v>
      </c>
    </row>
    <row r="612" spans="1:7" ht="15">
      <c r="A612" s="90" t="s">
        <v>2048</v>
      </c>
      <c r="B612" s="89">
        <v>5</v>
      </c>
      <c r="C612" s="103">
        <v>0.0005064509737365319</v>
      </c>
      <c r="D612" s="89" t="s">
        <v>3520</v>
      </c>
      <c r="E612" s="89" t="b">
        <v>0</v>
      </c>
      <c r="F612" s="89" t="b">
        <v>0</v>
      </c>
      <c r="G612" s="89" t="b">
        <v>0</v>
      </c>
    </row>
    <row r="613" spans="1:7" ht="15">
      <c r="A613" s="90" t="s">
        <v>2049</v>
      </c>
      <c r="B613" s="89">
        <v>5</v>
      </c>
      <c r="C613" s="103">
        <v>0.00047305905966856405</v>
      </c>
      <c r="D613" s="89" t="s">
        <v>3520</v>
      </c>
      <c r="E613" s="89" t="b">
        <v>0</v>
      </c>
      <c r="F613" s="89" t="b">
        <v>0</v>
      </c>
      <c r="G613" s="89" t="b">
        <v>0</v>
      </c>
    </row>
    <row r="614" spans="1:7" ht="15">
      <c r="A614" s="90" t="s">
        <v>2050</v>
      </c>
      <c r="B614" s="89">
        <v>5</v>
      </c>
      <c r="C614" s="103">
        <v>0.0005495006383386613</v>
      </c>
      <c r="D614" s="89" t="s">
        <v>3520</v>
      </c>
      <c r="E614" s="89" t="b">
        <v>0</v>
      </c>
      <c r="F614" s="89" t="b">
        <v>0</v>
      </c>
      <c r="G614" s="89" t="b">
        <v>0</v>
      </c>
    </row>
    <row r="615" spans="1:7" ht="15">
      <c r="A615" s="90" t="s">
        <v>2051</v>
      </c>
      <c r="B615" s="89">
        <v>5</v>
      </c>
      <c r="C615" s="103">
        <v>0.0005495006383386613</v>
      </c>
      <c r="D615" s="89" t="s">
        <v>3520</v>
      </c>
      <c r="E615" s="89" t="b">
        <v>0</v>
      </c>
      <c r="F615" s="89" t="b">
        <v>0</v>
      </c>
      <c r="G615" s="89" t="b">
        <v>0</v>
      </c>
    </row>
    <row r="616" spans="1:7" ht="15">
      <c r="A616" s="90" t="s">
        <v>2052</v>
      </c>
      <c r="B616" s="89">
        <v>5</v>
      </c>
      <c r="C616" s="103">
        <v>0.00047305905966856405</v>
      </c>
      <c r="D616" s="89" t="s">
        <v>3520</v>
      </c>
      <c r="E616" s="89" t="b">
        <v>0</v>
      </c>
      <c r="F616" s="89" t="b">
        <v>0</v>
      </c>
      <c r="G616" s="89" t="b">
        <v>0</v>
      </c>
    </row>
    <row r="617" spans="1:7" ht="15">
      <c r="A617" s="90" t="s">
        <v>2053</v>
      </c>
      <c r="B617" s="89">
        <v>5</v>
      </c>
      <c r="C617" s="103">
        <v>0.0006101757327689836</v>
      </c>
      <c r="D617" s="89" t="s">
        <v>3520</v>
      </c>
      <c r="E617" s="89" t="b">
        <v>0</v>
      </c>
      <c r="F617" s="89" t="b">
        <v>0</v>
      </c>
      <c r="G617" s="89" t="b">
        <v>0</v>
      </c>
    </row>
    <row r="618" spans="1:7" ht="15">
      <c r="A618" s="90" t="s">
        <v>2054</v>
      </c>
      <c r="B618" s="89">
        <v>5</v>
      </c>
      <c r="C618" s="103">
        <v>0.0005064509737365319</v>
      </c>
      <c r="D618" s="89" t="s">
        <v>3520</v>
      </c>
      <c r="E618" s="89" t="b">
        <v>0</v>
      </c>
      <c r="F618" s="89" t="b">
        <v>0</v>
      </c>
      <c r="G618" s="89" t="b">
        <v>0</v>
      </c>
    </row>
    <row r="619" spans="1:7" ht="15">
      <c r="A619" s="90" t="s">
        <v>2055</v>
      </c>
      <c r="B619" s="89">
        <v>5</v>
      </c>
      <c r="C619" s="103">
        <v>0.0005064509737365319</v>
      </c>
      <c r="D619" s="89" t="s">
        <v>3520</v>
      </c>
      <c r="E619" s="89" t="b">
        <v>0</v>
      </c>
      <c r="F619" s="89" t="b">
        <v>0</v>
      </c>
      <c r="G619" s="89" t="b">
        <v>0</v>
      </c>
    </row>
    <row r="620" spans="1:7" ht="15">
      <c r="A620" s="90" t="s">
        <v>2056</v>
      </c>
      <c r="B620" s="89">
        <v>5</v>
      </c>
      <c r="C620" s="103">
        <v>0.00047305905966856405</v>
      </c>
      <c r="D620" s="89" t="s">
        <v>3520</v>
      </c>
      <c r="E620" s="89" t="b">
        <v>0</v>
      </c>
      <c r="F620" s="89" t="b">
        <v>0</v>
      </c>
      <c r="G620" s="89" t="b">
        <v>0</v>
      </c>
    </row>
    <row r="621" spans="1:7" ht="15">
      <c r="A621" s="90" t="s">
        <v>2057</v>
      </c>
      <c r="B621" s="89">
        <v>5</v>
      </c>
      <c r="C621" s="103">
        <v>0.00047305905966856405</v>
      </c>
      <c r="D621" s="89" t="s">
        <v>3520</v>
      </c>
      <c r="E621" s="89" t="b">
        <v>0</v>
      </c>
      <c r="F621" s="89" t="b">
        <v>0</v>
      </c>
      <c r="G621" s="89" t="b">
        <v>0</v>
      </c>
    </row>
    <row r="622" spans="1:7" ht="15">
      <c r="A622" s="90" t="s">
        <v>2058</v>
      </c>
      <c r="B622" s="89">
        <v>5</v>
      </c>
      <c r="C622" s="103">
        <v>0.0005064509737365319</v>
      </c>
      <c r="D622" s="89" t="s">
        <v>3520</v>
      </c>
      <c r="E622" s="89" t="b">
        <v>0</v>
      </c>
      <c r="F622" s="89" t="b">
        <v>0</v>
      </c>
      <c r="G622" s="89" t="b">
        <v>0</v>
      </c>
    </row>
    <row r="623" spans="1:7" ht="15">
      <c r="A623" s="90" t="s">
        <v>2059</v>
      </c>
      <c r="B623" s="89">
        <v>5</v>
      </c>
      <c r="C623" s="103">
        <v>0.0005495006383386613</v>
      </c>
      <c r="D623" s="89" t="s">
        <v>3520</v>
      </c>
      <c r="E623" s="89" t="b">
        <v>0</v>
      </c>
      <c r="F623" s="89" t="b">
        <v>0</v>
      </c>
      <c r="G623" s="89" t="b">
        <v>0</v>
      </c>
    </row>
    <row r="624" spans="1:7" ht="15">
      <c r="A624" s="90" t="s">
        <v>2060</v>
      </c>
      <c r="B624" s="89">
        <v>5</v>
      </c>
      <c r="C624" s="103">
        <v>0.00047305905966856405</v>
      </c>
      <c r="D624" s="89" t="s">
        <v>3520</v>
      </c>
      <c r="E624" s="89" t="b">
        <v>0</v>
      </c>
      <c r="F624" s="89" t="b">
        <v>0</v>
      </c>
      <c r="G624" s="89" t="b">
        <v>0</v>
      </c>
    </row>
    <row r="625" spans="1:7" ht="15">
      <c r="A625" s="90" t="s">
        <v>2061</v>
      </c>
      <c r="B625" s="89">
        <v>5</v>
      </c>
      <c r="C625" s="103">
        <v>0.00047305905966856405</v>
      </c>
      <c r="D625" s="89" t="s">
        <v>3520</v>
      </c>
      <c r="E625" s="89" t="b">
        <v>0</v>
      </c>
      <c r="F625" s="89" t="b">
        <v>0</v>
      </c>
      <c r="G625" s="89" t="b">
        <v>0</v>
      </c>
    </row>
    <row r="626" spans="1:7" ht="15">
      <c r="A626" s="90" t="s">
        <v>1235</v>
      </c>
      <c r="B626" s="89">
        <v>5</v>
      </c>
      <c r="C626" s="103">
        <v>0.0005064509737365319</v>
      </c>
      <c r="D626" s="89" t="s">
        <v>3520</v>
      </c>
      <c r="E626" s="89" t="b">
        <v>0</v>
      </c>
      <c r="F626" s="89" t="b">
        <v>0</v>
      </c>
      <c r="G626" s="89" t="b">
        <v>0</v>
      </c>
    </row>
    <row r="627" spans="1:7" ht="15">
      <c r="A627" s="90" t="s">
        <v>2062</v>
      </c>
      <c r="B627" s="89">
        <v>5</v>
      </c>
      <c r="C627" s="103">
        <v>0.0005064509737365319</v>
      </c>
      <c r="D627" s="89" t="s">
        <v>3520</v>
      </c>
      <c r="E627" s="89" t="b">
        <v>0</v>
      </c>
      <c r="F627" s="89" t="b">
        <v>0</v>
      </c>
      <c r="G627" s="89" t="b">
        <v>0</v>
      </c>
    </row>
    <row r="628" spans="1:7" ht="15">
      <c r="A628" s="90" t="s">
        <v>2063</v>
      </c>
      <c r="B628" s="89">
        <v>5</v>
      </c>
      <c r="C628" s="103">
        <v>0.0007139004918014352</v>
      </c>
      <c r="D628" s="89" t="s">
        <v>3520</v>
      </c>
      <c r="E628" s="89" t="b">
        <v>0</v>
      </c>
      <c r="F628" s="89" t="b">
        <v>0</v>
      </c>
      <c r="G628" s="89" t="b">
        <v>0</v>
      </c>
    </row>
    <row r="629" spans="1:7" ht="15">
      <c r="A629" s="90" t="s">
        <v>2064</v>
      </c>
      <c r="B629" s="89">
        <v>5</v>
      </c>
      <c r="C629" s="103">
        <v>0.00047305905966856405</v>
      </c>
      <c r="D629" s="89" t="s">
        <v>3520</v>
      </c>
      <c r="E629" s="89" t="b">
        <v>0</v>
      </c>
      <c r="F629" s="89" t="b">
        <v>0</v>
      </c>
      <c r="G629" s="89" t="b">
        <v>0</v>
      </c>
    </row>
    <row r="630" spans="1:7" ht="15">
      <c r="A630" s="90" t="s">
        <v>2065</v>
      </c>
      <c r="B630" s="89">
        <v>5</v>
      </c>
      <c r="C630" s="103">
        <v>0.00047305905966856405</v>
      </c>
      <c r="D630" s="89" t="s">
        <v>3520</v>
      </c>
      <c r="E630" s="89" t="b">
        <v>0</v>
      </c>
      <c r="F630" s="89" t="b">
        <v>0</v>
      </c>
      <c r="G630" s="89" t="b">
        <v>0</v>
      </c>
    </row>
    <row r="631" spans="1:7" ht="15">
      <c r="A631" s="90" t="s">
        <v>2066</v>
      </c>
      <c r="B631" s="89">
        <v>5</v>
      </c>
      <c r="C631" s="103">
        <v>0.0006101757327689836</v>
      </c>
      <c r="D631" s="89" t="s">
        <v>3520</v>
      </c>
      <c r="E631" s="89" t="b">
        <v>0</v>
      </c>
      <c r="F631" s="89" t="b">
        <v>0</v>
      </c>
      <c r="G631" s="89" t="b">
        <v>0</v>
      </c>
    </row>
    <row r="632" spans="1:7" ht="15">
      <c r="A632" s="90" t="s">
        <v>2067</v>
      </c>
      <c r="B632" s="89">
        <v>5</v>
      </c>
      <c r="C632" s="103">
        <v>0.0005064509737365319</v>
      </c>
      <c r="D632" s="89" t="s">
        <v>3520</v>
      </c>
      <c r="E632" s="89" t="b">
        <v>0</v>
      </c>
      <c r="F632" s="89" t="b">
        <v>0</v>
      </c>
      <c r="G632" s="89" t="b">
        <v>0</v>
      </c>
    </row>
    <row r="633" spans="1:7" ht="15">
      <c r="A633" s="90" t="s">
        <v>2068</v>
      </c>
      <c r="B633" s="89">
        <v>5</v>
      </c>
      <c r="C633" s="103">
        <v>0.0005064509737365319</v>
      </c>
      <c r="D633" s="89" t="s">
        <v>3520</v>
      </c>
      <c r="E633" s="89" t="b">
        <v>0</v>
      </c>
      <c r="F633" s="89" t="b">
        <v>0</v>
      </c>
      <c r="G633" s="89" t="b">
        <v>0</v>
      </c>
    </row>
    <row r="634" spans="1:7" ht="15">
      <c r="A634" s="90" t="s">
        <v>2069</v>
      </c>
      <c r="B634" s="89">
        <v>5</v>
      </c>
      <c r="C634" s="103">
        <v>0.0005064509737365319</v>
      </c>
      <c r="D634" s="89" t="s">
        <v>3520</v>
      </c>
      <c r="E634" s="89" t="b">
        <v>0</v>
      </c>
      <c r="F634" s="89" t="b">
        <v>0</v>
      </c>
      <c r="G634" s="89" t="b">
        <v>0</v>
      </c>
    </row>
    <row r="635" spans="1:7" ht="15">
      <c r="A635" s="90" t="s">
        <v>2070</v>
      </c>
      <c r="B635" s="89">
        <v>5</v>
      </c>
      <c r="C635" s="103">
        <v>0.0005495006383386613</v>
      </c>
      <c r="D635" s="89" t="s">
        <v>3520</v>
      </c>
      <c r="E635" s="89" t="b">
        <v>0</v>
      </c>
      <c r="F635" s="89" t="b">
        <v>0</v>
      </c>
      <c r="G635" s="89" t="b">
        <v>0</v>
      </c>
    </row>
    <row r="636" spans="1:7" ht="15">
      <c r="A636" s="90" t="s">
        <v>2071</v>
      </c>
      <c r="B636" s="89">
        <v>5</v>
      </c>
      <c r="C636" s="103">
        <v>0.0005064509737365319</v>
      </c>
      <c r="D636" s="89" t="s">
        <v>3520</v>
      </c>
      <c r="E636" s="89" t="b">
        <v>0</v>
      </c>
      <c r="F636" s="89" t="b">
        <v>0</v>
      </c>
      <c r="G636" s="89" t="b">
        <v>0</v>
      </c>
    </row>
    <row r="637" spans="1:7" ht="15">
      <c r="A637" s="90" t="s">
        <v>2072</v>
      </c>
      <c r="B637" s="89">
        <v>5</v>
      </c>
      <c r="C637" s="103">
        <v>0.0005064509737365319</v>
      </c>
      <c r="D637" s="89" t="s">
        <v>3520</v>
      </c>
      <c r="E637" s="89" t="b">
        <v>0</v>
      </c>
      <c r="F637" s="89" t="b">
        <v>0</v>
      </c>
      <c r="G637" s="89" t="b">
        <v>0</v>
      </c>
    </row>
    <row r="638" spans="1:7" ht="15">
      <c r="A638" s="90" t="s">
        <v>2073</v>
      </c>
      <c r="B638" s="89">
        <v>5</v>
      </c>
      <c r="C638" s="103">
        <v>0.00047305905966856405</v>
      </c>
      <c r="D638" s="89" t="s">
        <v>3520</v>
      </c>
      <c r="E638" s="89" t="b">
        <v>0</v>
      </c>
      <c r="F638" s="89" t="b">
        <v>0</v>
      </c>
      <c r="G638" s="89" t="b">
        <v>0</v>
      </c>
    </row>
    <row r="639" spans="1:7" ht="15">
      <c r="A639" s="90" t="s">
        <v>2074</v>
      </c>
      <c r="B639" s="89">
        <v>5</v>
      </c>
      <c r="C639" s="103">
        <v>0.0006101757327689836</v>
      </c>
      <c r="D639" s="89" t="s">
        <v>3520</v>
      </c>
      <c r="E639" s="89" t="b">
        <v>0</v>
      </c>
      <c r="F639" s="89" t="b">
        <v>1</v>
      </c>
      <c r="G639" s="89" t="b">
        <v>0</v>
      </c>
    </row>
    <row r="640" spans="1:7" ht="15">
      <c r="A640" s="90" t="s">
        <v>2075</v>
      </c>
      <c r="B640" s="89">
        <v>5</v>
      </c>
      <c r="C640" s="103">
        <v>0.00047305905966856405</v>
      </c>
      <c r="D640" s="89" t="s">
        <v>3520</v>
      </c>
      <c r="E640" s="89" t="b">
        <v>0</v>
      </c>
      <c r="F640" s="89" t="b">
        <v>0</v>
      </c>
      <c r="G640" s="89" t="b">
        <v>0</v>
      </c>
    </row>
    <row r="641" spans="1:7" ht="15">
      <c r="A641" s="90" t="s">
        <v>2076</v>
      </c>
      <c r="B641" s="89">
        <v>5</v>
      </c>
      <c r="C641" s="103">
        <v>0.00047305905966856405</v>
      </c>
      <c r="D641" s="89" t="s">
        <v>3520</v>
      </c>
      <c r="E641" s="89" t="b">
        <v>0</v>
      </c>
      <c r="F641" s="89" t="b">
        <v>0</v>
      </c>
      <c r="G641" s="89" t="b">
        <v>0</v>
      </c>
    </row>
    <row r="642" spans="1:7" ht="15">
      <c r="A642" s="90" t="s">
        <v>1263</v>
      </c>
      <c r="B642" s="89">
        <v>5</v>
      </c>
      <c r="C642" s="103">
        <v>0.0006101757327689836</v>
      </c>
      <c r="D642" s="89" t="s">
        <v>3520</v>
      </c>
      <c r="E642" s="89" t="b">
        <v>0</v>
      </c>
      <c r="F642" s="89" t="b">
        <v>0</v>
      </c>
      <c r="G642" s="89" t="b">
        <v>0</v>
      </c>
    </row>
    <row r="643" spans="1:7" ht="15">
      <c r="A643" s="90" t="s">
        <v>2077</v>
      </c>
      <c r="B643" s="89">
        <v>5</v>
      </c>
      <c r="C643" s="103">
        <v>0.0005495006383386613</v>
      </c>
      <c r="D643" s="89" t="s">
        <v>3520</v>
      </c>
      <c r="E643" s="89" t="b">
        <v>0</v>
      </c>
      <c r="F643" s="89" t="b">
        <v>0</v>
      </c>
      <c r="G643" s="89" t="b">
        <v>0</v>
      </c>
    </row>
    <row r="644" spans="1:7" ht="15">
      <c r="A644" s="90" t="s">
        <v>2078</v>
      </c>
      <c r="B644" s="89">
        <v>5</v>
      </c>
      <c r="C644" s="103">
        <v>0.00047305905966856405</v>
      </c>
      <c r="D644" s="89" t="s">
        <v>3520</v>
      </c>
      <c r="E644" s="89" t="b">
        <v>0</v>
      </c>
      <c r="F644" s="89" t="b">
        <v>0</v>
      </c>
      <c r="G644" s="89" t="b">
        <v>0</v>
      </c>
    </row>
    <row r="645" spans="1:7" ht="15">
      <c r="A645" s="90" t="s">
        <v>2079</v>
      </c>
      <c r="B645" s="89">
        <v>5</v>
      </c>
      <c r="C645" s="103">
        <v>0.0007139004918014352</v>
      </c>
      <c r="D645" s="89" t="s">
        <v>3520</v>
      </c>
      <c r="E645" s="89" t="b">
        <v>0</v>
      </c>
      <c r="F645" s="89" t="b">
        <v>0</v>
      </c>
      <c r="G645" s="89" t="b">
        <v>0</v>
      </c>
    </row>
    <row r="646" spans="1:7" ht="15">
      <c r="A646" s="90" t="s">
        <v>2080</v>
      </c>
      <c r="B646" s="89">
        <v>5</v>
      </c>
      <c r="C646" s="103">
        <v>0.00047305905966856405</v>
      </c>
      <c r="D646" s="89" t="s">
        <v>3520</v>
      </c>
      <c r="E646" s="89" t="b">
        <v>0</v>
      </c>
      <c r="F646" s="89" t="b">
        <v>0</v>
      </c>
      <c r="G646" s="89" t="b">
        <v>0</v>
      </c>
    </row>
    <row r="647" spans="1:7" ht="15">
      <c r="A647" s="90" t="s">
        <v>2081</v>
      </c>
      <c r="B647" s="89">
        <v>5</v>
      </c>
      <c r="C647" s="103">
        <v>0.0005495006383386613</v>
      </c>
      <c r="D647" s="89" t="s">
        <v>3520</v>
      </c>
      <c r="E647" s="89" t="b">
        <v>0</v>
      </c>
      <c r="F647" s="89" t="b">
        <v>0</v>
      </c>
      <c r="G647" s="89" t="b">
        <v>0</v>
      </c>
    </row>
    <row r="648" spans="1:7" ht="15">
      <c r="A648" s="90" t="s">
        <v>2082</v>
      </c>
      <c r="B648" s="89">
        <v>5</v>
      </c>
      <c r="C648" s="103">
        <v>0.00047305905966856405</v>
      </c>
      <c r="D648" s="89" t="s">
        <v>3520</v>
      </c>
      <c r="E648" s="89" t="b">
        <v>0</v>
      </c>
      <c r="F648" s="89" t="b">
        <v>0</v>
      </c>
      <c r="G648" s="89" t="b">
        <v>0</v>
      </c>
    </row>
    <row r="649" spans="1:7" ht="15">
      <c r="A649" s="90" t="s">
        <v>2083</v>
      </c>
      <c r="B649" s="89">
        <v>5</v>
      </c>
      <c r="C649" s="103">
        <v>0.0005495006383386613</v>
      </c>
      <c r="D649" s="89" t="s">
        <v>3520</v>
      </c>
      <c r="E649" s="89" t="b">
        <v>0</v>
      </c>
      <c r="F649" s="89" t="b">
        <v>0</v>
      </c>
      <c r="G649" s="89" t="b">
        <v>0</v>
      </c>
    </row>
    <row r="650" spans="1:7" ht="15">
      <c r="A650" s="90" t="s">
        <v>2084</v>
      </c>
      <c r="B650" s="89">
        <v>5</v>
      </c>
      <c r="C650" s="103">
        <v>0.00047305905966856405</v>
      </c>
      <c r="D650" s="89" t="s">
        <v>3520</v>
      </c>
      <c r="E650" s="89" t="b">
        <v>0</v>
      </c>
      <c r="F650" s="89" t="b">
        <v>0</v>
      </c>
      <c r="G650" s="89" t="b">
        <v>0</v>
      </c>
    </row>
    <row r="651" spans="1:7" ht="15">
      <c r="A651" s="90" t="s">
        <v>2085</v>
      </c>
      <c r="B651" s="89">
        <v>5</v>
      </c>
      <c r="C651" s="103">
        <v>0.0005064509737365319</v>
      </c>
      <c r="D651" s="89" t="s">
        <v>3520</v>
      </c>
      <c r="E651" s="89" t="b">
        <v>0</v>
      </c>
      <c r="F651" s="89" t="b">
        <v>0</v>
      </c>
      <c r="G651" s="89" t="b">
        <v>0</v>
      </c>
    </row>
    <row r="652" spans="1:7" ht="15">
      <c r="A652" s="90" t="s">
        <v>2086</v>
      </c>
      <c r="B652" s="89">
        <v>5</v>
      </c>
      <c r="C652" s="103">
        <v>0.0005064509737365319</v>
      </c>
      <c r="D652" s="89" t="s">
        <v>3520</v>
      </c>
      <c r="E652" s="89" t="b">
        <v>0</v>
      </c>
      <c r="F652" s="89" t="b">
        <v>0</v>
      </c>
      <c r="G652" s="89" t="b">
        <v>0</v>
      </c>
    </row>
    <row r="653" spans="1:7" ht="15">
      <c r="A653" s="90" t="s">
        <v>2087</v>
      </c>
      <c r="B653" s="89">
        <v>5</v>
      </c>
      <c r="C653" s="103">
        <v>0.0005495006383386613</v>
      </c>
      <c r="D653" s="89" t="s">
        <v>3520</v>
      </c>
      <c r="E653" s="89" t="b">
        <v>0</v>
      </c>
      <c r="F653" s="89" t="b">
        <v>0</v>
      </c>
      <c r="G653" s="89" t="b">
        <v>0</v>
      </c>
    </row>
    <row r="654" spans="1:7" ht="15">
      <c r="A654" s="90" t="s">
        <v>2088</v>
      </c>
      <c r="B654" s="89">
        <v>4</v>
      </c>
      <c r="C654" s="103">
        <v>0.0004396005106709291</v>
      </c>
      <c r="D654" s="89" t="s">
        <v>3520</v>
      </c>
      <c r="E654" s="89" t="b">
        <v>0</v>
      </c>
      <c r="F654" s="89" t="b">
        <v>0</v>
      </c>
      <c r="G654" s="89" t="b">
        <v>0</v>
      </c>
    </row>
    <row r="655" spans="1:7" ht="15">
      <c r="A655" s="90" t="s">
        <v>2089</v>
      </c>
      <c r="B655" s="89">
        <v>4</v>
      </c>
      <c r="C655" s="103">
        <v>0.0004396005106709291</v>
      </c>
      <c r="D655" s="89" t="s">
        <v>3520</v>
      </c>
      <c r="E655" s="89" t="b">
        <v>0</v>
      </c>
      <c r="F655" s="89" t="b">
        <v>0</v>
      </c>
      <c r="G655" s="89" t="b">
        <v>0</v>
      </c>
    </row>
    <row r="656" spans="1:7" ht="15">
      <c r="A656" s="90" t="s">
        <v>2090</v>
      </c>
      <c r="B656" s="89">
        <v>4</v>
      </c>
      <c r="C656" s="103">
        <v>0.00040516077898922556</v>
      </c>
      <c r="D656" s="89" t="s">
        <v>3520</v>
      </c>
      <c r="E656" s="89" t="b">
        <v>0</v>
      </c>
      <c r="F656" s="89" t="b">
        <v>0</v>
      </c>
      <c r="G656" s="89" t="b">
        <v>0</v>
      </c>
    </row>
    <row r="657" spans="1:7" ht="15">
      <c r="A657" s="90" t="s">
        <v>2091</v>
      </c>
      <c r="B657" s="89">
        <v>4</v>
      </c>
      <c r="C657" s="103">
        <v>0.00040516077898922556</v>
      </c>
      <c r="D657" s="89" t="s">
        <v>3520</v>
      </c>
      <c r="E657" s="89" t="b">
        <v>1</v>
      </c>
      <c r="F657" s="89" t="b">
        <v>0</v>
      </c>
      <c r="G657" s="89" t="b">
        <v>0</v>
      </c>
    </row>
    <row r="658" spans="1:7" ht="15">
      <c r="A658" s="90" t="s">
        <v>2092</v>
      </c>
      <c r="B658" s="89">
        <v>4</v>
      </c>
      <c r="C658" s="103">
        <v>0.00048814058621518693</v>
      </c>
      <c r="D658" s="89" t="s">
        <v>3520</v>
      </c>
      <c r="E658" s="89" t="b">
        <v>0</v>
      </c>
      <c r="F658" s="89" t="b">
        <v>0</v>
      </c>
      <c r="G658" s="89" t="b">
        <v>0</v>
      </c>
    </row>
    <row r="659" spans="1:7" ht="15">
      <c r="A659" s="90" t="s">
        <v>2093</v>
      </c>
      <c r="B659" s="89">
        <v>4</v>
      </c>
      <c r="C659" s="103">
        <v>0.00048814058621518693</v>
      </c>
      <c r="D659" s="89" t="s">
        <v>3520</v>
      </c>
      <c r="E659" s="89" t="b">
        <v>0</v>
      </c>
      <c r="F659" s="89" t="b">
        <v>0</v>
      </c>
      <c r="G659" s="89" t="b">
        <v>0</v>
      </c>
    </row>
    <row r="660" spans="1:7" ht="15">
      <c r="A660" s="90" t="s">
        <v>1259</v>
      </c>
      <c r="B660" s="89">
        <v>4</v>
      </c>
      <c r="C660" s="103">
        <v>0.00040516077898922556</v>
      </c>
      <c r="D660" s="89" t="s">
        <v>3520</v>
      </c>
      <c r="E660" s="89" t="b">
        <v>0</v>
      </c>
      <c r="F660" s="89" t="b">
        <v>0</v>
      </c>
      <c r="G660" s="89" t="b">
        <v>0</v>
      </c>
    </row>
    <row r="661" spans="1:7" ht="15">
      <c r="A661" s="90" t="s">
        <v>2094</v>
      </c>
      <c r="B661" s="89">
        <v>4</v>
      </c>
      <c r="C661" s="103">
        <v>0.00048814058621518693</v>
      </c>
      <c r="D661" s="89" t="s">
        <v>3520</v>
      </c>
      <c r="E661" s="89" t="b">
        <v>0</v>
      </c>
      <c r="F661" s="89" t="b">
        <v>0</v>
      </c>
      <c r="G661" s="89" t="b">
        <v>0</v>
      </c>
    </row>
    <row r="662" spans="1:7" ht="15">
      <c r="A662" s="90" t="s">
        <v>2095</v>
      </c>
      <c r="B662" s="89">
        <v>4</v>
      </c>
      <c r="C662" s="103">
        <v>0.00048814058621518693</v>
      </c>
      <c r="D662" s="89" t="s">
        <v>3520</v>
      </c>
      <c r="E662" s="89" t="b">
        <v>0</v>
      </c>
      <c r="F662" s="89" t="b">
        <v>0</v>
      </c>
      <c r="G662" s="89" t="b">
        <v>0</v>
      </c>
    </row>
    <row r="663" spans="1:7" ht="15">
      <c r="A663" s="90" t="s">
        <v>2096</v>
      </c>
      <c r="B663" s="89">
        <v>4</v>
      </c>
      <c r="C663" s="103">
        <v>0.0005711203934411483</v>
      </c>
      <c r="D663" s="89" t="s">
        <v>3520</v>
      </c>
      <c r="E663" s="89" t="b">
        <v>0</v>
      </c>
      <c r="F663" s="89" t="b">
        <v>0</v>
      </c>
      <c r="G663" s="89" t="b">
        <v>0</v>
      </c>
    </row>
    <row r="664" spans="1:7" ht="15">
      <c r="A664" s="90" t="s">
        <v>2097</v>
      </c>
      <c r="B664" s="89">
        <v>4</v>
      </c>
      <c r="C664" s="103">
        <v>0.0004396005106709291</v>
      </c>
      <c r="D664" s="89" t="s">
        <v>3520</v>
      </c>
      <c r="E664" s="89" t="b">
        <v>0</v>
      </c>
      <c r="F664" s="89" t="b">
        <v>0</v>
      </c>
      <c r="G664" s="89" t="b">
        <v>0</v>
      </c>
    </row>
    <row r="665" spans="1:7" ht="15">
      <c r="A665" s="90" t="s">
        <v>2098</v>
      </c>
      <c r="B665" s="89">
        <v>4</v>
      </c>
      <c r="C665" s="103">
        <v>0.0005711203934411483</v>
      </c>
      <c r="D665" s="89" t="s">
        <v>3520</v>
      </c>
      <c r="E665" s="89" t="b">
        <v>0</v>
      </c>
      <c r="F665" s="89" t="b">
        <v>0</v>
      </c>
      <c r="G665" s="89" t="b">
        <v>0</v>
      </c>
    </row>
    <row r="666" spans="1:7" ht="15">
      <c r="A666" s="90" t="s">
        <v>2099</v>
      </c>
      <c r="B666" s="89">
        <v>4</v>
      </c>
      <c r="C666" s="103">
        <v>0.0004396005106709291</v>
      </c>
      <c r="D666" s="89" t="s">
        <v>3520</v>
      </c>
      <c r="E666" s="89" t="b">
        <v>0</v>
      </c>
      <c r="F666" s="89" t="b">
        <v>0</v>
      </c>
      <c r="G666" s="89" t="b">
        <v>0</v>
      </c>
    </row>
    <row r="667" spans="1:7" ht="15">
      <c r="A667" s="90" t="s">
        <v>2100</v>
      </c>
      <c r="B667" s="89">
        <v>4</v>
      </c>
      <c r="C667" s="103">
        <v>0.0004396005106709291</v>
      </c>
      <c r="D667" s="89" t="s">
        <v>3520</v>
      </c>
      <c r="E667" s="89" t="b">
        <v>0</v>
      </c>
      <c r="F667" s="89" t="b">
        <v>1</v>
      </c>
      <c r="G667" s="89" t="b">
        <v>0</v>
      </c>
    </row>
    <row r="668" spans="1:7" ht="15">
      <c r="A668" s="90" t="s">
        <v>2101</v>
      </c>
      <c r="B668" s="89">
        <v>4</v>
      </c>
      <c r="C668" s="103">
        <v>0.00040516077898922556</v>
      </c>
      <c r="D668" s="89" t="s">
        <v>3520</v>
      </c>
      <c r="E668" s="89" t="b">
        <v>0</v>
      </c>
      <c r="F668" s="89" t="b">
        <v>0</v>
      </c>
      <c r="G668" s="89" t="b">
        <v>0</v>
      </c>
    </row>
    <row r="669" spans="1:7" ht="15">
      <c r="A669" s="90" t="s">
        <v>2102</v>
      </c>
      <c r="B669" s="89">
        <v>4</v>
      </c>
      <c r="C669" s="103">
        <v>0.00048814058621518693</v>
      </c>
      <c r="D669" s="89" t="s">
        <v>3520</v>
      </c>
      <c r="E669" s="89" t="b">
        <v>0</v>
      </c>
      <c r="F669" s="89" t="b">
        <v>0</v>
      </c>
      <c r="G669" s="89" t="b">
        <v>0</v>
      </c>
    </row>
    <row r="670" spans="1:7" ht="15">
      <c r="A670" s="90" t="s">
        <v>2103</v>
      </c>
      <c r="B670" s="89">
        <v>4</v>
      </c>
      <c r="C670" s="103">
        <v>0.00048814058621518693</v>
      </c>
      <c r="D670" s="89" t="s">
        <v>3520</v>
      </c>
      <c r="E670" s="89" t="b">
        <v>0</v>
      </c>
      <c r="F670" s="89" t="b">
        <v>0</v>
      </c>
      <c r="G670" s="89" t="b">
        <v>0</v>
      </c>
    </row>
    <row r="671" spans="1:7" ht="15">
      <c r="A671" s="90" t="s">
        <v>2104</v>
      </c>
      <c r="B671" s="89">
        <v>4</v>
      </c>
      <c r="C671" s="103">
        <v>0.00040516077898922556</v>
      </c>
      <c r="D671" s="89" t="s">
        <v>3520</v>
      </c>
      <c r="E671" s="89" t="b">
        <v>0</v>
      </c>
      <c r="F671" s="89" t="b">
        <v>0</v>
      </c>
      <c r="G671" s="89" t="b">
        <v>0</v>
      </c>
    </row>
    <row r="672" spans="1:7" ht="15">
      <c r="A672" s="90" t="s">
        <v>2105</v>
      </c>
      <c r="B672" s="89">
        <v>4</v>
      </c>
      <c r="C672" s="103">
        <v>0.00048814058621518693</v>
      </c>
      <c r="D672" s="89" t="s">
        <v>3520</v>
      </c>
      <c r="E672" s="89" t="b">
        <v>0</v>
      </c>
      <c r="F672" s="89" t="b">
        <v>0</v>
      </c>
      <c r="G672" s="89" t="b">
        <v>0</v>
      </c>
    </row>
    <row r="673" spans="1:7" ht="15">
      <c r="A673" s="90" t="s">
        <v>2106</v>
      </c>
      <c r="B673" s="89">
        <v>4</v>
      </c>
      <c r="C673" s="103">
        <v>0.0004396005106709291</v>
      </c>
      <c r="D673" s="89" t="s">
        <v>3520</v>
      </c>
      <c r="E673" s="89" t="b">
        <v>1</v>
      </c>
      <c r="F673" s="89" t="b">
        <v>0</v>
      </c>
      <c r="G673" s="89" t="b">
        <v>0</v>
      </c>
    </row>
    <row r="674" spans="1:7" ht="15">
      <c r="A674" s="90" t="s">
        <v>2107</v>
      </c>
      <c r="B674" s="89">
        <v>4</v>
      </c>
      <c r="C674" s="103">
        <v>0.00040516077898922556</v>
      </c>
      <c r="D674" s="89" t="s">
        <v>3520</v>
      </c>
      <c r="E674" s="89" t="b">
        <v>0</v>
      </c>
      <c r="F674" s="89" t="b">
        <v>0</v>
      </c>
      <c r="G674" s="89" t="b">
        <v>0</v>
      </c>
    </row>
    <row r="675" spans="1:7" ht="15">
      <c r="A675" s="90" t="s">
        <v>2108</v>
      </c>
      <c r="B675" s="89">
        <v>4</v>
      </c>
      <c r="C675" s="103">
        <v>0.00040516077898922556</v>
      </c>
      <c r="D675" s="89" t="s">
        <v>3520</v>
      </c>
      <c r="E675" s="89" t="b">
        <v>0</v>
      </c>
      <c r="F675" s="89" t="b">
        <v>0</v>
      </c>
      <c r="G675" s="89" t="b">
        <v>0</v>
      </c>
    </row>
    <row r="676" spans="1:7" ht="15">
      <c r="A676" s="90" t="s">
        <v>2109</v>
      </c>
      <c r="B676" s="89">
        <v>4</v>
      </c>
      <c r="C676" s="103">
        <v>0.00048814058621518693</v>
      </c>
      <c r="D676" s="89" t="s">
        <v>3520</v>
      </c>
      <c r="E676" s="89" t="b">
        <v>0</v>
      </c>
      <c r="F676" s="89" t="b">
        <v>0</v>
      </c>
      <c r="G676" s="89" t="b">
        <v>0</v>
      </c>
    </row>
    <row r="677" spans="1:7" ht="15">
      <c r="A677" s="90" t="s">
        <v>2110</v>
      </c>
      <c r="B677" s="89">
        <v>4</v>
      </c>
      <c r="C677" s="103">
        <v>0.0004396005106709291</v>
      </c>
      <c r="D677" s="89" t="s">
        <v>3520</v>
      </c>
      <c r="E677" s="89" t="b">
        <v>0</v>
      </c>
      <c r="F677" s="89" t="b">
        <v>0</v>
      </c>
      <c r="G677" s="89" t="b">
        <v>0</v>
      </c>
    </row>
    <row r="678" spans="1:7" ht="15">
      <c r="A678" s="90" t="s">
        <v>2111</v>
      </c>
      <c r="B678" s="89">
        <v>4</v>
      </c>
      <c r="C678" s="103">
        <v>0.00040516077898922556</v>
      </c>
      <c r="D678" s="89" t="s">
        <v>3520</v>
      </c>
      <c r="E678" s="89" t="b">
        <v>0</v>
      </c>
      <c r="F678" s="89" t="b">
        <v>0</v>
      </c>
      <c r="G678" s="89" t="b">
        <v>0</v>
      </c>
    </row>
    <row r="679" spans="1:7" ht="15">
      <c r="A679" s="90" t="s">
        <v>2112</v>
      </c>
      <c r="B679" s="89">
        <v>4</v>
      </c>
      <c r="C679" s="103">
        <v>0.00040516077898922556</v>
      </c>
      <c r="D679" s="89" t="s">
        <v>3520</v>
      </c>
      <c r="E679" s="89" t="b">
        <v>0</v>
      </c>
      <c r="F679" s="89" t="b">
        <v>0</v>
      </c>
      <c r="G679" s="89" t="b">
        <v>0</v>
      </c>
    </row>
    <row r="680" spans="1:7" ht="15">
      <c r="A680" s="90" t="s">
        <v>2113</v>
      </c>
      <c r="B680" s="89">
        <v>4</v>
      </c>
      <c r="C680" s="103">
        <v>0.0004396005106709291</v>
      </c>
      <c r="D680" s="89" t="s">
        <v>3520</v>
      </c>
      <c r="E680" s="89" t="b">
        <v>0</v>
      </c>
      <c r="F680" s="89" t="b">
        <v>0</v>
      </c>
      <c r="G680" s="89" t="b">
        <v>0</v>
      </c>
    </row>
    <row r="681" spans="1:7" ht="15">
      <c r="A681" s="90" t="s">
        <v>2114</v>
      </c>
      <c r="B681" s="89">
        <v>4</v>
      </c>
      <c r="C681" s="103">
        <v>0.0004396005106709291</v>
      </c>
      <c r="D681" s="89" t="s">
        <v>3520</v>
      </c>
      <c r="E681" s="89" t="b">
        <v>0</v>
      </c>
      <c r="F681" s="89" t="b">
        <v>0</v>
      </c>
      <c r="G681" s="89" t="b">
        <v>0</v>
      </c>
    </row>
    <row r="682" spans="1:7" ht="15">
      <c r="A682" s="90" t="s">
        <v>2115</v>
      </c>
      <c r="B682" s="89">
        <v>4</v>
      </c>
      <c r="C682" s="103">
        <v>0.00040516077898922556</v>
      </c>
      <c r="D682" s="89" t="s">
        <v>3520</v>
      </c>
      <c r="E682" s="89" t="b">
        <v>0</v>
      </c>
      <c r="F682" s="89" t="b">
        <v>0</v>
      </c>
      <c r="G682" s="89" t="b">
        <v>0</v>
      </c>
    </row>
    <row r="683" spans="1:7" ht="15">
      <c r="A683" s="90" t="s">
        <v>2116</v>
      </c>
      <c r="B683" s="89">
        <v>4</v>
      </c>
      <c r="C683" s="103">
        <v>0.0005711203934411483</v>
      </c>
      <c r="D683" s="89" t="s">
        <v>3520</v>
      </c>
      <c r="E683" s="89" t="b">
        <v>0</v>
      </c>
      <c r="F683" s="89" t="b">
        <v>0</v>
      </c>
      <c r="G683" s="89" t="b">
        <v>0</v>
      </c>
    </row>
    <row r="684" spans="1:7" ht="15">
      <c r="A684" s="90" t="s">
        <v>2117</v>
      </c>
      <c r="B684" s="89">
        <v>4</v>
      </c>
      <c r="C684" s="103">
        <v>0.0004396005106709291</v>
      </c>
      <c r="D684" s="89" t="s">
        <v>3520</v>
      </c>
      <c r="E684" s="89" t="b">
        <v>0</v>
      </c>
      <c r="F684" s="89" t="b">
        <v>0</v>
      </c>
      <c r="G684" s="89" t="b">
        <v>0</v>
      </c>
    </row>
    <row r="685" spans="1:7" ht="15">
      <c r="A685" s="90" t="s">
        <v>2118</v>
      </c>
      <c r="B685" s="89">
        <v>4</v>
      </c>
      <c r="C685" s="103">
        <v>0.00040516077898922556</v>
      </c>
      <c r="D685" s="89" t="s">
        <v>3520</v>
      </c>
      <c r="E685" s="89" t="b">
        <v>0</v>
      </c>
      <c r="F685" s="89" t="b">
        <v>0</v>
      </c>
      <c r="G685" s="89" t="b">
        <v>0</v>
      </c>
    </row>
    <row r="686" spans="1:7" ht="15">
      <c r="A686" s="90" t="s">
        <v>2119</v>
      </c>
      <c r="B686" s="89">
        <v>4</v>
      </c>
      <c r="C686" s="103">
        <v>0.00048814058621518693</v>
      </c>
      <c r="D686" s="89" t="s">
        <v>3520</v>
      </c>
      <c r="E686" s="89" t="b">
        <v>0</v>
      </c>
      <c r="F686" s="89" t="b">
        <v>0</v>
      </c>
      <c r="G686" s="89" t="b">
        <v>0</v>
      </c>
    </row>
    <row r="687" spans="1:7" ht="15">
      <c r="A687" s="90" t="s">
        <v>2120</v>
      </c>
      <c r="B687" s="89">
        <v>4</v>
      </c>
      <c r="C687" s="103">
        <v>0.00040516077898922556</v>
      </c>
      <c r="D687" s="89" t="s">
        <v>3520</v>
      </c>
      <c r="E687" s="89" t="b">
        <v>1</v>
      </c>
      <c r="F687" s="89" t="b">
        <v>0</v>
      </c>
      <c r="G687" s="89" t="b">
        <v>0</v>
      </c>
    </row>
    <row r="688" spans="1:7" ht="15">
      <c r="A688" s="90" t="s">
        <v>2121</v>
      </c>
      <c r="B688" s="89">
        <v>4</v>
      </c>
      <c r="C688" s="103">
        <v>0.0005711203934411483</v>
      </c>
      <c r="D688" s="89" t="s">
        <v>3520</v>
      </c>
      <c r="E688" s="89" t="b">
        <v>0</v>
      </c>
      <c r="F688" s="89" t="b">
        <v>0</v>
      </c>
      <c r="G688" s="89" t="b">
        <v>0</v>
      </c>
    </row>
    <row r="689" spans="1:7" ht="15">
      <c r="A689" s="90" t="s">
        <v>2122</v>
      </c>
      <c r="B689" s="89">
        <v>4</v>
      </c>
      <c r="C689" s="103">
        <v>0.00040516077898922556</v>
      </c>
      <c r="D689" s="89" t="s">
        <v>3520</v>
      </c>
      <c r="E689" s="89" t="b">
        <v>0</v>
      </c>
      <c r="F689" s="89" t="b">
        <v>0</v>
      </c>
      <c r="G689" s="89" t="b">
        <v>0</v>
      </c>
    </row>
    <row r="690" spans="1:7" ht="15">
      <c r="A690" s="90" t="s">
        <v>2123</v>
      </c>
      <c r="B690" s="89">
        <v>4</v>
      </c>
      <c r="C690" s="103">
        <v>0.00048814058621518693</v>
      </c>
      <c r="D690" s="89" t="s">
        <v>3520</v>
      </c>
      <c r="E690" s="89" t="b">
        <v>1</v>
      </c>
      <c r="F690" s="89" t="b">
        <v>0</v>
      </c>
      <c r="G690" s="89" t="b">
        <v>0</v>
      </c>
    </row>
    <row r="691" spans="1:7" ht="15">
      <c r="A691" s="90" t="s">
        <v>2124</v>
      </c>
      <c r="B691" s="89">
        <v>4</v>
      </c>
      <c r="C691" s="103">
        <v>0.0005711203934411483</v>
      </c>
      <c r="D691" s="89" t="s">
        <v>3520</v>
      </c>
      <c r="E691" s="89" t="b">
        <v>0</v>
      </c>
      <c r="F691" s="89" t="b">
        <v>0</v>
      </c>
      <c r="G691" s="89" t="b">
        <v>0</v>
      </c>
    </row>
    <row r="692" spans="1:7" ht="15">
      <c r="A692" s="90" t="s">
        <v>2125</v>
      </c>
      <c r="B692" s="89">
        <v>4</v>
      </c>
      <c r="C692" s="103">
        <v>0.00040516077898922556</v>
      </c>
      <c r="D692" s="89" t="s">
        <v>3520</v>
      </c>
      <c r="E692" s="89" t="b">
        <v>0</v>
      </c>
      <c r="F692" s="89" t="b">
        <v>0</v>
      </c>
      <c r="G692" s="89" t="b">
        <v>0</v>
      </c>
    </row>
    <row r="693" spans="1:7" ht="15">
      <c r="A693" s="90" t="s">
        <v>2126</v>
      </c>
      <c r="B693" s="89">
        <v>4</v>
      </c>
      <c r="C693" s="103">
        <v>0.0005711203934411483</v>
      </c>
      <c r="D693" s="89" t="s">
        <v>3520</v>
      </c>
      <c r="E693" s="89" t="b">
        <v>0</v>
      </c>
      <c r="F693" s="89" t="b">
        <v>0</v>
      </c>
      <c r="G693" s="89" t="b">
        <v>0</v>
      </c>
    </row>
    <row r="694" spans="1:7" ht="15">
      <c r="A694" s="90" t="s">
        <v>2127</v>
      </c>
      <c r="B694" s="89">
        <v>4</v>
      </c>
      <c r="C694" s="103">
        <v>0.00048814058621518693</v>
      </c>
      <c r="D694" s="89" t="s">
        <v>3520</v>
      </c>
      <c r="E694" s="89" t="b">
        <v>0</v>
      </c>
      <c r="F694" s="89" t="b">
        <v>0</v>
      </c>
      <c r="G694" s="89" t="b">
        <v>0</v>
      </c>
    </row>
    <row r="695" spans="1:7" ht="15">
      <c r="A695" s="90" t="s">
        <v>2128</v>
      </c>
      <c r="B695" s="89">
        <v>4</v>
      </c>
      <c r="C695" s="103">
        <v>0.0005711203934411483</v>
      </c>
      <c r="D695" s="89" t="s">
        <v>3520</v>
      </c>
      <c r="E695" s="89" t="b">
        <v>0</v>
      </c>
      <c r="F695" s="89" t="b">
        <v>0</v>
      </c>
      <c r="G695" s="89" t="b">
        <v>0</v>
      </c>
    </row>
    <row r="696" spans="1:7" ht="15">
      <c r="A696" s="90" t="s">
        <v>2129</v>
      </c>
      <c r="B696" s="89">
        <v>4</v>
      </c>
      <c r="C696" s="103">
        <v>0.00040516077898922556</v>
      </c>
      <c r="D696" s="89" t="s">
        <v>3520</v>
      </c>
      <c r="E696" s="89" t="b">
        <v>0</v>
      </c>
      <c r="F696" s="89" t="b">
        <v>0</v>
      </c>
      <c r="G696" s="89" t="b">
        <v>0</v>
      </c>
    </row>
    <row r="697" spans="1:7" ht="15">
      <c r="A697" s="90" t="s">
        <v>2130</v>
      </c>
      <c r="B697" s="89">
        <v>4</v>
      </c>
      <c r="C697" s="103">
        <v>0.0005711203934411483</v>
      </c>
      <c r="D697" s="89" t="s">
        <v>3520</v>
      </c>
      <c r="E697" s="89" t="b">
        <v>0</v>
      </c>
      <c r="F697" s="89" t="b">
        <v>0</v>
      </c>
      <c r="G697" s="89" t="b">
        <v>0</v>
      </c>
    </row>
    <row r="698" spans="1:7" ht="15">
      <c r="A698" s="90" t="s">
        <v>2131</v>
      </c>
      <c r="B698" s="89">
        <v>4</v>
      </c>
      <c r="C698" s="103">
        <v>0.00040516077898922556</v>
      </c>
      <c r="D698" s="89" t="s">
        <v>3520</v>
      </c>
      <c r="E698" s="89" t="b">
        <v>0</v>
      </c>
      <c r="F698" s="89" t="b">
        <v>0</v>
      </c>
      <c r="G698" s="89" t="b">
        <v>0</v>
      </c>
    </row>
    <row r="699" spans="1:7" ht="15">
      <c r="A699" s="90" t="s">
        <v>2132</v>
      </c>
      <c r="B699" s="89">
        <v>4</v>
      </c>
      <c r="C699" s="103">
        <v>0.00048814058621518693</v>
      </c>
      <c r="D699" s="89" t="s">
        <v>3520</v>
      </c>
      <c r="E699" s="89" t="b">
        <v>0</v>
      </c>
      <c r="F699" s="89" t="b">
        <v>0</v>
      </c>
      <c r="G699" s="89" t="b">
        <v>0</v>
      </c>
    </row>
    <row r="700" spans="1:7" ht="15">
      <c r="A700" s="90" t="s">
        <v>2133</v>
      </c>
      <c r="B700" s="89">
        <v>4</v>
      </c>
      <c r="C700" s="103">
        <v>0.0004396005106709291</v>
      </c>
      <c r="D700" s="89" t="s">
        <v>3520</v>
      </c>
      <c r="E700" s="89" t="b">
        <v>0</v>
      </c>
      <c r="F700" s="89" t="b">
        <v>1</v>
      </c>
      <c r="G700" s="89" t="b">
        <v>0</v>
      </c>
    </row>
    <row r="701" spans="1:7" ht="15">
      <c r="A701" s="90" t="s">
        <v>2134</v>
      </c>
      <c r="B701" s="89">
        <v>4</v>
      </c>
      <c r="C701" s="103">
        <v>0.00040516077898922556</v>
      </c>
      <c r="D701" s="89" t="s">
        <v>3520</v>
      </c>
      <c r="E701" s="89" t="b">
        <v>0</v>
      </c>
      <c r="F701" s="89" t="b">
        <v>0</v>
      </c>
      <c r="G701" s="89" t="b">
        <v>0</v>
      </c>
    </row>
    <row r="702" spans="1:7" ht="15">
      <c r="A702" s="90" t="s">
        <v>2135</v>
      </c>
      <c r="B702" s="89">
        <v>4</v>
      </c>
      <c r="C702" s="103">
        <v>0.0004396005106709291</v>
      </c>
      <c r="D702" s="89" t="s">
        <v>3520</v>
      </c>
      <c r="E702" s="89" t="b">
        <v>0</v>
      </c>
      <c r="F702" s="89" t="b">
        <v>0</v>
      </c>
      <c r="G702" s="89" t="b">
        <v>0</v>
      </c>
    </row>
    <row r="703" spans="1:7" ht="15">
      <c r="A703" s="90" t="s">
        <v>2136</v>
      </c>
      <c r="B703" s="89">
        <v>4</v>
      </c>
      <c r="C703" s="103">
        <v>0.0004396005106709291</v>
      </c>
      <c r="D703" s="89" t="s">
        <v>3520</v>
      </c>
      <c r="E703" s="89" t="b">
        <v>0</v>
      </c>
      <c r="F703" s="89" t="b">
        <v>0</v>
      </c>
      <c r="G703" s="89" t="b">
        <v>0</v>
      </c>
    </row>
    <row r="704" spans="1:7" ht="15">
      <c r="A704" s="90" t="s">
        <v>2137</v>
      </c>
      <c r="B704" s="89">
        <v>4</v>
      </c>
      <c r="C704" s="103">
        <v>0.0005711203934411483</v>
      </c>
      <c r="D704" s="89" t="s">
        <v>3520</v>
      </c>
      <c r="E704" s="89" t="b">
        <v>0</v>
      </c>
      <c r="F704" s="89" t="b">
        <v>0</v>
      </c>
      <c r="G704" s="89" t="b">
        <v>0</v>
      </c>
    </row>
    <row r="705" spans="1:7" ht="15">
      <c r="A705" s="90" t="s">
        <v>2138</v>
      </c>
      <c r="B705" s="89">
        <v>4</v>
      </c>
      <c r="C705" s="103">
        <v>0.00048814058621518693</v>
      </c>
      <c r="D705" s="89" t="s">
        <v>3520</v>
      </c>
      <c r="E705" s="89" t="b">
        <v>0</v>
      </c>
      <c r="F705" s="89" t="b">
        <v>0</v>
      </c>
      <c r="G705" s="89" t="b">
        <v>0</v>
      </c>
    </row>
    <row r="706" spans="1:7" ht="15">
      <c r="A706" s="90" t="s">
        <v>2139</v>
      </c>
      <c r="B706" s="89">
        <v>4</v>
      </c>
      <c r="C706" s="103">
        <v>0.0005711203934411483</v>
      </c>
      <c r="D706" s="89" t="s">
        <v>3520</v>
      </c>
      <c r="E706" s="89" t="b">
        <v>0</v>
      </c>
      <c r="F706" s="89" t="b">
        <v>0</v>
      </c>
      <c r="G706" s="89" t="b">
        <v>0</v>
      </c>
    </row>
    <row r="707" spans="1:7" ht="15">
      <c r="A707" s="90" t="s">
        <v>2140</v>
      </c>
      <c r="B707" s="89">
        <v>4</v>
      </c>
      <c r="C707" s="103">
        <v>0.00040516077898922556</v>
      </c>
      <c r="D707" s="89" t="s">
        <v>3520</v>
      </c>
      <c r="E707" s="89" t="b">
        <v>0</v>
      </c>
      <c r="F707" s="89" t="b">
        <v>0</v>
      </c>
      <c r="G707" s="89" t="b">
        <v>0</v>
      </c>
    </row>
    <row r="708" spans="1:7" ht="15">
      <c r="A708" s="90" t="s">
        <v>2141</v>
      </c>
      <c r="B708" s="89">
        <v>4</v>
      </c>
      <c r="C708" s="103">
        <v>0.0005711203934411483</v>
      </c>
      <c r="D708" s="89" t="s">
        <v>3520</v>
      </c>
      <c r="E708" s="89" t="b">
        <v>0</v>
      </c>
      <c r="F708" s="89" t="b">
        <v>0</v>
      </c>
      <c r="G708" s="89" t="b">
        <v>0</v>
      </c>
    </row>
    <row r="709" spans="1:7" ht="15">
      <c r="A709" s="90" t="s">
        <v>2142</v>
      </c>
      <c r="B709" s="89">
        <v>4</v>
      </c>
      <c r="C709" s="103">
        <v>0.0004396005106709291</v>
      </c>
      <c r="D709" s="89" t="s">
        <v>3520</v>
      </c>
      <c r="E709" s="89" t="b">
        <v>0</v>
      </c>
      <c r="F709" s="89" t="b">
        <v>0</v>
      </c>
      <c r="G709" s="89" t="b">
        <v>0</v>
      </c>
    </row>
    <row r="710" spans="1:7" ht="15">
      <c r="A710" s="90" t="s">
        <v>2143</v>
      </c>
      <c r="B710" s="89">
        <v>4</v>
      </c>
      <c r="C710" s="103">
        <v>0.0004396005106709291</v>
      </c>
      <c r="D710" s="89" t="s">
        <v>3520</v>
      </c>
      <c r="E710" s="89" t="b">
        <v>0</v>
      </c>
      <c r="F710" s="89" t="b">
        <v>0</v>
      </c>
      <c r="G710" s="89" t="b">
        <v>0</v>
      </c>
    </row>
    <row r="711" spans="1:7" ht="15">
      <c r="A711" s="90" t="s">
        <v>2144</v>
      </c>
      <c r="B711" s="89">
        <v>4</v>
      </c>
      <c r="C711" s="103">
        <v>0.0004396005106709291</v>
      </c>
      <c r="D711" s="89" t="s">
        <v>3520</v>
      </c>
      <c r="E711" s="89" t="b">
        <v>0</v>
      </c>
      <c r="F711" s="89" t="b">
        <v>0</v>
      </c>
      <c r="G711" s="89" t="b">
        <v>0</v>
      </c>
    </row>
    <row r="712" spans="1:7" ht="15">
      <c r="A712" s="90" t="s">
        <v>2145</v>
      </c>
      <c r="B712" s="89">
        <v>4</v>
      </c>
      <c r="C712" s="103">
        <v>0.00040516077898922556</v>
      </c>
      <c r="D712" s="89" t="s">
        <v>3520</v>
      </c>
      <c r="E712" s="89" t="b">
        <v>0</v>
      </c>
      <c r="F712" s="89" t="b">
        <v>0</v>
      </c>
      <c r="G712" s="89" t="b">
        <v>0</v>
      </c>
    </row>
    <row r="713" spans="1:7" ht="15">
      <c r="A713" s="90" t="s">
        <v>2146</v>
      </c>
      <c r="B713" s="89">
        <v>4</v>
      </c>
      <c r="C713" s="103">
        <v>0.0005711203934411483</v>
      </c>
      <c r="D713" s="89" t="s">
        <v>3520</v>
      </c>
      <c r="E713" s="89" t="b">
        <v>0</v>
      </c>
      <c r="F713" s="89" t="b">
        <v>0</v>
      </c>
      <c r="G713" s="89" t="b">
        <v>0</v>
      </c>
    </row>
    <row r="714" spans="1:7" ht="15">
      <c r="A714" s="90" t="s">
        <v>2147</v>
      </c>
      <c r="B714" s="89">
        <v>4</v>
      </c>
      <c r="C714" s="103">
        <v>0.00040516077898922556</v>
      </c>
      <c r="D714" s="89" t="s">
        <v>3520</v>
      </c>
      <c r="E714" s="89" t="b">
        <v>0</v>
      </c>
      <c r="F714" s="89" t="b">
        <v>0</v>
      </c>
      <c r="G714" s="89" t="b">
        <v>0</v>
      </c>
    </row>
    <row r="715" spans="1:7" ht="15">
      <c r="A715" s="90" t="s">
        <v>2148</v>
      </c>
      <c r="B715" s="89">
        <v>4</v>
      </c>
      <c r="C715" s="103">
        <v>0.0004396005106709291</v>
      </c>
      <c r="D715" s="89" t="s">
        <v>3520</v>
      </c>
      <c r="E715" s="89" t="b">
        <v>0</v>
      </c>
      <c r="F715" s="89" t="b">
        <v>0</v>
      </c>
      <c r="G715" s="89" t="b">
        <v>0</v>
      </c>
    </row>
    <row r="716" spans="1:7" ht="15">
      <c r="A716" s="90" t="s">
        <v>2149</v>
      </c>
      <c r="B716" s="89">
        <v>4</v>
      </c>
      <c r="C716" s="103">
        <v>0.00048814058621518693</v>
      </c>
      <c r="D716" s="89" t="s">
        <v>3520</v>
      </c>
      <c r="E716" s="89" t="b">
        <v>0</v>
      </c>
      <c r="F716" s="89" t="b">
        <v>0</v>
      </c>
      <c r="G716" s="89" t="b">
        <v>0</v>
      </c>
    </row>
    <row r="717" spans="1:7" ht="15">
      <c r="A717" s="90" t="s">
        <v>2150</v>
      </c>
      <c r="B717" s="89">
        <v>4</v>
      </c>
      <c r="C717" s="103">
        <v>0.0004396005106709291</v>
      </c>
      <c r="D717" s="89" t="s">
        <v>3520</v>
      </c>
      <c r="E717" s="89" t="b">
        <v>0</v>
      </c>
      <c r="F717" s="89" t="b">
        <v>0</v>
      </c>
      <c r="G717" s="89" t="b">
        <v>0</v>
      </c>
    </row>
    <row r="718" spans="1:7" ht="15">
      <c r="A718" s="90" t="s">
        <v>2151</v>
      </c>
      <c r="B718" s="89">
        <v>4</v>
      </c>
      <c r="C718" s="103">
        <v>0.0005711203934411483</v>
      </c>
      <c r="D718" s="89" t="s">
        <v>3520</v>
      </c>
      <c r="E718" s="89" t="b">
        <v>0</v>
      </c>
      <c r="F718" s="89" t="b">
        <v>0</v>
      </c>
      <c r="G718" s="89" t="b">
        <v>0</v>
      </c>
    </row>
    <row r="719" spans="1:7" ht="15">
      <c r="A719" s="90" t="s">
        <v>2152</v>
      </c>
      <c r="B719" s="89">
        <v>4</v>
      </c>
      <c r="C719" s="103">
        <v>0.00040516077898922556</v>
      </c>
      <c r="D719" s="89" t="s">
        <v>3520</v>
      </c>
      <c r="E719" s="89" t="b">
        <v>0</v>
      </c>
      <c r="F719" s="89" t="b">
        <v>0</v>
      </c>
      <c r="G719" s="89" t="b">
        <v>0</v>
      </c>
    </row>
    <row r="720" spans="1:7" ht="15">
      <c r="A720" s="90" t="s">
        <v>2153</v>
      </c>
      <c r="B720" s="89">
        <v>4</v>
      </c>
      <c r="C720" s="103">
        <v>0.0005711203934411483</v>
      </c>
      <c r="D720" s="89" t="s">
        <v>3520</v>
      </c>
      <c r="E720" s="89" t="b">
        <v>0</v>
      </c>
      <c r="F720" s="89" t="b">
        <v>0</v>
      </c>
      <c r="G720" s="89" t="b">
        <v>0</v>
      </c>
    </row>
    <row r="721" spans="1:7" ht="15">
      <c r="A721" s="90" t="s">
        <v>2154</v>
      </c>
      <c r="B721" s="89">
        <v>4</v>
      </c>
      <c r="C721" s="103">
        <v>0.0005711203934411483</v>
      </c>
      <c r="D721" s="89" t="s">
        <v>3520</v>
      </c>
      <c r="E721" s="89" t="b">
        <v>0</v>
      </c>
      <c r="F721" s="89" t="b">
        <v>0</v>
      </c>
      <c r="G721" s="89" t="b">
        <v>0</v>
      </c>
    </row>
    <row r="722" spans="1:7" ht="15">
      <c r="A722" s="90" t="s">
        <v>2155</v>
      </c>
      <c r="B722" s="89">
        <v>4</v>
      </c>
      <c r="C722" s="103">
        <v>0.00040516077898922556</v>
      </c>
      <c r="D722" s="89" t="s">
        <v>3520</v>
      </c>
      <c r="E722" s="89" t="b">
        <v>0</v>
      </c>
      <c r="F722" s="89" t="b">
        <v>0</v>
      </c>
      <c r="G722" s="89" t="b">
        <v>0</v>
      </c>
    </row>
    <row r="723" spans="1:7" ht="15">
      <c r="A723" s="90" t="s">
        <v>2156</v>
      </c>
      <c r="B723" s="89">
        <v>4</v>
      </c>
      <c r="C723" s="103">
        <v>0.00040516077898922556</v>
      </c>
      <c r="D723" s="89" t="s">
        <v>3520</v>
      </c>
      <c r="E723" s="89" t="b">
        <v>0</v>
      </c>
      <c r="F723" s="89" t="b">
        <v>0</v>
      </c>
      <c r="G723" s="89" t="b">
        <v>0</v>
      </c>
    </row>
    <row r="724" spans="1:7" ht="15">
      <c r="A724" s="90" t="s">
        <v>2157</v>
      </c>
      <c r="B724" s="89">
        <v>4</v>
      </c>
      <c r="C724" s="103">
        <v>0.00048814058621518693</v>
      </c>
      <c r="D724" s="89" t="s">
        <v>3520</v>
      </c>
      <c r="E724" s="89" t="b">
        <v>0</v>
      </c>
      <c r="F724" s="89" t="b">
        <v>0</v>
      </c>
      <c r="G724" s="89" t="b">
        <v>0</v>
      </c>
    </row>
    <row r="725" spans="1:7" ht="15">
      <c r="A725" s="90" t="s">
        <v>2158</v>
      </c>
      <c r="B725" s="89">
        <v>4</v>
      </c>
      <c r="C725" s="103">
        <v>0.00048814058621518693</v>
      </c>
      <c r="D725" s="89" t="s">
        <v>3520</v>
      </c>
      <c r="E725" s="89" t="b">
        <v>0</v>
      </c>
      <c r="F725" s="89" t="b">
        <v>0</v>
      </c>
      <c r="G725" s="89" t="b">
        <v>0</v>
      </c>
    </row>
    <row r="726" spans="1:7" ht="15">
      <c r="A726" s="90" t="s">
        <v>2159</v>
      </c>
      <c r="B726" s="89">
        <v>4</v>
      </c>
      <c r="C726" s="103">
        <v>0.00048814058621518693</v>
      </c>
      <c r="D726" s="89" t="s">
        <v>3520</v>
      </c>
      <c r="E726" s="89" t="b">
        <v>0</v>
      </c>
      <c r="F726" s="89" t="b">
        <v>0</v>
      </c>
      <c r="G726" s="89" t="b">
        <v>0</v>
      </c>
    </row>
    <row r="727" spans="1:7" ht="15">
      <c r="A727" s="90" t="s">
        <v>2160</v>
      </c>
      <c r="B727" s="89">
        <v>4</v>
      </c>
      <c r="C727" s="103">
        <v>0.00040516077898922556</v>
      </c>
      <c r="D727" s="89" t="s">
        <v>3520</v>
      </c>
      <c r="E727" s="89" t="b">
        <v>0</v>
      </c>
      <c r="F727" s="89" t="b">
        <v>0</v>
      </c>
      <c r="G727" s="89" t="b">
        <v>0</v>
      </c>
    </row>
    <row r="728" spans="1:7" ht="15">
      <c r="A728" s="90" t="s">
        <v>2161</v>
      </c>
      <c r="B728" s="89">
        <v>4</v>
      </c>
      <c r="C728" s="103">
        <v>0.00040516077898922556</v>
      </c>
      <c r="D728" s="89" t="s">
        <v>3520</v>
      </c>
      <c r="E728" s="89" t="b">
        <v>0</v>
      </c>
      <c r="F728" s="89" t="b">
        <v>0</v>
      </c>
      <c r="G728" s="89" t="b">
        <v>0</v>
      </c>
    </row>
    <row r="729" spans="1:7" ht="15">
      <c r="A729" s="90" t="s">
        <v>2162</v>
      </c>
      <c r="B729" s="89">
        <v>4</v>
      </c>
      <c r="C729" s="103">
        <v>0.00048814058621518693</v>
      </c>
      <c r="D729" s="89" t="s">
        <v>3520</v>
      </c>
      <c r="E729" s="89" t="b">
        <v>0</v>
      </c>
      <c r="F729" s="89" t="b">
        <v>0</v>
      </c>
      <c r="G729" s="89" t="b">
        <v>0</v>
      </c>
    </row>
    <row r="730" spans="1:7" ht="15">
      <c r="A730" s="90" t="s">
        <v>2163</v>
      </c>
      <c r="B730" s="89">
        <v>4</v>
      </c>
      <c r="C730" s="103">
        <v>0.00040516077898922556</v>
      </c>
      <c r="D730" s="89" t="s">
        <v>3520</v>
      </c>
      <c r="E730" s="89" t="b">
        <v>1</v>
      </c>
      <c r="F730" s="89" t="b">
        <v>0</v>
      </c>
      <c r="G730" s="89" t="b">
        <v>0</v>
      </c>
    </row>
    <row r="731" spans="1:7" ht="15">
      <c r="A731" s="90" t="s">
        <v>2164</v>
      </c>
      <c r="B731" s="89">
        <v>4</v>
      </c>
      <c r="C731" s="103">
        <v>0.0004396005106709291</v>
      </c>
      <c r="D731" s="89" t="s">
        <v>3520</v>
      </c>
      <c r="E731" s="89" t="b">
        <v>0</v>
      </c>
      <c r="F731" s="89" t="b">
        <v>0</v>
      </c>
      <c r="G731" s="89" t="b">
        <v>0</v>
      </c>
    </row>
    <row r="732" spans="1:7" ht="15">
      <c r="A732" s="90" t="s">
        <v>2165</v>
      </c>
      <c r="B732" s="89">
        <v>4</v>
      </c>
      <c r="C732" s="103">
        <v>0.0004396005106709291</v>
      </c>
      <c r="D732" s="89" t="s">
        <v>3520</v>
      </c>
      <c r="E732" s="89" t="b">
        <v>0</v>
      </c>
      <c r="F732" s="89" t="b">
        <v>0</v>
      </c>
      <c r="G732" s="89" t="b">
        <v>0</v>
      </c>
    </row>
    <row r="733" spans="1:7" ht="15">
      <c r="A733" s="90" t="s">
        <v>2166</v>
      </c>
      <c r="B733" s="89">
        <v>4</v>
      </c>
      <c r="C733" s="103">
        <v>0.00040516077898922556</v>
      </c>
      <c r="D733" s="89" t="s">
        <v>3520</v>
      </c>
      <c r="E733" s="89" t="b">
        <v>0</v>
      </c>
      <c r="F733" s="89" t="b">
        <v>0</v>
      </c>
      <c r="G733" s="89" t="b">
        <v>0</v>
      </c>
    </row>
    <row r="734" spans="1:7" ht="15">
      <c r="A734" s="90" t="s">
        <v>2167</v>
      </c>
      <c r="B734" s="89">
        <v>4</v>
      </c>
      <c r="C734" s="103">
        <v>0.00048814058621518693</v>
      </c>
      <c r="D734" s="89" t="s">
        <v>3520</v>
      </c>
      <c r="E734" s="89" t="b">
        <v>0</v>
      </c>
      <c r="F734" s="89" t="b">
        <v>0</v>
      </c>
      <c r="G734" s="89" t="b">
        <v>0</v>
      </c>
    </row>
    <row r="735" spans="1:7" ht="15">
      <c r="A735" s="90" t="s">
        <v>2168</v>
      </c>
      <c r="B735" s="89">
        <v>4</v>
      </c>
      <c r="C735" s="103">
        <v>0.00048814058621518693</v>
      </c>
      <c r="D735" s="89" t="s">
        <v>3520</v>
      </c>
      <c r="E735" s="89" t="b">
        <v>0</v>
      </c>
      <c r="F735" s="89" t="b">
        <v>0</v>
      </c>
      <c r="G735" s="89" t="b">
        <v>0</v>
      </c>
    </row>
    <row r="736" spans="1:7" ht="15">
      <c r="A736" s="90" t="s">
        <v>1274</v>
      </c>
      <c r="B736" s="89">
        <v>4</v>
      </c>
      <c r="C736" s="103">
        <v>0.0004396005106709291</v>
      </c>
      <c r="D736" s="89" t="s">
        <v>3520</v>
      </c>
      <c r="E736" s="89" t="b">
        <v>0</v>
      </c>
      <c r="F736" s="89" t="b">
        <v>0</v>
      </c>
      <c r="G736" s="89" t="b">
        <v>0</v>
      </c>
    </row>
    <row r="737" spans="1:7" ht="15">
      <c r="A737" s="90" t="s">
        <v>2169</v>
      </c>
      <c r="B737" s="89">
        <v>4</v>
      </c>
      <c r="C737" s="103">
        <v>0.0005711203934411483</v>
      </c>
      <c r="D737" s="89" t="s">
        <v>3520</v>
      </c>
      <c r="E737" s="89" t="b">
        <v>0</v>
      </c>
      <c r="F737" s="89" t="b">
        <v>0</v>
      </c>
      <c r="G737" s="89" t="b">
        <v>0</v>
      </c>
    </row>
    <row r="738" spans="1:7" ht="15">
      <c r="A738" s="90" t="s">
        <v>2170</v>
      </c>
      <c r="B738" s="89">
        <v>4</v>
      </c>
      <c r="C738" s="103">
        <v>0.00040516077898922556</v>
      </c>
      <c r="D738" s="89" t="s">
        <v>3520</v>
      </c>
      <c r="E738" s="89" t="b">
        <v>0</v>
      </c>
      <c r="F738" s="89" t="b">
        <v>0</v>
      </c>
      <c r="G738" s="89" t="b">
        <v>0</v>
      </c>
    </row>
    <row r="739" spans="1:7" ht="15">
      <c r="A739" s="90" t="s">
        <v>2171</v>
      </c>
      <c r="B739" s="89">
        <v>4</v>
      </c>
      <c r="C739" s="103">
        <v>0.0004396005106709291</v>
      </c>
      <c r="D739" s="89" t="s">
        <v>3520</v>
      </c>
      <c r="E739" s="89" t="b">
        <v>0</v>
      </c>
      <c r="F739" s="89" t="b">
        <v>0</v>
      </c>
      <c r="G739" s="89" t="b">
        <v>0</v>
      </c>
    </row>
    <row r="740" spans="1:7" ht="15">
      <c r="A740" s="90" t="s">
        <v>2172</v>
      </c>
      <c r="B740" s="89">
        <v>4</v>
      </c>
      <c r="C740" s="103">
        <v>0.0005711203934411483</v>
      </c>
      <c r="D740" s="89" t="s">
        <v>3520</v>
      </c>
      <c r="E740" s="89" t="b">
        <v>0</v>
      </c>
      <c r="F740" s="89" t="b">
        <v>0</v>
      </c>
      <c r="G740" s="89" t="b">
        <v>0</v>
      </c>
    </row>
    <row r="741" spans="1:7" ht="15">
      <c r="A741" s="90" t="s">
        <v>2173</v>
      </c>
      <c r="B741" s="89">
        <v>4</v>
      </c>
      <c r="C741" s="103">
        <v>0.00040516077898922556</v>
      </c>
      <c r="D741" s="89" t="s">
        <v>3520</v>
      </c>
      <c r="E741" s="89" t="b">
        <v>0</v>
      </c>
      <c r="F741" s="89" t="b">
        <v>0</v>
      </c>
      <c r="G741" s="89" t="b">
        <v>0</v>
      </c>
    </row>
    <row r="742" spans="1:7" ht="15">
      <c r="A742" s="90" t="s">
        <v>2174</v>
      </c>
      <c r="B742" s="89">
        <v>4</v>
      </c>
      <c r="C742" s="103">
        <v>0.00040516077898922556</v>
      </c>
      <c r="D742" s="89" t="s">
        <v>3520</v>
      </c>
      <c r="E742" s="89" t="b">
        <v>0</v>
      </c>
      <c r="F742" s="89" t="b">
        <v>0</v>
      </c>
      <c r="G742" s="89" t="b">
        <v>0</v>
      </c>
    </row>
    <row r="743" spans="1:7" ht="15">
      <c r="A743" s="90" t="s">
        <v>2175</v>
      </c>
      <c r="B743" s="89">
        <v>4</v>
      </c>
      <c r="C743" s="103">
        <v>0.00048814058621518693</v>
      </c>
      <c r="D743" s="89" t="s">
        <v>3520</v>
      </c>
      <c r="E743" s="89" t="b">
        <v>0</v>
      </c>
      <c r="F743" s="89" t="b">
        <v>0</v>
      </c>
      <c r="G743" s="89" t="b">
        <v>0</v>
      </c>
    </row>
    <row r="744" spans="1:7" ht="15">
      <c r="A744" s="90" t="s">
        <v>2176</v>
      </c>
      <c r="B744" s="89">
        <v>4</v>
      </c>
      <c r="C744" s="103">
        <v>0.0005711203934411483</v>
      </c>
      <c r="D744" s="89" t="s">
        <v>3520</v>
      </c>
      <c r="E744" s="89" t="b">
        <v>0</v>
      </c>
      <c r="F744" s="89" t="b">
        <v>0</v>
      </c>
      <c r="G744" s="89" t="b">
        <v>0</v>
      </c>
    </row>
    <row r="745" spans="1:7" ht="15">
      <c r="A745" s="90" t="s">
        <v>2177</v>
      </c>
      <c r="B745" s="89">
        <v>4</v>
      </c>
      <c r="C745" s="103">
        <v>0.00040516077898922556</v>
      </c>
      <c r="D745" s="89" t="s">
        <v>3520</v>
      </c>
      <c r="E745" s="89" t="b">
        <v>1</v>
      </c>
      <c r="F745" s="89" t="b">
        <v>0</v>
      </c>
      <c r="G745" s="89" t="b">
        <v>0</v>
      </c>
    </row>
    <row r="746" spans="1:7" ht="15">
      <c r="A746" s="90" t="s">
        <v>2178</v>
      </c>
      <c r="B746" s="89">
        <v>4</v>
      </c>
      <c r="C746" s="103">
        <v>0.0005711203934411483</v>
      </c>
      <c r="D746" s="89" t="s">
        <v>3520</v>
      </c>
      <c r="E746" s="89" t="b">
        <v>0</v>
      </c>
      <c r="F746" s="89" t="b">
        <v>0</v>
      </c>
      <c r="G746" s="89" t="b">
        <v>0</v>
      </c>
    </row>
    <row r="747" spans="1:7" ht="15">
      <c r="A747" s="90" t="s">
        <v>2179</v>
      </c>
      <c r="B747" s="89">
        <v>4</v>
      </c>
      <c r="C747" s="103">
        <v>0.00040516077898922556</v>
      </c>
      <c r="D747" s="89" t="s">
        <v>3520</v>
      </c>
      <c r="E747" s="89" t="b">
        <v>0</v>
      </c>
      <c r="F747" s="89" t="b">
        <v>0</v>
      </c>
      <c r="G747" s="89" t="b">
        <v>0</v>
      </c>
    </row>
    <row r="748" spans="1:7" ht="15">
      <c r="A748" s="90" t="s">
        <v>2180</v>
      </c>
      <c r="B748" s="89">
        <v>4</v>
      </c>
      <c r="C748" s="103">
        <v>0.0004396005106709291</v>
      </c>
      <c r="D748" s="89" t="s">
        <v>3520</v>
      </c>
      <c r="E748" s="89" t="b">
        <v>0</v>
      </c>
      <c r="F748" s="89" t="b">
        <v>0</v>
      </c>
      <c r="G748" s="89" t="b">
        <v>0</v>
      </c>
    </row>
    <row r="749" spans="1:7" ht="15">
      <c r="A749" s="90" t="s">
        <v>2181</v>
      </c>
      <c r="B749" s="89">
        <v>4</v>
      </c>
      <c r="C749" s="103">
        <v>0.0005711203934411483</v>
      </c>
      <c r="D749" s="89" t="s">
        <v>3520</v>
      </c>
      <c r="E749" s="89" t="b">
        <v>0</v>
      </c>
      <c r="F749" s="89" t="b">
        <v>0</v>
      </c>
      <c r="G749" s="89" t="b">
        <v>0</v>
      </c>
    </row>
    <row r="750" spans="1:7" ht="15">
      <c r="A750" s="90" t="s">
        <v>2182</v>
      </c>
      <c r="B750" s="89">
        <v>4</v>
      </c>
      <c r="C750" s="103">
        <v>0.00040516077898922556</v>
      </c>
      <c r="D750" s="89" t="s">
        <v>3520</v>
      </c>
      <c r="E750" s="89" t="b">
        <v>0</v>
      </c>
      <c r="F750" s="89" t="b">
        <v>0</v>
      </c>
      <c r="G750" s="89" t="b">
        <v>0</v>
      </c>
    </row>
    <row r="751" spans="1:7" ht="15">
      <c r="A751" s="90" t="s">
        <v>2183</v>
      </c>
      <c r="B751" s="89">
        <v>4</v>
      </c>
      <c r="C751" s="103">
        <v>0.00040516077898922556</v>
      </c>
      <c r="D751" s="89" t="s">
        <v>3520</v>
      </c>
      <c r="E751" s="89" t="b">
        <v>0</v>
      </c>
      <c r="F751" s="89" t="b">
        <v>0</v>
      </c>
      <c r="G751" s="89" t="b">
        <v>0</v>
      </c>
    </row>
    <row r="752" spans="1:7" ht="15">
      <c r="A752" s="90" t="s">
        <v>2184</v>
      </c>
      <c r="B752" s="89">
        <v>4</v>
      </c>
      <c r="C752" s="103">
        <v>0.00048814058621518693</v>
      </c>
      <c r="D752" s="89" t="s">
        <v>3520</v>
      </c>
      <c r="E752" s="89" t="b">
        <v>0</v>
      </c>
      <c r="F752" s="89" t="b">
        <v>0</v>
      </c>
      <c r="G752" s="89" t="b">
        <v>0</v>
      </c>
    </row>
    <row r="753" spans="1:7" ht="15">
      <c r="A753" s="90" t="s">
        <v>2185</v>
      </c>
      <c r="B753" s="89">
        <v>4</v>
      </c>
      <c r="C753" s="103">
        <v>0.00040516077898922556</v>
      </c>
      <c r="D753" s="89" t="s">
        <v>3520</v>
      </c>
      <c r="E753" s="89" t="b">
        <v>0</v>
      </c>
      <c r="F753" s="89" t="b">
        <v>0</v>
      </c>
      <c r="G753" s="89" t="b">
        <v>0</v>
      </c>
    </row>
    <row r="754" spans="1:7" ht="15">
      <c r="A754" s="90" t="s">
        <v>2186</v>
      </c>
      <c r="B754" s="89">
        <v>4</v>
      </c>
      <c r="C754" s="103">
        <v>0.0004396005106709291</v>
      </c>
      <c r="D754" s="89" t="s">
        <v>3520</v>
      </c>
      <c r="E754" s="89" t="b">
        <v>0</v>
      </c>
      <c r="F754" s="89" t="b">
        <v>0</v>
      </c>
      <c r="G754" s="89" t="b">
        <v>0</v>
      </c>
    </row>
    <row r="755" spans="1:7" ht="15">
      <c r="A755" s="90" t="s">
        <v>2187</v>
      </c>
      <c r="B755" s="89">
        <v>4</v>
      </c>
      <c r="C755" s="103">
        <v>0.0004396005106709291</v>
      </c>
      <c r="D755" s="89" t="s">
        <v>3520</v>
      </c>
      <c r="E755" s="89" t="b">
        <v>0</v>
      </c>
      <c r="F755" s="89" t="b">
        <v>0</v>
      </c>
      <c r="G755" s="89" t="b">
        <v>0</v>
      </c>
    </row>
    <row r="756" spans="1:7" ht="15">
      <c r="A756" s="90" t="s">
        <v>2188</v>
      </c>
      <c r="B756" s="89">
        <v>4</v>
      </c>
      <c r="C756" s="103">
        <v>0.00040516077898922556</v>
      </c>
      <c r="D756" s="89" t="s">
        <v>3520</v>
      </c>
      <c r="E756" s="89" t="b">
        <v>0</v>
      </c>
      <c r="F756" s="89" t="b">
        <v>0</v>
      </c>
      <c r="G756" s="89" t="b">
        <v>0</v>
      </c>
    </row>
    <row r="757" spans="1:7" ht="15">
      <c r="A757" s="90" t="s">
        <v>2189</v>
      </c>
      <c r="B757" s="89">
        <v>4</v>
      </c>
      <c r="C757" s="103">
        <v>0.0004396005106709291</v>
      </c>
      <c r="D757" s="89" t="s">
        <v>3520</v>
      </c>
      <c r="E757" s="89" t="b">
        <v>0</v>
      </c>
      <c r="F757" s="89" t="b">
        <v>0</v>
      </c>
      <c r="G757" s="89" t="b">
        <v>0</v>
      </c>
    </row>
    <row r="758" spans="1:7" ht="15">
      <c r="A758" s="90" t="s">
        <v>2190</v>
      </c>
      <c r="B758" s="89">
        <v>4</v>
      </c>
      <c r="C758" s="103">
        <v>0.0004396005106709291</v>
      </c>
      <c r="D758" s="89" t="s">
        <v>3520</v>
      </c>
      <c r="E758" s="89" t="b">
        <v>0</v>
      </c>
      <c r="F758" s="89" t="b">
        <v>0</v>
      </c>
      <c r="G758" s="89" t="b">
        <v>0</v>
      </c>
    </row>
    <row r="759" spans="1:7" ht="15">
      <c r="A759" s="90" t="s">
        <v>2191</v>
      </c>
      <c r="B759" s="89">
        <v>4</v>
      </c>
      <c r="C759" s="103">
        <v>0.00040516077898922556</v>
      </c>
      <c r="D759" s="89" t="s">
        <v>3520</v>
      </c>
      <c r="E759" s="89" t="b">
        <v>0</v>
      </c>
      <c r="F759" s="89" t="b">
        <v>0</v>
      </c>
      <c r="G759" s="89" t="b">
        <v>0</v>
      </c>
    </row>
    <row r="760" spans="1:7" ht="15">
      <c r="A760" s="90" t="s">
        <v>2192</v>
      </c>
      <c r="B760" s="89">
        <v>4</v>
      </c>
      <c r="C760" s="103">
        <v>0.00040516077898922556</v>
      </c>
      <c r="D760" s="89" t="s">
        <v>3520</v>
      </c>
      <c r="E760" s="89" t="b">
        <v>0</v>
      </c>
      <c r="F760" s="89" t="b">
        <v>0</v>
      </c>
      <c r="G760" s="89" t="b">
        <v>0</v>
      </c>
    </row>
    <row r="761" spans="1:7" ht="15">
      <c r="A761" s="90" t="s">
        <v>2193</v>
      </c>
      <c r="B761" s="89">
        <v>4</v>
      </c>
      <c r="C761" s="103">
        <v>0.0004396005106709291</v>
      </c>
      <c r="D761" s="89" t="s">
        <v>3520</v>
      </c>
      <c r="E761" s="89" t="b">
        <v>0</v>
      </c>
      <c r="F761" s="89" t="b">
        <v>0</v>
      </c>
      <c r="G761" s="89" t="b">
        <v>0</v>
      </c>
    </row>
    <row r="762" spans="1:7" ht="15">
      <c r="A762" s="90" t="s">
        <v>2194</v>
      </c>
      <c r="B762" s="89">
        <v>4</v>
      </c>
      <c r="C762" s="103">
        <v>0.0005711203934411483</v>
      </c>
      <c r="D762" s="89" t="s">
        <v>3520</v>
      </c>
      <c r="E762" s="89" t="b">
        <v>0</v>
      </c>
      <c r="F762" s="89" t="b">
        <v>0</v>
      </c>
      <c r="G762" s="89" t="b">
        <v>0</v>
      </c>
    </row>
    <row r="763" spans="1:7" ht="15">
      <c r="A763" s="90" t="s">
        <v>2195</v>
      </c>
      <c r="B763" s="89">
        <v>4</v>
      </c>
      <c r="C763" s="103">
        <v>0.00040516077898922556</v>
      </c>
      <c r="D763" s="89" t="s">
        <v>3520</v>
      </c>
      <c r="E763" s="89" t="b">
        <v>0</v>
      </c>
      <c r="F763" s="89" t="b">
        <v>0</v>
      </c>
      <c r="G763" s="89" t="b">
        <v>0</v>
      </c>
    </row>
    <row r="764" spans="1:7" ht="15">
      <c r="A764" s="90" t="s">
        <v>2196</v>
      </c>
      <c r="B764" s="89">
        <v>4</v>
      </c>
      <c r="C764" s="103">
        <v>0.00040516077898922556</v>
      </c>
      <c r="D764" s="89" t="s">
        <v>3520</v>
      </c>
      <c r="E764" s="89" t="b">
        <v>0</v>
      </c>
      <c r="F764" s="89" t="b">
        <v>0</v>
      </c>
      <c r="G764" s="89" t="b">
        <v>0</v>
      </c>
    </row>
    <row r="765" spans="1:7" ht="15">
      <c r="A765" s="90" t="s">
        <v>2197</v>
      </c>
      <c r="B765" s="89">
        <v>4</v>
      </c>
      <c r="C765" s="103">
        <v>0.00048814058621518693</v>
      </c>
      <c r="D765" s="89" t="s">
        <v>3520</v>
      </c>
      <c r="E765" s="89" t="b">
        <v>0</v>
      </c>
      <c r="F765" s="89" t="b">
        <v>1</v>
      </c>
      <c r="G765" s="89" t="b">
        <v>0</v>
      </c>
    </row>
    <row r="766" spans="1:7" ht="15">
      <c r="A766" s="90" t="s">
        <v>2198</v>
      </c>
      <c r="B766" s="89">
        <v>4</v>
      </c>
      <c r="C766" s="103">
        <v>0.00040516077898922556</v>
      </c>
      <c r="D766" s="89" t="s">
        <v>3520</v>
      </c>
      <c r="E766" s="89" t="b">
        <v>0</v>
      </c>
      <c r="F766" s="89" t="b">
        <v>0</v>
      </c>
      <c r="G766" s="89" t="b">
        <v>0</v>
      </c>
    </row>
    <row r="767" spans="1:7" ht="15">
      <c r="A767" s="90" t="s">
        <v>2199</v>
      </c>
      <c r="B767" s="89">
        <v>4</v>
      </c>
      <c r="C767" s="103">
        <v>0.0005711203934411483</v>
      </c>
      <c r="D767" s="89" t="s">
        <v>3520</v>
      </c>
      <c r="E767" s="89" t="b">
        <v>0</v>
      </c>
      <c r="F767" s="89" t="b">
        <v>0</v>
      </c>
      <c r="G767" s="89" t="b">
        <v>0</v>
      </c>
    </row>
    <row r="768" spans="1:7" ht="15">
      <c r="A768" s="90" t="s">
        <v>1327</v>
      </c>
      <c r="B768" s="89">
        <v>4</v>
      </c>
      <c r="C768" s="103">
        <v>0.0005711203934411483</v>
      </c>
      <c r="D768" s="89" t="s">
        <v>3520</v>
      </c>
      <c r="E768" s="89" t="b">
        <v>0</v>
      </c>
      <c r="F768" s="89" t="b">
        <v>0</v>
      </c>
      <c r="G768" s="89" t="b">
        <v>0</v>
      </c>
    </row>
    <row r="769" spans="1:7" ht="15">
      <c r="A769" s="90" t="s">
        <v>1261</v>
      </c>
      <c r="B769" s="89">
        <v>4</v>
      </c>
      <c r="C769" s="103">
        <v>0.0004396005106709291</v>
      </c>
      <c r="D769" s="89" t="s">
        <v>3520</v>
      </c>
      <c r="E769" s="89" t="b">
        <v>0</v>
      </c>
      <c r="F769" s="89" t="b">
        <v>0</v>
      </c>
      <c r="G769" s="89" t="b">
        <v>0</v>
      </c>
    </row>
    <row r="770" spans="1:7" ht="15">
      <c r="A770" s="90" t="s">
        <v>2200</v>
      </c>
      <c r="B770" s="89">
        <v>4</v>
      </c>
      <c r="C770" s="103">
        <v>0.00040516077898922556</v>
      </c>
      <c r="D770" s="89" t="s">
        <v>3520</v>
      </c>
      <c r="E770" s="89" t="b">
        <v>1</v>
      </c>
      <c r="F770" s="89" t="b">
        <v>0</v>
      </c>
      <c r="G770" s="89" t="b">
        <v>0</v>
      </c>
    </row>
    <row r="771" spans="1:7" ht="15">
      <c r="A771" s="90" t="s">
        <v>2201</v>
      </c>
      <c r="B771" s="89">
        <v>4</v>
      </c>
      <c r="C771" s="103">
        <v>0.00048814058621518693</v>
      </c>
      <c r="D771" s="89" t="s">
        <v>3520</v>
      </c>
      <c r="E771" s="89" t="b">
        <v>0</v>
      </c>
      <c r="F771" s="89" t="b">
        <v>0</v>
      </c>
      <c r="G771" s="89" t="b">
        <v>0</v>
      </c>
    </row>
    <row r="772" spans="1:7" ht="15">
      <c r="A772" s="90" t="s">
        <v>2202</v>
      </c>
      <c r="B772" s="89">
        <v>4</v>
      </c>
      <c r="C772" s="103">
        <v>0.00040516077898922556</v>
      </c>
      <c r="D772" s="89" t="s">
        <v>3520</v>
      </c>
      <c r="E772" s="89" t="b">
        <v>0</v>
      </c>
      <c r="F772" s="89" t="b">
        <v>0</v>
      </c>
      <c r="G772" s="89" t="b">
        <v>0</v>
      </c>
    </row>
    <row r="773" spans="1:7" ht="15">
      <c r="A773" s="90" t="s">
        <v>2203</v>
      </c>
      <c r="B773" s="89">
        <v>4</v>
      </c>
      <c r="C773" s="103">
        <v>0.00048814058621518693</v>
      </c>
      <c r="D773" s="89" t="s">
        <v>3520</v>
      </c>
      <c r="E773" s="89" t="b">
        <v>0</v>
      </c>
      <c r="F773" s="89" t="b">
        <v>1</v>
      </c>
      <c r="G773" s="89" t="b">
        <v>0</v>
      </c>
    </row>
    <row r="774" spans="1:7" ht="15">
      <c r="A774" s="90" t="s">
        <v>2204</v>
      </c>
      <c r="B774" s="89">
        <v>4</v>
      </c>
      <c r="C774" s="103">
        <v>0.0005711203934411483</v>
      </c>
      <c r="D774" s="89" t="s">
        <v>3520</v>
      </c>
      <c r="E774" s="89" t="b">
        <v>0</v>
      </c>
      <c r="F774" s="89" t="b">
        <v>0</v>
      </c>
      <c r="G774" s="89" t="b">
        <v>0</v>
      </c>
    </row>
    <row r="775" spans="1:7" ht="15">
      <c r="A775" s="90" t="s">
        <v>2205</v>
      </c>
      <c r="B775" s="89">
        <v>4</v>
      </c>
      <c r="C775" s="103">
        <v>0.00040516077898922556</v>
      </c>
      <c r="D775" s="89" t="s">
        <v>3520</v>
      </c>
      <c r="E775" s="89" t="b">
        <v>1</v>
      </c>
      <c r="F775" s="89" t="b">
        <v>0</v>
      </c>
      <c r="G775" s="89" t="b">
        <v>0</v>
      </c>
    </row>
    <row r="776" spans="1:7" ht="15">
      <c r="A776" s="90" t="s">
        <v>2206</v>
      </c>
      <c r="B776" s="89">
        <v>4</v>
      </c>
      <c r="C776" s="103">
        <v>0.00048814058621518693</v>
      </c>
      <c r="D776" s="89" t="s">
        <v>3520</v>
      </c>
      <c r="E776" s="89" t="b">
        <v>0</v>
      </c>
      <c r="F776" s="89" t="b">
        <v>0</v>
      </c>
      <c r="G776" s="89" t="b">
        <v>0</v>
      </c>
    </row>
    <row r="777" spans="1:7" ht="15">
      <c r="A777" s="90" t="s">
        <v>2207</v>
      </c>
      <c r="B777" s="89">
        <v>4</v>
      </c>
      <c r="C777" s="103">
        <v>0.00048814058621518693</v>
      </c>
      <c r="D777" s="89" t="s">
        <v>3520</v>
      </c>
      <c r="E777" s="89" t="b">
        <v>0</v>
      </c>
      <c r="F777" s="89" t="b">
        <v>0</v>
      </c>
      <c r="G777" s="89" t="b">
        <v>0</v>
      </c>
    </row>
    <row r="778" spans="1:7" ht="15">
      <c r="A778" s="90" t="s">
        <v>2208</v>
      </c>
      <c r="B778" s="89">
        <v>4</v>
      </c>
      <c r="C778" s="103">
        <v>0.00048814058621518693</v>
      </c>
      <c r="D778" s="89" t="s">
        <v>3520</v>
      </c>
      <c r="E778" s="89" t="b">
        <v>0</v>
      </c>
      <c r="F778" s="89" t="b">
        <v>0</v>
      </c>
      <c r="G778" s="89" t="b">
        <v>0</v>
      </c>
    </row>
    <row r="779" spans="1:7" ht="15">
      <c r="A779" s="90" t="s">
        <v>2209</v>
      </c>
      <c r="B779" s="89">
        <v>4</v>
      </c>
      <c r="C779" s="103">
        <v>0.00040516077898922556</v>
      </c>
      <c r="D779" s="89" t="s">
        <v>3520</v>
      </c>
      <c r="E779" s="89" t="b">
        <v>0</v>
      </c>
      <c r="F779" s="89" t="b">
        <v>0</v>
      </c>
      <c r="G779" s="89" t="b">
        <v>0</v>
      </c>
    </row>
    <row r="780" spans="1:7" ht="15">
      <c r="A780" s="90" t="s">
        <v>2210</v>
      </c>
      <c r="B780" s="89">
        <v>4</v>
      </c>
      <c r="C780" s="103">
        <v>0.0004396005106709291</v>
      </c>
      <c r="D780" s="89" t="s">
        <v>3520</v>
      </c>
      <c r="E780" s="89" t="b">
        <v>0</v>
      </c>
      <c r="F780" s="89" t="b">
        <v>0</v>
      </c>
      <c r="G780" s="89" t="b">
        <v>0</v>
      </c>
    </row>
    <row r="781" spans="1:7" ht="15">
      <c r="A781" s="90" t="s">
        <v>2211</v>
      </c>
      <c r="B781" s="89">
        <v>4</v>
      </c>
      <c r="C781" s="103">
        <v>0.0005711203934411483</v>
      </c>
      <c r="D781" s="89" t="s">
        <v>3520</v>
      </c>
      <c r="E781" s="89" t="b">
        <v>0</v>
      </c>
      <c r="F781" s="89" t="b">
        <v>0</v>
      </c>
      <c r="G781" s="89" t="b">
        <v>0</v>
      </c>
    </row>
    <row r="782" spans="1:7" ht="15">
      <c r="A782" s="90" t="s">
        <v>2212</v>
      </c>
      <c r="B782" s="89">
        <v>4</v>
      </c>
      <c r="C782" s="103">
        <v>0.0004396005106709291</v>
      </c>
      <c r="D782" s="89" t="s">
        <v>3520</v>
      </c>
      <c r="E782" s="89" t="b">
        <v>0</v>
      </c>
      <c r="F782" s="89" t="b">
        <v>0</v>
      </c>
      <c r="G782" s="89" t="b">
        <v>0</v>
      </c>
    </row>
    <row r="783" spans="1:7" ht="15">
      <c r="A783" s="90" t="s">
        <v>2213</v>
      </c>
      <c r="B783" s="89">
        <v>4</v>
      </c>
      <c r="C783" s="103">
        <v>0.0005711203934411483</v>
      </c>
      <c r="D783" s="89" t="s">
        <v>3520</v>
      </c>
      <c r="E783" s="89" t="b">
        <v>0</v>
      </c>
      <c r="F783" s="89" t="b">
        <v>0</v>
      </c>
      <c r="G783" s="89" t="b">
        <v>0</v>
      </c>
    </row>
    <row r="784" spans="1:7" ht="15">
      <c r="A784" s="90" t="s">
        <v>2214</v>
      </c>
      <c r="B784" s="89">
        <v>4</v>
      </c>
      <c r="C784" s="103">
        <v>0.00048814058621518693</v>
      </c>
      <c r="D784" s="89" t="s">
        <v>3520</v>
      </c>
      <c r="E784" s="89" t="b">
        <v>0</v>
      </c>
      <c r="F784" s="89" t="b">
        <v>0</v>
      </c>
      <c r="G784" s="89" t="b">
        <v>0</v>
      </c>
    </row>
    <row r="785" spans="1:7" ht="15">
      <c r="A785" s="90" t="s">
        <v>2215</v>
      </c>
      <c r="B785" s="89">
        <v>4</v>
      </c>
      <c r="C785" s="103">
        <v>0.0004396005106709291</v>
      </c>
      <c r="D785" s="89" t="s">
        <v>3520</v>
      </c>
      <c r="E785" s="89" t="b">
        <v>0</v>
      </c>
      <c r="F785" s="89" t="b">
        <v>0</v>
      </c>
      <c r="G785" s="89" t="b">
        <v>0</v>
      </c>
    </row>
    <row r="786" spans="1:7" ht="15">
      <c r="A786" s="90" t="s">
        <v>2216</v>
      </c>
      <c r="B786" s="89">
        <v>4</v>
      </c>
      <c r="C786" s="103">
        <v>0.00040516077898922556</v>
      </c>
      <c r="D786" s="89" t="s">
        <v>3520</v>
      </c>
      <c r="E786" s="89" t="b">
        <v>0</v>
      </c>
      <c r="F786" s="89" t="b">
        <v>0</v>
      </c>
      <c r="G786" s="89" t="b">
        <v>0</v>
      </c>
    </row>
    <row r="787" spans="1:7" ht="15">
      <c r="A787" s="90" t="s">
        <v>2217</v>
      </c>
      <c r="B787" s="89">
        <v>4</v>
      </c>
      <c r="C787" s="103">
        <v>0.0004396005106709291</v>
      </c>
      <c r="D787" s="89" t="s">
        <v>3520</v>
      </c>
      <c r="E787" s="89" t="b">
        <v>0</v>
      </c>
      <c r="F787" s="89" t="b">
        <v>0</v>
      </c>
      <c r="G787" s="89" t="b">
        <v>0</v>
      </c>
    </row>
    <row r="788" spans="1:7" ht="15">
      <c r="A788" s="90" t="s">
        <v>2218</v>
      </c>
      <c r="B788" s="89">
        <v>4</v>
      </c>
      <c r="C788" s="103">
        <v>0.0004396005106709291</v>
      </c>
      <c r="D788" s="89" t="s">
        <v>3520</v>
      </c>
      <c r="E788" s="89" t="b">
        <v>0</v>
      </c>
      <c r="F788" s="89" t="b">
        <v>0</v>
      </c>
      <c r="G788" s="89" t="b">
        <v>0</v>
      </c>
    </row>
    <row r="789" spans="1:7" ht="15">
      <c r="A789" s="90" t="s">
        <v>2219</v>
      </c>
      <c r="B789" s="89">
        <v>4</v>
      </c>
      <c r="C789" s="103">
        <v>0.00040516077898922556</v>
      </c>
      <c r="D789" s="89" t="s">
        <v>3520</v>
      </c>
      <c r="E789" s="89" t="b">
        <v>0</v>
      </c>
      <c r="F789" s="89" t="b">
        <v>0</v>
      </c>
      <c r="G789" s="89" t="b">
        <v>0</v>
      </c>
    </row>
    <row r="790" spans="1:7" ht="15">
      <c r="A790" s="90" t="s">
        <v>2220</v>
      </c>
      <c r="B790" s="89">
        <v>4</v>
      </c>
      <c r="C790" s="103">
        <v>0.00048814058621518693</v>
      </c>
      <c r="D790" s="89" t="s">
        <v>3520</v>
      </c>
      <c r="E790" s="89" t="b">
        <v>0</v>
      </c>
      <c r="F790" s="89" t="b">
        <v>0</v>
      </c>
      <c r="G790" s="89" t="b">
        <v>0</v>
      </c>
    </row>
    <row r="791" spans="1:7" ht="15">
      <c r="A791" s="90" t="s">
        <v>2221</v>
      </c>
      <c r="B791" s="89">
        <v>4</v>
      </c>
      <c r="C791" s="103">
        <v>0.00040516077898922556</v>
      </c>
      <c r="D791" s="89" t="s">
        <v>3520</v>
      </c>
      <c r="E791" s="89" t="b">
        <v>0</v>
      </c>
      <c r="F791" s="89" t="b">
        <v>0</v>
      </c>
      <c r="G791" s="89" t="b">
        <v>0</v>
      </c>
    </row>
    <row r="792" spans="1:7" ht="15">
      <c r="A792" s="90" t="s">
        <v>2222</v>
      </c>
      <c r="B792" s="89">
        <v>4</v>
      </c>
      <c r="C792" s="103">
        <v>0.0004396005106709291</v>
      </c>
      <c r="D792" s="89" t="s">
        <v>3520</v>
      </c>
      <c r="E792" s="89" t="b">
        <v>1</v>
      </c>
      <c r="F792" s="89" t="b">
        <v>0</v>
      </c>
      <c r="G792" s="89" t="b">
        <v>0</v>
      </c>
    </row>
    <row r="793" spans="1:7" ht="15">
      <c r="A793" s="90" t="s">
        <v>2223</v>
      </c>
      <c r="B793" s="89">
        <v>4</v>
      </c>
      <c r="C793" s="103">
        <v>0.00048814058621518693</v>
      </c>
      <c r="D793" s="89" t="s">
        <v>3520</v>
      </c>
      <c r="E793" s="89" t="b">
        <v>0</v>
      </c>
      <c r="F793" s="89" t="b">
        <v>0</v>
      </c>
      <c r="G793" s="89" t="b">
        <v>0</v>
      </c>
    </row>
    <row r="794" spans="1:7" ht="15">
      <c r="A794" s="90" t="s">
        <v>2224</v>
      </c>
      <c r="B794" s="89">
        <v>4</v>
      </c>
      <c r="C794" s="103">
        <v>0.00048814058621518693</v>
      </c>
      <c r="D794" s="89" t="s">
        <v>3520</v>
      </c>
      <c r="E794" s="89" t="b">
        <v>0</v>
      </c>
      <c r="F794" s="89" t="b">
        <v>0</v>
      </c>
      <c r="G794" s="89" t="b">
        <v>0</v>
      </c>
    </row>
    <row r="795" spans="1:7" ht="15">
      <c r="A795" s="90" t="s">
        <v>2225</v>
      </c>
      <c r="B795" s="89">
        <v>4</v>
      </c>
      <c r="C795" s="103">
        <v>0.00040516077898922556</v>
      </c>
      <c r="D795" s="89" t="s">
        <v>3520</v>
      </c>
      <c r="E795" s="89" t="b">
        <v>0</v>
      </c>
      <c r="F795" s="89" t="b">
        <v>0</v>
      </c>
      <c r="G795" s="89" t="b">
        <v>0</v>
      </c>
    </row>
    <row r="796" spans="1:7" ht="15">
      <c r="A796" s="90" t="s">
        <v>2226</v>
      </c>
      <c r="B796" s="89">
        <v>4</v>
      </c>
      <c r="C796" s="103">
        <v>0.00040516077898922556</v>
      </c>
      <c r="D796" s="89" t="s">
        <v>3520</v>
      </c>
      <c r="E796" s="89" t="b">
        <v>0</v>
      </c>
      <c r="F796" s="89" t="b">
        <v>0</v>
      </c>
      <c r="G796" s="89" t="b">
        <v>0</v>
      </c>
    </row>
    <row r="797" spans="1:7" ht="15">
      <c r="A797" s="90" t="s">
        <v>2227</v>
      </c>
      <c r="B797" s="89">
        <v>4</v>
      </c>
      <c r="C797" s="103">
        <v>0.00040516077898922556</v>
      </c>
      <c r="D797" s="89" t="s">
        <v>3520</v>
      </c>
      <c r="E797" s="89" t="b">
        <v>0</v>
      </c>
      <c r="F797" s="89" t="b">
        <v>0</v>
      </c>
      <c r="G797" s="89" t="b">
        <v>0</v>
      </c>
    </row>
    <row r="798" spans="1:7" ht="15">
      <c r="A798" s="90" t="s">
        <v>2228</v>
      </c>
      <c r="B798" s="89">
        <v>4</v>
      </c>
      <c r="C798" s="103">
        <v>0.00040516077898922556</v>
      </c>
      <c r="D798" s="89" t="s">
        <v>3520</v>
      </c>
      <c r="E798" s="89" t="b">
        <v>0</v>
      </c>
      <c r="F798" s="89" t="b">
        <v>0</v>
      </c>
      <c r="G798" s="89" t="b">
        <v>0</v>
      </c>
    </row>
    <row r="799" spans="1:7" ht="15">
      <c r="A799" s="90" t="s">
        <v>2229</v>
      </c>
      <c r="B799" s="89">
        <v>4</v>
      </c>
      <c r="C799" s="103">
        <v>0.00040516077898922556</v>
      </c>
      <c r="D799" s="89" t="s">
        <v>3520</v>
      </c>
      <c r="E799" s="89" t="b">
        <v>0</v>
      </c>
      <c r="F799" s="89" t="b">
        <v>0</v>
      </c>
      <c r="G799" s="89" t="b">
        <v>0</v>
      </c>
    </row>
    <row r="800" spans="1:7" ht="15">
      <c r="A800" s="90" t="s">
        <v>2230</v>
      </c>
      <c r="B800" s="89">
        <v>4</v>
      </c>
      <c r="C800" s="103">
        <v>0.00048814058621518693</v>
      </c>
      <c r="D800" s="89" t="s">
        <v>3520</v>
      </c>
      <c r="E800" s="89" t="b">
        <v>0</v>
      </c>
      <c r="F800" s="89" t="b">
        <v>0</v>
      </c>
      <c r="G800" s="89" t="b">
        <v>0</v>
      </c>
    </row>
    <row r="801" spans="1:7" ht="15">
      <c r="A801" s="90" t="s">
        <v>2231</v>
      </c>
      <c r="B801" s="89">
        <v>4</v>
      </c>
      <c r="C801" s="103">
        <v>0.00040516077898922556</v>
      </c>
      <c r="D801" s="89" t="s">
        <v>3520</v>
      </c>
      <c r="E801" s="89" t="b">
        <v>0</v>
      </c>
      <c r="F801" s="89" t="b">
        <v>0</v>
      </c>
      <c r="G801" s="89" t="b">
        <v>0</v>
      </c>
    </row>
    <row r="802" spans="1:7" ht="15">
      <c r="A802" s="90" t="s">
        <v>2232</v>
      </c>
      <c r="B802" s="89">
        <v>4</v>
      </c>
      <c r="C802" s="103">
        <v>0.00040516077898922556</v>
      </c>
      <c r="D802" s="89" t="s">
        <v>3520</v>
      </c>
      <c r="E802" s="89" t="b">
        <v>0</v>
      </c>
      <c r="F802" s="89" t="b">
        <v>0</v>
      </c>
      <c r="G802" s="89" t="b">
        <v>0</v>
      </c>
    </row>
    <row r="803" spans="1:7" ht="15">
      <c r="A803" s="90" t="s">
        <v>2233</v>
      </c>
      <c r="B803" s="89">
        <v>4</v>
      </c>
      <c r="C803" s="103">
        <v>0.0005711203934411483</v>
      </c>
      <c r="D803" s="89" t="s">
        <v>3520</v>
      </c>
      <c r="E803" s="89" t="b">
        <v>0</v>
      </c>
      <c r="F803" s="89" t="b">
        <v>0</v>
      </c>
      <c r="G803" s="89" t="b">
        <v>0</v>
      </c>
    </row>
    <row r="804" spans="1:7" ht="15">
      <c r="A804" s="90" t="s">
        <v>2234</v>
      </c>
      <c r="B804" s="89">
        <v>4</v>
      </c>
      <c r="C804" s="103">
        <v>0.00040516077898922556</v>
      </c>
      <c r="D804" s="89" t="s">
        <v>3520</v>
      </c>
      <c r="E804" s="89" t="b">
        <v>0</v>
      </c>
      <c r="F804" s="89" t="b">
        <v>0</v>
      </c>
      <c r="G804" s="89" t="b">
        <v>0</v>
      </c>
    </row>
    <row r="805" spans="1:7" ht="15">
      <c r="A805" s="90" t="s">
        <v>2235</v>
      </c>
      <c r="B805" s="89">
        <v>4</v>
      </c>
      <c r="C805" s="103">
        <v>0.00048814058621518693</v>
      </c>
      <c r="D805" s="89" t="s">
        <v>3520</v>
      </c>
      <c r="E805" s="89" t="b">
        <v>0</v>
      </c>
      <c r="F805" s="89" t="b">
        <v>0</v>
      </c>
      <c r="G805" s="89" t="b">
        <v>0</v>
      </c>
    </row>
    <row r="806" spans="1:7" ht="15">
      <c r="A806" s="90" t="s">
        <v>2236</v>
      </c>
      <c r="B806" s="89">
        <v>4</v>
      </c>
      <c r="C806" s="103">
        <v>0.0004396005106709291</v>
      </c>
      <c r="D806" s="89" t="s">
        <v>3520</v>
      </c>
      <c r="E806" s="89" t="b">
        <v>0</v>
      </c>
      <c r="F806" s="89" t="b">
        <v>0</v>
      </c>
      <c r="G806" s="89" t="b">
        <v>0</v>
      </c>
    </row>
    <row r="807" spans="1:7" ht="15">
      <c r="A807" s="90" t="s">
        <v>2237</v>
      </c>
      <c r="B807" s="89">
        <v>4</v>
      </c>
      <c r="C807" s="103">
        <v>0.00048814058621518693</v>
      </c>
      <c r="D807" s="89" t="s">
        <v>3520</v>
      </c>
      <c r="E807" s="89" t="b">
        <v>0</v>
      </c>
      <c r="F807" s="89" t="b">
        <v>0</v>
      </c>
      <c r="G807" s="89" t="b">
        <v>0</v>
      </c>
    </row>
    <row r="808" spans="1:7" ht="15">
      <c r="A808" s="90" t="s">
        <v>2238</v>
      </c>
      <c r="B808" s="89">
        <v>4</v>
      </c>
      <c r="C808" s="103">
        <v>0.00040516077898922556</v>
      </c>
      <c r="D808" s="89" t="s">
        <v>3520</v>
      </c>
      <c r="E808" s="89" t="b">
        <v>0</v>
      </c>
      <c r="F808" s="89" t="b">
        <v>0</v>
      </c>
      <c r="G808" s="89" t="b">
        <v>0</v>
      </c>
    </row>
    <row r="809" spans="1:7" ht="15">
      <c r="A809" s="90" t="s">
        <v>2239</v>
      </c>
      <c r="B809" s="89">
        <v>4</v>
      </c>
      <c r="C809" s="103">
        <v>0.0005711203934411483</v>
      </c>
      <c r="D809" s="89" t="s">
        <v>3520</v>
      </c>
      <c r="E809" s="89" t="b">
        <v>0</v>
      </c>
      <c r="F809" s="89" t="b">
        <v>0</v>
      </c>
      <c r="G809" s="89" t="b">
        <v>0</v>
      </c>
    </row>
    <row r="810" spans="1:7" ht="15">
      <c r="A810" s="90" t="s">
        <v>2240</v>
      </c>
      <c r="B810" s="89">
        <v>4</v>
      </c>
      <c r="C810" s="103">
        <v>0.0004396005106709291</v>
      </c>
      <c r="D810" s="89" t="s">
        <v>3520</v>
      </c>
      <c r="E810" s="89" t="b">
        <v>0</v>
      </c>
      <c r="F810" s="89" t="b">
        <v>0</v>
      </c>
      <c r="G810" s="89" t="b">
        <v>0</v>
      </c>
    </row>
    <row r="811" spans="1:7" ht="15">
      <c r="A811" s="90" t="s">
        <v>2241</v>
      </c>
      <c r="B811" s="89">
        <v>4</v>
      </c>
      <c r="C811" s="103">
        <v>0.0004396005106709291</v>
      </c>
      <c r="D811" s="89" t="s">
        <v>3520</v>
      </c>
      <c r="E811" s="89" t="b">
        <v>0</v>
      </c>
      <c r="F811" s="89" t="b">
        <v>0</v>
      </c>
      <c r="G811" s="89" t="b">
        <v>0</v>
      </c>
    </row>
    <row r="812" spans="1:7" ht="15">
      <c r="A812" s="90" t="s">
        <v>2242</v>
      </c>
      <c r="B812" s="89">
        <v>4</v>
      </c>
      <c r="C812" s="103">
        <v>0.0004396005106709291</v>
      </c>
      <c r="D812" s="89" t="s">
        <v>3520</v>
      </c>
      <c r="E812" s="89" t="b">
        <v>0</v>
      </c>
      <c r="F812" s="89" t="b">
        <v>0</v>
      </c>
      <c r="G812" s="89" t="b">
        <v>0</v>
      </c>
    </row>
    <row r="813" spans="1:7" ht="15">
      <c r="A813" s="90" t="s">
        <v>2243</v>
      </c>
      <c r="B813" s="89">
        <v>4</v>
      </c>
      <c r="C813" s="103">
        <v>0.0005711203934411483</v>
      </c>
      <c r="D813" s="89" t="s">
        <v>3520</v>
      </c>
      <c r="E813" s="89" t="b">
        <v>0</v>
      </c>
      <c r="F813" s="89" t="b">
        <v>0</v>
      </c>
      <c r="G813" s="89" t="b">
        <v>0</v>
      </c>
    </row>
    <row r="814" spans="1:7" ht="15">
      <c r="A814" s="90" t="s">
        <v>2244</v>
      </c>
      <c r="B814" s="89">
        <v>4</v>
      </c>
      <c r="C814" s="103">
        <v>0.0004396005106709291</v>
      </c>
      <c r="D814" s="89" t="s">
        <v>3520</v>
      </c>
      <c r="E814" s="89" t="b">
        <v>0</v>
      </c>
      <c r="F814" s="89" t="b">
        <v>0</v>
      </c>
      <c r="G814" s="89" t="b">
        <v>0</v>
      </c>
    </row>
    <row r="815" spans="1:7" ht="15">
      <c r="A815" s="90" t="s">
        <v>2245</v>
      </c>
      <c r="B815" s="89">
        <v>4</v>
      </c>
      <c r="C815" s="103">
        <v>0.0005711203934411483</v>
      </c>
      <c r="D815" s="89" t="s">
        <v>3520</v>
      </c>
      <c r="E815" s="89" t="b">
        <v>0</v>
      </c>
      <c r="F815" s="89" t="b">
        <v>0</v>
      </c>
      <c r="G815" s="89" t="b">
        <v>0</v>
      </c>
    </row>
    <row r="816" spans="1:7" ht="15">
      <c r="A816" s="90" t="s">
        <v>2246</v>
      </c>
      <c r="B816" s="89">
        <v>4</v>
      </c>
      <c r="C816" s="103">
        <v>0.00040516077898922556</v>
      </c>
      <c r="D816" s="89" t="s">
        <v>3520</v>
      </c>
      <c r="E816" s="89" t="b">
        <v>1</v>
      </c>
      <c r="F816" s="89" t="b">
        <v>0</v>
      </c>
      <c r="G816" s="89" t="b">
        <v>0</v>
      </c>
    </row>
    <row r="817" spans="1:7" ht="15">
      <c r="A817" s="90" t="s">
        <v>2247</v>
      </c>
      <c r="B817" s="89">
        <v>4</v>
      </c>
      <c r="C817" s="103">
        <v>0.00040516077898922556</v>
      </c>
      <c r="D817" s="89" t="s">
        <v>3520</v>
      </c>
      <c r="E817" s="89" t="b">
        <v>0</v>
      </c>
      <c r="F817" s="89" t="b">
        <v>0</v>
      </c>
      <c r="G817" s="89" t="b">
        <v>0</v>
      </c>
    </row>
    <row r="818" spans="1:7" ht="15">
      <c r="A818" s="90" t="s">
        <v>2248</v>
      </c>
      <c r="B818" s="89">
        <v>4</v>
      </c>
      <c r="C818" s="103">
        <v>0.0004396005106709291</v>
      </c>
      <c r="D818" s="89" t="s">
        <v>3520</v>
      </c>
      <c r="E818" s="89" t="b">
        <v>0</v>
      </c>
      <c r="F818" s="89" t="b">
        <v>0</v>
      </c>
      <c r="G818" s="89" t="b">
        <v>0</v>
      </c>
    </row>
    <row r="819" spans="1:7" ht="15">
      <c r="A819" s="90" t="s">
        <v>2249</v>
      </c>
      <c r="B819" s="89">
        <v>4</v>
      </c>
      <c r="C819" s="103">
        <v>0.0005711203934411483</v>
      </c>
      <c r="D819" s="89" t="s">
        <v>3520</v>
      </c>
      <c r="E819" s="89" t="b">
        <v>0</v>
      </c>
      <c r="F819" s="89" t="b">
        <v>0</v>
      </c>
      <c r="G819" s="89" t="b">
        <v>0</v>
      </c>
    </row>
    <row r="820" spans="1:7" ht="15">
      <c r="A820" s="90" t="s">
        <v>2250</v>
      </c>
      <c r="B820" s="89">
        <v>4</v>
      </c>
      <c r="C820" s="103">
        <v>0.0004396005106709291</v>
      </c>
      <c r="D820" s="89" t="s">
        <v>3520</v>
      </c>
      <c r="E820" s="89" t="b">
        <v>0</v>
      </c>
      <c r="F820" s="89" t="b">
        <v>0</v>
      </c>
      <c r="G820" s="89" t="b">
        <v>0</v>
      </c>
    </row>
    <row r="821" spans="1:7" ht="15">
      <c r="A821" s="90" t="s">
        <v>2251</v>
      </c>
      <c r="B821" s="89">
        <v>4</v>
      </c>
      <c r="C821" s="103">
        <v>0.0004396005106709291</v>
      </c>
      <c r="D821" s="89" t="s">
        <v>3520</v>
      </c>
      <c r="E821" s="89" t="b">
        <v>0</v>
      </c>
      <c r="F821" s="89" t="b">
        <v>0</v>
      </c>
      <c r="G821" s="89" t="b">
        <v>0</v>
      </c>
    </row>
    <row r="822" spans="1:7" ht="15">
      <c r="A822" s="90" t="s">
        <v>2252</v>
      </c>
      <c r="B822" s="89">
        <v>4</v>
      </c>
      <c r="C822" s="103">
        <v>0.00048814058621518693</v>
      </c>
      <c r="D822" s="89" t="s">
        <v>3520</v>
      </c>
      <c r="E822" s="89" t="b">
        <v>0</v>
      </c>
      <c r="F822" s="89" t="b">
        <v>0</v>
      </c>
      <c r="G822" s="89" t="b">
        <v>0</v>
      </c>
    </row>
    <row r="823" spans="1:7" ht="15">
      <c r="A823" s="90" t="s">
        <v>2253</v>
      </c>
      <c r="B823" s="89">
        <v>4</v>
      </c>
      <c r="C823" s="103">
        <v>0.0005711203934411483</v>
      </c>
      <c r="D823" s="89" t="s">
        <v>3520</v>
      </c>
      <c r="E823" s="89" t="b">
        <v>0</v>
      </c>
      <c r="F823" s="89" t="b">
        <v>0</v>
      </c>
      <c r="G823" s="89" t="b">
        <v>0</v>
      </c>
    </row>
    <row r="824" spans="1:7" ht="15">
      <c r="A824" s="90" t="s">
        <v>2254</v>
      </c>
      <c r="B824" s="89">
        <v>4</v>
      </c>
      <c r="C824" s="103">
        <v>0.0004396005106709291</v>
      </c>
      <c r="D824" s="89" t="s">
        <v>3520</v>
      </c>
      <c r="E824" s="89" t="b">
        <v>0</v>
      </c>
      <c r="F824" s="89" t="b">
        <v>0</v>
      </c>
      <c r="G824" s="89" t="b">
        <v>0</v>
      </c>
    </row>
    <row r="825" spans="1:7" ht="15">
      <c r="A825" s="90" t="s">
        <v>2255</v>
      </c>
      <c r="B825" s="89">
        <v>4</v>
      </c>
      <c r="C825" s="103">
        <v>0.0004396005106709291</v>
      </c>
      <c r="D825" s="89" t="s">
        <v>3520</v>
      </c>
      <c r="E825" s="89" t="b">
        <v>0</v>
      </c>
      <c r="F825" s="89" t="b">
        <v>0</v>
      </c>
      <c r="G825" s="89" t="b">
        <v>0</v>
      </c>
    </row>
    <row r="826" spans="1:7" ht="15">
      <c r="A826" s="90" t="s">
        <v>2256</v>
      </c>
      <c r="B826" s="89">
        <v>4</v>
      </c>
      <c r="C826" s="103">
        <v>0.0004396005106709291</v>
      </c>
      <c r="D826" s="89" t="s">
        <v>3520</v>
      </c>
      <c r="E826" s="89" t="b">
        <v>0</v>
      </c>
      <c r="F826" s="89" t="b">
        <v>0</v>
      </c>
      <c r="G826" s="89" t="b">
        <v>0</v>
      </c>
    </row>
    <row r="827" spans="1:7" ht="15">
      <c r="A827" s="90" t="s">
        <v>2257</v>
      </c>
      <c r="B827" s="89">
        <v>4</v>
      </c>
      <c r="C827" s="103">
        <v>0.00040516077898922556</v>
      </c>
      <c r="D827" s="89" t="s">
        <v>3520</v>
      </c>
      <c r="E827" s="89" t="b">
        <v>0</v>
      </c>
      <c r="F827" s="89" t="b">
        <v>0</v>
      </c>
      <c r="G827" s="89" t="b">
        <v>0</v>
      </c>
    </row>
    <row r="828" spans="1:7" ht="15">
      <c r="A828" s="90" t="s">
        <v>2258</v>
      </c>
      <c r="B828" s="89">
        <v>4</v>
      </c>
      <c r="C828" s="103">
        <v>0.00040516077898922556</v>
      </c>
      <c r="D828" s="89" t="s">
        <v>3520</v>
      </c>
      <c r="E828" s="89" t="b">
        <v>1</v>
      </c>
      <c r="F828" s="89" t="b">
        <v>0</v>
      </c>
      <c r="G828" s="89" t="b">
        <v>0</v>
      </c>
    </row>
    <row r="829" spans="1:7" ht="15">
      <c r="A829" s="90" t="s">
        <v>2259</v>
      </c>
      <c r="B829" s="89">
        <v>4</v>
      </c>
      <c r="C829" s="103">
        <v>0.0004396005106709291</v>
      </c>
      <c r="D829" s="89" t="s">
        <v>3520</v>
      </c>
      <c r="E829" s="89" t="b">
        <v>0</v>
      </c>
      <c r="F829" s="89" t="b">
        <v>0</v>
      </c>
      <c r="G829" s="89" t="b">
        <v>0</v>
      </c>
    </row>
    <row r="830" spans="1:7" ht="15">
      <c r="A830" s="90" t="s">
        <v>2260</v>
      </c>
      <c r="B830" s="89">
        <v>4</v>
      </c>
      <c r="C830" s="103">
        <v>0.00040516077898922556</v>
      </c>
      <c r="D830" s="89" t="s">
        <v>3520</v>
      </c>
      <c r="E830" s="89" t="b">
        <v>0</v>
      </c>
      <c r="F830" s="89" t="b">
        <v>0</v>
      </c>
      <c r="G830" s="89" t="b">
        <v>0</v>
      </c>
    </row>
    <row r="831" spans="1:7" ht="15">
      <c r="A831" s="90" t="s">
        <v>2261</v>
      </c>
      <c r="B831" s="89">
        <v>4</v>
      </c>
      <c r="C831" s="103">
        <v>0.0004396005106709291</v>
      </c>
      <c r="D831" s="89" t="s">
        <v>3520</v>
      </c>
      <c r="E831" s="89" t="b">
        <v>0</v>
      </c>
      <c r="F831" s="89" t="b">
        <v>0</v>
      </c>
      <c r="G831" s="89" t="b">
        <v>0</v>
      </c>
    </row>
    <row r="832" spans="1:7" ht="15">
      <c r="A832" s="90" t="s">
        <v>2262</v>
      </c>
      <c r="B832" s="89">
        <v>4</v>
      </c>
      <c r="C832" s="103">
        <v>0.0004396005106709291</v>
      </c>
      <c r="D832" s="89" t="s">
        <v>3520</v>
      </c>
      <c r="E832" s="89" t="b">
        <v>0</v>
      </c>
      <c r="F832" s="89" t="b">
        <v>0</v>
      </c>
      <c r="G832" s="89" t="b">
        <v>0</v>
      </c>
    </row>
    <row r="833" spans="1:7" ht="15">
      <c r="A833" s="90" t="s">
        <v>2263</v>
      </c>
      <c r="B833" s="89">
        <v>4</v>
      </c>
      <c r="C833" s="103">
        <v>0.00040516077898922556</v>
      </c>
      <c r="D833" s="89" t="s">
        <v>3520</v>
      </c>
      <c r="E833" s="89" t="b">
        <v>0</v>
      </c>
      <c r="F833" s="89" t="b">
        <v>0</v>
      </c>
      <c r="G833" s="89" t="b">
        <v>0</v>
      </c>
    </row>
    <row r="834" spans="1:7" ht="15">
      <c r="A834" s="90" t="s">
        <v>2264</v>
      </c>
      <c r="B834" s="89">
        <v>4</v>
      </c>
      <c r="C834" s="103">
        <v>0.0004396005106709291</v>
      </c>
      <c r="D834" s="89" t="s">
        <v>3520</v>
      </c>
      <c r="E834" s="89" t="b">
        <v>0</v>
      </c>
      <c r="F834" s="89" t="b">
        <v>0</v>
      </c>
      <c r="G834" s="89" t="b">
        <v>0</v>
      </c>
    </row>
    <row r="835" spans="1:7" ht="15">
      <c r="A835" s="90" t="s">
        <v>2265</v>
      </c>
      <c r="B835" s="89">
        <v>4</v>
      </c>
      <c r="C835" s="103">
        <v>0.00048814058621518693</v>
      </c>
      <c r="D835" s="89" t="s">
        <v>3520</v>
      </c>
      <c r="E835" s="89" t="b">
        <v>0</v>
      </c>
      <c r="F835" s="89" t="b">
        <v>0</v>
      </c>
      <c r="G835" s="89" t="b">
        <v>0</v>
      </c>
    </row>
    <row r="836" spans="1:7" ht="15">
      <c r="A836" s="90" t="s">
        <v>2266</v>
      </c>
      <c r="B836" s="89">
        <v>4</v>
      </c>
      <c r="C836" s="103">
        <v>0.00040516077898922556</v>
      </c>
      <c r="D836" s="89" t="s">
        <v>3520</v>
      </c>
      <c r="E836" s="89" t="b">
        <v>0</v>
      </c>
      <c r="F836" s="89" t="b">
        <v>0</v>
      </c>
      <c r="G836" s="89" t="b">
        <v>0</v>
      </c>
    </row>
    <row r="837" spans="1:7" ht="15">
      <c r="A837" s="90" t="s">
        <v>2267</v>
      </c>
      <c r="B837" s="89">
        <v>4</v>
      </c>
      <c r="C837" s="103">
        <v>0.00040516077898922556</v>
      </c>
      <c r="D837" s="89" t="s">
        <v>3520</v>
      </c>
      <c r="E837" s="89" t="b">
        <v>0</v>
      </c>
      <c r="F837" s="89" t="b">
        <v>0</v>
      </c>
      <c r="G837" s="89" t="b">
        <v>0</v>
      </c>
    </row>
    <row r="838" spans="1:7" ht="15">
      <c r="A838" s="90" t="s">
        <v>2268</v>
      </c>
      <c r="B838" s="89">
        <v>4</v>
      </c>
      <c r="C838" s="103">
        <v>0.00040516077898922556</v>
      </c>
      <c r="D838" s="89" t="s">
        <v>3520</v>
      </c>
      <c r="E838" s="89" t="b">
        <v>0</v>
      </c>
      <c r="F838" s="89" t="b">
        <v>0</v>
      </c>
      <c r="G838" s="89" t="b">
        <v>0</v>
      </c>
    </row>
    <row r="839" spans="1:7" ht="15">
      <c r="A839" s="90" t="s">
        <v>2269</v>
      </c>
      <c r="B839" s="89">
        <v>4</v>
      </c>
      <c r="C839" s="103">
        <v>0.0005711203934411483</v>
      </c>
      <c r="D839" s="89" t="s">
        <v>3520</v>
      </c>
      <c r="E839" s="89" t="b">
        <v>0</v>
      </c>
      <c r="F839" s="89" t="b">
        <v>0</v>
      </c>
      <c r="G839" s="89" t="b">
        <v>0</v>
      </c>
    </row>
    <row r="840" spans="1:7" ht="15">
      <c r="A840" s="90" t="s">
        <v>2270</v>
      </c>
      <c r="B840" s="89">
        <v>4</v>
      </c>
      <c r="C840" s="103">
        <v>0.00040516077898922556</v>
      </c>
      <c r="D840" s="89" t="s">
        <v>3520</v>
      </c>
      <c r="E840" s="89" t="b">
        <v>0</v>
      </c>
      <c r="F840" s="89" t="b">
        <v>0</v>
      </c>
      <c r="G840" s="89" t="b">
        <v>0</v>
      </c>
    </row>
    <row r="841" spans="1:7" ht="15">
      <c r="A841" s="90" t="s">
        <v>2271</v>
      </c>
      <c r="B841" s="89">
        <v>4</v>
      </c>
      <c r="C841" s="103">
        <v>0.0005711203934411483</v>
      </c>
      <c r="D841" s="89" t="s">
        <v>3520</v>
      </c>
      <c r="E841" s="89" t="b">
        <v>0</v>
      </c>
      <c r="F841" s="89" t="b">
        <v>0</v>
      </c>
      <c r="G841" s="89" t="b">
        <v>0</v>
      </c>
    </row>
    <row r="842" spans="1:7" ht="15">
      <c r="A842" s="90" t="s">
        <v>2272</v>
      </c>
      <c r="B842" s="89">
        <v>4</v>
      </c>
      <c r="C842" s="103">
        <v>0.00040516077898922556</v>
      </c>
      <c r="D842" s="89" t="s">
        <v>3520</v>
      </c>
      <c r="E842" s="89" t="b">
        <v>0</v>
      </c>
      <c r="F842" s="89" t="b">
        <v>0</v>
      </c>
      <c r="G842" s="89" t="b">
        <v>0</v>
      </c>
    </row>
    <row r="843" spans="1:7" ht="15">
      <c r="A843" s="90" t="s">
        <v>2273</v>
      </c>
      <c r="B843" s="89">
        <v>4</v>
      </c>
      <c r="C843" s="103">
        <v>0.0005711203934411483</v>
      </c>
      <c r="D843" s="89" t="s">
        <v>3520</v>
      </c>
      <c r="E843" s="89" t="b">
        <v>0</v>
      </c>
      <c r="F843" s="89" t="b">
        <v>0</v>
      </c>
      <c r="G843" s="89" t="b">
        <v>0</v>
      </c>
    </row>
    <row r="844" spans="1:7" ht="15">
      <c r="A844" s="90" t="s">
        <v>2274</v>
      </c>
      <c r="B844" s="89">
        <v>4</v>
      </c>
      <c r="C844" s="103">
        <v>0.0005711203934411483</v>
      </c>
      <c r="D844" s="89" t="s">
        <v>3520</v>
      </c>
      <c r="E844" s="89" t="b">
        <v>0</v>
      </c>
      <c r="F844" s="89" t="b">
        <v>0</v>
      </c>
      <c r="G844" s="89" t="b">
        <v>0</v>
      </c>
    </row>
    <row r="845" spans="1:7" ht="15">
      <c r="A845" s="90" t="s">
        <v>2275</v>
      </c>
      <c r="B845" s="89">
        <v>4</v>
      </c>
      <c r="C845" s="103">
        <v>0.00040516077898922556</v>
      </c>
      <c r="D845" s="89" t="s">
        <v>3520</v>
      </c>
      <c r="E845" s="89" t="b">
        <v>1</v>
      </c>
      <c r="F845" s="89" t="b">
        <v>0</v>
      </c>
      <c r="G845" s="89" t="b">
        <v>0</v>
      </c>
    </row>
    <row r="846" spans="1:7" ht="15">
      <c r="A846" s="90" t="s">
        <v>2276</v>
      </c>
      <c r="B846" s="89">
        <v>4</v>
      </c>
      <c r="C846" s="103">
        <v>0.0005711203934411483</v>
      </c>
      <c r="D846" s="89" t="s">
        <v>3520</v>
      </c>
      <c r="E846" s="89" t="b">
        <v>1</v>
      </c>
      <c r="F846" s="89" t="b">
        <v>0</v>
      </c>
      <c r="G846" s="89" t="b">
        <v>0</v>
      </c>
    </row>
    <row r="847" spans="1:7" ht="15">
      <c r="A847" s="90" t="s">
        <v>2277</v>
      </c>
      <c r="B847" s="89">
        <v>4</v>
      </c>
      <c r="C847" s="103">
        <v>0.00048814058621518693</v>
      </c>
      <c r="D847" s="89" t="s">
        <v>3520</v>
      </c>
      <c r="E847" s="89" t="b">
        <v>0</v>
      </c>
      <c r="F847" s="89" t="b">
        <v>0</v>
      </c>
      <c r="G847" s="89" t="b">
        <v>0</v>
      </c>
    </row>
    <row r="848" spans="1:7" ht="15">
      <c r="A848" s="90" t="s">
        <v>2278</v>
      </c>
      <c r="B848" s="89">
        <v>4</v>
      </c>
      <c r="C848" s="103">
        <v>0.0005711203934411483</v>
      </c>
      <c r="D848" s="89" t="s">
        <v>3520</v>
      </c>
      <c r="E848" s="89" t="b">
        <v>0</v>
      </c>
      <c r="F848" s="89" t="b">
        <v>0</v>
      </c>
      <c r="G848" s="89" t="b">
        <v>0</v>
      </c>
    </row>
    <row r="849" spans="1:7" ht="15">
      <c r="A849" s="90" t="s">
        <v>2279</v>
      </c>
      <c r="B849" s="89">
        <v>4</v>
      </c>
      <c r="C849" s="103">
        <v>0.0005711203934411483</v>
      </c>
      <c r="D849" s="89" t="s">
        <v>3520</v>
      </c>
      <c r="E849" s="89" t="b">
        <v>0</v>
      </c>
      <c r="F849" s="89" t="b">
        <v>0</v>
      </c>
      <c r="G849" s="89" t="b">
        <v>0</v>
      </c>
    </row>
    <row r="850" spans="1:7" ht="15">
      <c r="A850" s="90" t="s">
        <v>2280</v>
      </c>
      <c r="B850" s="89">
        <v>4</v>
      </c>
      <c r="C850" s="103">
        <v>0.0005711203934411483</v>
      </c>
      <c r="D850" s="89" t="s">
        <v>3520</v>
      </c>
      <c r="E850" s="89" t="b">
        <v>0</v>
      </c>
      <c r="F850" s="89" t="b">
        <v>0</v>
      </c>
      <c r="G850" s="89" t="b">
        <v>0</v>
      </c>
    </row>
    <row r="851" spans="1:7" ht="15">
      <c r="A851" s="90" t="s">
        <v>2281</v>
      </c>
      <c r="B851" s="89">
        <v>4</v>
      </c>
      <c r="C851" s="103">
        <v>0.0005711203934411483</v>
      </c>
      <c r="D851" s="89" t="s">
        <v>3520</v>
      </c>
      <c r="E851" s="89" t="b">
        <v>0</v>
      </c>
      <c r="F851" s="89" t="b">
        <v>0</v>
      </c>
      <c r="G851" s="89" t="b">
        <v>0</v>
      </c>
    </row>
    <row r="852" spans="1:7" ht="15">
      <c r="A852" s="90" t="s">
        <v>2282</v>
      </c>
      <c r="B852" s="89">
        <v>4</v>
      </c>
      <c r="C852" s="103">
        <v>0.0004396005106709291</v>
      </c>
      <c r="D852" s="89" t="s">
        <v>3520</v>
      </c>
      <c r="E852" s="89" t="b">
        <v>0</v>
      </c>
      <c r="F852" s="89" t="b">
        <v>0</v>
      </c>
      <c r="G852" s="89" t="b">
        <v>0</v>
      </c>
    </row>
    <row r="853" spans="1:7" ht="15">
      <c r="A853" s="90" t="s">
        <v>2283</v>
      </c>
      <c r="B853" s="89">
        <v>4</v>
      </c>
      <c r="C853" s="103">
        <v>0.00040516077898922556</v>
      </c>
      <c r="D853" s="89" t="s">
        <v>3520</v>
      </c>
      <c r="E853" s="89" t="b">
        <v>0</v>
      </c>
      <c r="F853" s="89" t="b">
        <v>0</v>
      </c>
      <c r="G853" s="89" t="b">
        <v>0</v>
      </c>
    </row>
    <row r="854" spans="1:7" ht="15">
      <c r="A854" s="90" t="s">
        <v>2284</v>
      </c>
      <c r="B854" s="89">
        <v>4</v>
      </c>
      <c r="C854" s="103">
        <v>0.00040516077898922556</v>
      </c>
      <c r="D854" s="89" t="s">
        <v>3520</v>
      </c>
      <c r="E854" s="89" t="b">
        <v>0</v>
      </c>
      <c r="F854" s="89" t="b">
        <v>0</v>
      </c>
      <c r="G854" s="89" t="b">
        <v>0</v>
      </c>
    </row>
    <row r="855" spans="1:7" ht="15">
      <c r="A855" s="90" t="s">
        <v>2285</v>
      </c>
      <c r="B855" s="89">
        <v>4</v>
      </c>
      <c r="C855" s="103">
        <v>0.00040516077898922556</v>
      </c>
      <c r="D855" s="89" t="s">
        <v>3520</v>
      </c>
      <c r="E855" s="89" t="b">
        <v>0</v>
      </c>
      <c r="F855" s="89" t="b">
        <v>0</v>
      </c>
      <c r="G855" s="89" t="b">
        <v>0</v>
      </c>
    </row>
    <row r="856" spans="1:7" ht="15">
      <c r="A856" s="90" t="s">
        <v>2286</v>
      </c>
      <c r="B856" s="89">
        <v>4</v>
      </c>
      <c r="C856" s="103">
        <v>0.00040516077898922556</v>
      </c>
      <c r="D856" s="89" t="s">
        <v>3520</v>
      </c>
      <c r="E856" s="89" t="b">
        <v>0</v>
      </c>
      <c r="F856" s="89" t="b">
        <v>0</v>
      </c>
      <c r="G856" s="89" t="b">
        <v>0</v>
      </c>
    </row>
    <row r="857" spans="1:7" ht="15">
      <c r="A857" s="90" t="s">
        <v>2287</v>
      </c>
      <c r="B857" s="89">
        <v>4</v>
      </c>
      <c r="C857" s="103">
        <v>0.00040516077898922556</v>
      </c>
      <c r="D857" s="89" t="s">
        <v>3520</v>
      </c>
      <c r="E857" s="89" t="b">
        <v>0</v>
      </c>
      <c r="F857" s="89" t="b">
        <v>0</v>
      </c>
      <c r="G857" s="89" t="b">
        <v>0</v>
      </c>
    </row>
    <row r="858" spans="1:7" ht="15">
      <c r="A858" s="90" t="s">
        <v>2288</v>
      </c>
      <c r="B858" s="89">
        <v>4</v>
      </c>
      <c r="C858" s="103">
        <v>0.00048814058621518693</v>
      </c>
      <c r="D858" s="89" t="s">
        <v>3520</v>
      </c>
      <c r="E858" s="89" t="b">
        <v>0</v>
      </c>
      <c r="F858" s="89" t="b">
        <v>0</v>
      </c>
      <c r="G858" s="89" t="b">
        <v>0</v>
      </c>
    </row>
    <row r="859" spans="1:7" ht="15">
      <c r="A859" s="90" t="s">
        <v>2289</v>
      </c>
      <c r="B859" s="89">
        <v>4</v>
      </c>
      <c r="C859" s="103">
        <v>0.0005711203934411483</v>
      </c>
      <c r="D859" s="89" t="s">
        <v>3520</v>
      </c>
      <c r="E859" s="89" t="b">
        <v>0</v>
      </c>
      <c r="F859" s="89" t="b">
        <v>0</v>
      </c>
      <c r="G859" s="89" t="b">
        <v>0</v>
      </c>
    </row>
    <row r="860" spans="1:7" ht="15">
      <c r="A860" s="90" t="s">
        <v>2290</v>
      </c>
      <c r="B860" s="89">
        <v>4</v>
      </c>
      <c r="C860" s="103">
        <v>0.00048814058621518693</v>
      </c>
      <c r="D860" s="89" t="s">
        <v>3520</v>
      </c>
      <c r="E860" s="89" t="b">
        <v>0</v>
      </c>
      <c r="F860" s="89" t="b">
        <v>0</v>
      </c>
      <c r="G860" s="89" t="b">
        <v>0</v>
      </c>
    </row>
    <row r="861" spans="1:7" ht="15">
      <c r="A861" s="90" t="s">
        <v>2291</v>
      </c>
      <c r="B861" s="89">
        <v>4</v>
      </c>
      <c r="C861" s="103">
        <v>0.00048814058621518693</v>
      </c>
      <c r="D861" s="89" t="s">
        <v>3520</v>
      </c>
      <c r="E861" s="89" t="b">
        <v>0</v>
      </c>
      <c r="F861" s="89" t="b">
        <v>0</v>
      </c>
      <c r="G861" s="89" t="b">
        <v>0</v>
      </c>
    </row>
    <row r="862" spans="1:7" ht="15">
      <c r="A862" s="90" t="s">
        <v>2292</v>
      </c>
      <c r="B862" s="89">
        <v>4</v>
      </c>
      <c r="C862" s="103">
        <v>0.00040516077898922556</v>
      </c>
      <c r="D862" s="89" t="s">
        <v>3520</v>
      </c>
      <c r="E862" s="89" t="b">
        <v>0</v>
      </c>
      <c r="F862" s="89" t="b">
        <v>0</v>
      </c>
      <c r="G862" s="89" t="b">
        <v>0</v>
      </c>
    </row>
    <row r="863" spans="1:7" ht="15">
      <c r="A863" s="90" t="s">
        <v>2293</v>
      </c>
      <c r="B863" s="89">
        <v>4</v>
      </c>
      <c r="C863" s="103">
        <v>0.00040516077898922556</v>
      </c>
      <c r="D863" s="89" t="s">
        <v>3520</v>
      </c>
      <c r="E863" s="89" t="b">
        <v>0</v>
      </c>
      <c r="F863" s="89" t="b">
        <v>0</v>
      </c>
      <c r="G863" s="89" t="b">
        <v>0</v>
      </c>
    </row>
    <row r="864" spans="1:7" ht="15">
      <c r="A864" s="90" t="s">
        <v>2294</v>
      </c>
      <c r="B864" s="89">
        <v>4</v>
      </c>
      <c r="C864" s="103">
        <v>0.00040516077898922556</v>
      </c>
      <c r="D864" s="89" t="s">
        <v>3520</v>
      </c>
      <c r="E864" s="89" t="b">
        <v>0</v>
      </c>
      <c r="F864" s="89" t="b">
        <v>0</v>
      </c>
      <c r="G864" s="89" t="b">
        <v>0</v>
      </c>
    </row>
    <row r="865" spans="1:7" ht="15">
      <c r="A865" s="90" t="s">
        <v>2295</v>
      </c>
      <c r="B865" s="89">
        <v>4</v>
      </c>
      <c r="C865" s="103">
        <v>0.0004396005106709291</v>
      </c>
      <c r="D865" s="89" t="s">
        <v>3520</v>
      </c>
      <c r="E865" s="89" t="b">
        <v>0</v>
      </c>
      <c r="F865" s="89" t="b">
        <v>0</v>
      </c>
      <c r="G865" s="89" t="b">
        <v>0</v>
      </c>
    </row>
    <row r="866" spans="1:7" ht="15">
      <c r="A866" s="90" t="s">
        <v>2296</v>
      </c>
      <c r="B866" s="89">
        <v>4</v>
      </c>
      <c r="C866" s="103">
        <v>0.00048814058621518693</v>
      </c>
      <c r="D866" s="89" t="s">
        <v>3520</v>
      </c>
      <c r="E866" s="89" t="b">
        <v>0</v>
      </c>
      <c r="F866" s="89" t="b">
        <v>0</v>
      </c>
      <c r="G866" s="89" t="b">
        <v>0</v>
      </c>
    </row>
    <row r="867" spans="1:7" ht="15">
      <c r="A867" s="90" t="s">
        <v>2297</v>
      </c>
      <c r="B867" s="89">
        <v>4</v>
      </c>
      <c r="C867" s="103">
        <v>0.0005711203934411483</v>
      </c>
      <c r="D867" s="89" t="s">
        <v>3520</v>
      </c>
      <c r="E867" s="89" t="b">
        <v>0</v>
      </c>
      <c r="F867" s="89" t="b">
        <v>0</v>
      </c>
      <c r="G867" s="89" t="b">
        <v>0</v>
      </c>
    </row>
    <row r="868" spans="1:7" ht="15">
      <c r="A868" s="90" t="s">
        <v>2298</v>
      </c>
      <c r="B868" s="89">
        <v>4</v>
      </c>
      <c r="C868" s="103">
        <v>0.00040516077898922556</v>
      </c>
      <c r="D868" s="89" t="s">
        <v>3520</v>
      </c>
      <c r="E868" s="89" t="b">
        <v>0</v>
      </c>
      <c r="F868" s="89" t="b">
        <v>0</v>
      </c>
      <c r="G868" s="89" t="b">
        <v>0</v>
      </c>
    </row>
    <row r="869" spans="1:7" ht="15">
      <c r="A869" s="90" t="s">
        <v>2299</v>
      </c>
      <c r="B869" s="89">
        <v>4</v>
      </c>
      <c r="C869" s="103">
        <v>0.0005711203934411483</v>
      </c>
      <c r="D869" s="89" t="s">
        <v>3520</v>
      </c>
      <c r="E869" s="89" t="b">
        <v>0</v>
      </c>
      <c r="F869" s="89" t="b">
        <v>0</v>
      </c>
      <c r="G869" s="89" t="b">
        <v>0</v>
      </c>
    </row>
    <row r="870" spans="1:7" ht="15">
      <c r="A870" s="90" t="s">
        <v>2300</v>
      </c>
      <c r="B870" s="89">
        <v>4</v>
      </c>
      <c r="C870" s="103">
        <v>0.0004396005106709291</v>
      </c>
      <c r="D870" s="89" t="s">
        <v>3520</v>
      </c>
      <c r="E870" s="89" t="b">
        <v>0</v>
      </c>
      <c r="F870" s="89" t="b">
        <v>0</v>
      </c>
      <c r="G870" s="89" t="b">
        <v>0</v>
      </c>
    </row>
    <row r="871" spans="1:7" ht="15">
      <c r="A871" s="90" t="s">
        <v>2301</v>
      </c>
      <c r="B871" s="89">
        <v>4</v>
      </c>
      <c r="C871" s="103">
        <v>0.0005711203934411483</v>
      </c>
      <c r="D871" s="89" t="s">
        <v>3520</v>
      </c>
      <c r="E871" s="89" t="b">
        <v>0</v>
      </c>
      <c r="F871" s="89" t="b">
        <v>0</v>
      </c>
      <c r="G871" s="89" t="b">
        <v>0</v>
      </c>
    </row>
    <row r="872" spans="1:7" ht="15">
      <c r="A872" s="90" t="s">
        <v>2302</v>
      </c>
      <c r="B872" s="89">
        <v>4</v>
      </c>
      <c r="C872" s="103">
        <v>0.00040516077898922556</v>
      </c>
      <c r="D872" s="89" t="s">
        <v>3520</v>
      </c>
      <c r="E872" s="89" t="b">
        <v>0</v>
      </c>
      <c r="F872" s="89" t="b">
        <v>0</v>
      </c>
      <c r="G872" s="89" t="b">
        <v>0</v>
      </c>
    </row>
    <row r="873" spans="1:7" ht="15">
      <c r="A873" s="90" t="s">
        <v>2303</v>
      </c>
      <c r="B873" s="89">
        <v>4</v>
      </c>
      <c r="C873" s="103">
        <v>0.00048814058621518693</v>
      </c>
      <c r="D873" s="89" t="s">
        <v>3520</v>
      </c>
      <c r="E873" s="89" t="b">
        <v>0</v>
      </c>
      <c r="F873" s="89" t="b">
        <v>0</v>
      </c>
      <c r="G873" s="89" t="b">
        <v>0</v>
      </c>
    </row>
    <row r="874" spans="1:7" ht="15">
      <c r="A874" s="90" t="s">
        <v>2304</v>
      </c>
      <c r="B874" s="89">
        <v>4</v>
      </c>
      <c r="C874" s="103">
        <v>0.00040516077898922556</v>
      </c>
      <c r="D874" s="89" t="s">
        <v>3520</v>
      </c>
      <c r="E874" s="89" t="b">
        <v>0</v>
      </c>
      <c r="F874" s="89" t="b">
        <v>0</v>
      </c>
      <c r="G874" s="89" t="b">
        <v>0</v>
      </c>
    </row>
    <row r="875" spans="1:7" ht="15">
      <c r="A875" s="90" t="s">
        <v>2305</v>
      </c>
      <c r="B875" s="89">
        <v>4</v>
      </c>
      <c r="C875" s="103">
        <v>0.0004396005106709291</v>
      </c>
      <c r="D875" s="89" t="s">
        <v>3520</v>
      </c>
      <c r="E875" s="89" t="b">
        <v>0</v>
      </c>
      <c r="F875" s="89" t="b">
        <v>0</v>
      </c>
      <c r="G875" s="89" t="b">
        <v>0</v>
      </c>
    </row>
    <row r="876" spans="1:7" ht="15">
      <c r="A876" s="90" t="s">
        <v>2306</v>
      </c>
      <c r="B876" s="89">
        <v>3</v>
      </c>
      <c r="C876" s="103">
        <v>0.0003297003830031968</v>
      </c>
      <c r="D876" s="89" t="s">
        <v>3520</v>
      </c>
      <c r="E876" s="89" t="b">
        <v>0</v>
      </c>
      <c r="F876" s="89" t="b">
        <v>0</v>
      </c>
      <c r="G876" s="89" t="b">
        <v>0</v>
      </c>
    </row>
    <row r="877" spans="1:7" ht="15">
      <c r="A877" s="90" t="s">
        <v>2307</v>
      </c>
      <c r="B877" s="89">
        <v>3</v>
      </c>
      <c r="C877" s="103">
        <v>0.00036610543966139017</v>
      </c>
      <c r="D877" s="89" t="s">
        <v>3520</v>
      </c>
      <c r="E877" s="89" t="b">
        <v>0</v>
      </c>
      <c r="F877" s="89" t="b">
        <v>0</v>
      </c>
      <c r="G877" s="89" t="b">
        <v>0</v>
      </c>
    </row>
    <row r="878" spans="1:7" ht="15">
      <c r="A878" s="90" t="s">
        <v>2308</v>
      </c>
      <c r="B878" s="89">
        <v>3</v>
      </c>
      <c r="C878" s="103">
        <v>0.0003297003830031968</v>
      </c>
      <c r="D878" s="89" t="s">
        <v>3520</v>
      </c>
      <c r="E878" s="89" t="b">
        <v>0</v>
      </c>
      <c r="F878" s="89" t="b">
        <v>0</v>
      </c>
      <c r="G878" s="89" t="b">
        <v>0</v>
      </c>
    </row>
    <row r="879" spans="1:7" ht="15">
      <c r="A879" s="90" t="s">
        <v>2309</v>
      </c>
      <c r="B879" s="89">
        <v>3</v>
      </c>
      <c r="C879" s="103">
        <v>0.00036610543966139017</v>
      </c>
      <c r="D879" s="89" t="s">
        <v>3520</v>
      </c>
      <c r="E879" s="89" t="b">
        <v>0</v>
      </c>
      <c r="F879" s="89" t="b">
        <v>0</v>
      </c>
      <c r="G879" s="89" t="b">
        <v>0</v>
      </c>
    </row>
    <row r="880" spans="1:7" ht="15">
      <c r="A880" s="90" t="s">
        <v>2310</v>
      </c>
      <c r="B880" s="89">
        <v>3</v>
      </c>
      <c r="C880" s="103">
        <v>0.0003297003830031968</v>
      </c>
      <c r="D880" s="89" t="s">
        <v>3520</v>
      </c>
      <c r="E880" s="89" t="b">
        <v>0</v>
      </c>
      <c r="F880" s="89" t="b">
        <v>0</v>
      </c>
      <c r="G880" s="89" t="b">
        <v>0</v>
      </c>
    </row>
    <row r="881" spans="1:7" ht="15">
      <c r="A881" s="90" t="s">
        <v>2311</v>
      </c>
      <c r="B881" s="89">
        <v>3</v>
      </c>
      <c r="C881" s="103">
        <v>0.00042834029508086115</v>
      </c>
      <c r="D881" s="89" t="s">
        <v>3520</v>
      </c>
      <c r="E881" s="89" t="b">
        <v>0</v>
      </c>
      <c r="F881" s="89" t="b">
        <v>0</v>
      </c>
      <c r="G881" s="89" t="b">
        <v>0</v>
      </c>
    </row>
    <row r="882" spans="1:7" ht="15">
      <c r="A882" s="90" t="s">
        <v>2312</v>
      </c>
      <c r="B882" s="89">
        <v>3</v>
      </c>
      <c r="C882" s="103">
        <v>0.00042834029508086115</v>
      </c>
      <c r="D882" s="89" t="s">
        <v>3520</v>
      </c>
      <c r="E882" s="89" t="b">
        <v>0</v>
      </c>
      <c r="F882" s="89" t="b">
        <v>0</v>
      </c>
      <c r="G882" s="89" t="b">
        <v>0</v>
      </c>
    </row>
    <row r="883" spans="1:7" ht="15">
      <c r="A883" s="90" t="s">
        <v>2313</v>
      </c>
      <c r="B883" s="89">
        <v>3</v>
      </c>
      <c r="C883" s="103">
        <v>0.00036610543966139017</v>
      </c>
      <c r="D883" s="89" t="s">
        <v>3520</v>
      </c>
      <c r="E883" s="89" t="b">
        <v>0</v>
      </c>
      <c r="F883" s="89" t="b">
        <v>0</v>
      </c>
      <c r="G883" s="89" t="b">
        <v>0</v>
      </c>
    </row>
    <row r="884" spans="1:7" ht="15">
      <c r="A884" s="90" t="s">
        <v>2314</v>
      </c>
      <c r="B884" s="89">
        <v>3</v>
      </c>
      <c r="C884" s="103">
        <v>0.00036610543966139017</v>
      </c>
      <c r="D884" s="89" t="s">
        <v>3520</v>
      </c>
      <c r="E884" s="89" t="b">
        <v>0</v>
      </c>
      <c r="F884" s="89" t="b">
        <v>0</v>
      </c>
      <c r="G884" s="89" t="b">
        <v>0</v>
      </c>
    </row>
    <row r="885" spans="1:7" ht="15">
      <c r="A885" s="90" t="s">
        <v>2315</v>
      </c>
      <c r="B885" s="89">
        <v>3</v>
      </c>
      <c r="C885" s="103">
        <v>0.00036610543966139017</v>
      </c>
      <c r="D885" s="89" t="s">
        <v>3520</v>
      </c>
      <c r="E885" s="89" t="b">
        <v>0</v>
      </c>
      <c r="F885" s="89" t="b">
        <v>0</v>
      </c>
      <c r="G885" s="89" t="b">
        <v>0</v>
      </c>
    </row>
    <row r="886" spans="1:7" ht="15">
      <c r="A886" s="90" t="s">
        <v>2316</v>
      </c>
      <c r="B886" s="89">
        <v>3</v>
      </c>
      <c r="C886" s="103">
        <v>0.0003297003830031968</v>
      </c>
      <c r="D886" s="89" t="s">
        <v>3520</v>
      </c>
      <c r="E886" s="89" t="b">
        <v>0</v>
      </c>
      <c r="F886" s="89" t="b">
        <v>0</v>
      </c>
      <c r="G886" s="89" t="b">
        <v>0</v>
      </c>
    </row>
    <row r="887" spans="1:7" ht="15">
      <c r="A887" s="90" t="s">
        <v>2317</v>
      </c>
      <c r="B887" s="89">
        <v>3</v>
      </c>
      <c r="C887" s="103">
        <v>0.0003297003830031968</v>
      </c>
      <c r="D887" s="89" t="s">
        <v>3520</v>
      </c>
      <c r="E887" s="89" t="b">
        <v>0</v>
      </c>
      <c r="F887" s="89" t="b">
        <v>0</v>
      </c>
      <c r="G887" s="89" t="b">
        <v>0</v>
      </c>
    </row>
    <row r="888" spans="1:7" ht="15">
      <c r="A888" s="90" t="s">
        <v>2318</v>
      </c>
      <c r="B888" s="89">
        <v>3</v>
      </c>
      <c r="C888" s="103">
        <v>0.0003297003830031968</v>
      </c>
      <c r="D888" s="89" t="s">
        <v>3520</v>
      </c>
      <c r="E888" s="89" t="b">
        <v>0</v>
      </c>
      <c r="F888" s="89" t="b">
        <v>0</v>
      </c>
      <c r="G888" s="89" t="b">
        <v>0</v>
      </c>
    </row>
    <row r="889" spans="1:7" ht="15">
      <c r="A889" s="90" t="s">
        <v>2319</v>
      </c>
      <c r="B889" s="89">
        <v>3</v>
      </c>
      <c r="C889" s="103">
        <v>0.00042834029508086115</v>
      </c>
      <c r="D889" s="89" t="s">
        <v>3520</v>
      </c>
      <c r="E889" s="89" t="b">
        <v>0</v>
      </c>
      <c r="F889" s="89" t="b">
        <v>0</v>
      </c>
      <c r="G889" s="89" t="b">
        <v>0</v>
      </c>
    </row>
    <row r="890" spans="1:7" ht="15">
      <c r="A890" s="90" t="s">
        <v>2320</v>
      </c>
      <c r="B890" s="89">
        <v>3</v>
      </c>
      <c r="C890" s="103">
        <v>0.00036610543966139017</v>
      </c>
      <c r="D890" s="89" t="s">
        <v>3520</v>
      </c>
      <c r="E890" s="89" t="b">
        <v>0</v>
      </c>
      <c r="F890" s="89" t="b">
        <v>0</v>
      </c>
      <c r="G890" s="89" t="b">
        <v>0</v>
      </c>
    </row>
    <row r="891" spans="1:7" ht="15">
      <c r="A891" s="90" t="s">
        <v>2321</v>
      </c>
      <c r="B891" s="89">
        <v>3</v>
      </c>
      <c r="C891" s="103">
        <v>0.00042834029508086115</v>
      </c>
      <c r="D891" s="89" t="s">
        <v>3520</v>
      </c>
      <c r="E891" s="89" t="b">
        <v>0</v>
      </c>
      <c r="F891" s="89" t="b">
        <v>0</v>
      </c>
      <c r="G891" s="89" t="b">
        <v>0</v>
      </c>
    </row>
    <row r="892" spans="1:7" ht="15">
      <c r="A892" s="90" t="s">
        <v>2322</v>
      </c>
      <c r="B892" s="89">
        <v>3</v>
      </c>
      <c r="C892" s="103">
        <v>0.0003297003830031968</v>
      </c>
      <c r="D892" s="89" t="s">
        <v>3520</v>
      </c>
      <c r="E892" s="89" t="b">
        <v>0</v>
      </c>
      <c r="F892" s="89" t="b">
        <v>0</v>
      </c>
      <c r="G892" s="89" t="b">
        <v>0</v>
      </c>
    </row>
    <row r="893" spans="1:7" ht="15">
      <c r="A893" s="90" t="s">
        <v>2323</v>
      </c>
      <c r="B893" s="89">
        <v>3</v>
      </c>
      <c r="C893" s="103">
        <v>0.00036610543966139017</v>
      </c>
      <c r="D893" s="89" t="s">
        <v>3520</v>
      </c>
      <c r="E893" s="89" t="b">
        <v>0</v>
      </c>
      <c r="F893" s="89" t="b">
        <v>0</v>
      </c>
      <c r="G893" s="89" t="b">
        <v>0</v>
      </c>
    </row>
    <row r="894" spans="1:7" ht="15">
      <c r="A894" s="90" t="s">
        <v>2324</v>
      </c>
      <c r="B894" s="89">
        <v>3</v>
      </c>
      <c r="C894" s="103">
        <v>0.00036610543966139017</v>
      </c>
      <c r="D894" s="89" t="s">
        <v>3520</v>
      </c>
      <c r="E894" s="89" t="b">
        <v>0</v>
      </c>
      <c r="F894" s="89" t="b">
        <v>0</v>
      </c>
      <c r="G894" s="89" t="b">
        <v>0</v>
      </c>
    </row>
    <row r="895" spans="1:7" ht="15">
      <c r="A895" s="90" t="s">
        <v>2325</v>
      </c>
      <c r="B895" s="89">
        <v>3</v>
      </c>
      <c r="C895" s="103">
        <v>0.0003297003830031968</v>
      </c>
      <c r="D895" s="89" t="s">
        <v>3520</v>
      </c>
      <c r="E895" s="89" t="b">
        <v>0</v>
      </c>
      <c r="F895" s="89" t="b">
        <v>0</v>
      </c>
      <c r="G895" s="89" t="b">
        <v>0</v>
      </c>
    </row>
    <row r="896" spans="1:7" ht="15">
      <c r="A896" s="90" t="s">
        <v>2326</v>
      </c>
      <c r="B896" s="89">
        <v>3</v>
      </c>
      <c r="C896" s="103">
        <v>0.00042834029508086115</v>
      </c>
      <c r="D896" s="89" t="s">
        <v>3520</v>
      </c>
      <c r="E896" s="89" t="b">
        <v>0</v>
      </c>
      <c r="F896" s="89" t="b">
        <v>0</v>
      </c>
      <c r="G896" s="89" t="b">
        <v>0</v>
      </c>
    </row>
    <row r="897" spans="1:7" ht="15">
      <c r="A897" s="90" t="s">
        <v>2327</v>
      </c>
      <c r="B897" s="89">
        <v>3</v>
      </c>
      <c r="C897" s="103">
        <v>0.0003297003830031968</v>
      </c>
      <c r="D897" s="89" t="s">
        <v>3520</v>
      </c>
      <c r="E897" s="89" t="b">
        <v>0</v>
      </c>
      <c r="F897" s="89" t="b">
        <v>0</v>
      </c>
      <c r="G897" s="89" t="b">
        <v>0</v>
      </c>
    </row>
    <row r="898" spans="1:7" ht="15">
      <c r="A898" s="90" t="s">
        <v>2328</v>
      </c>
      <c r="B898" s="89">
        <v>3</v>
      </c>
      <c r="C898" s="103">
        <v>0.0003297003830031968</v>
      </c>
      <c r="D898" s="89" t="s">
        <v>3520</v>
      </c>
      <c r="E898" s="89" t="b">
        <v>1</v>
      </c>
      <c r="F898" s="89" t="b">
        <v>0</v>
      </c>
      <c r="G898" s="89" t="b">
        <v>0</v>
      </c>
    </row>
    <row r="899" spans="1:7" ht="15">
      <c r="A899" s="90" t="s">
        <v>2329</v>
      </c>
      <c r="B899" s="89">
        <v>3</v>
      </c>
      <c r="C899" s="103">
        <v>0.00036610543966139017</v>
      </c>
      <c r="D899" s="89" t="s">
        <v>3520</v>
      </c>
      <c r="E899" s="89" t="b">
        <v>0</v>
      </c>
      <c r="F899" s="89" t="b">
        <v>0</v>
      </c>
      <c r="G899" s="89" t="b">
        <v>0</v>
      </c>
    </row>
    <row r="900" spans="1:7" ht="15">
      <c r="A900" s="90" t="s">
        <v>2330</v>
      </c>
      <c r="B900" s="89">
        <v>3</v>
      </c>
      <c r="C900" s="103">
        <v>0.0003297003830031968</v>
      </c>
      <c r="D900" s="89" t="s">
        <v>3520</v>
      </c>
      <c r="E900" s="89" t="b">
        <v>0</v>
      </c>
      <c r="F900" s="89" t="b">
        <v>0</v>
      </c>
      <c r="G900" s="89" t="b">
        <v>0</v>
      </c>
    </row>
    <row r="901" spans="1:7" ht="15">
      <c r="A901" s="90" t="s">
        <v>2331</v>
      </c>
      <c r="B901" s="89">
        <v>3</v>
      </c>
      <c r="C901" s="103">
        <v>0.0003297003830031968</v>
      </c>
      <c r="D901" s="89" t="s">
        <v>3520</v>
      </c>
      <c r="E901" s="89" t="b">
        <v>0</v>
      </c>
      <c r="F901" s="89" t="b">
        <v>0</v>
      </c>
      <c r="G901" s="89" t="b">
        <v>0</v>
      </c>
    </row>
    <row r="902" spans="1:7" ht="15">
      <c r="A902" s="90" t="s">
        <v>2332</v>
      </c>
      <c r="B902" s="89">
        <v>3</v>
      </c>
      <c r="C902" s="103">
        <v>0.00042834029508086115</v>
      </c>
      <c r="D902" s="89" t="s">
        <v>3520</v>
      </c>
      <c r="E902" s="89" t="b">
        <v>0</v>
      </c>
      <c r="F902" s="89" t="b">
        <v>0</v>
      </c>
      <c r="G902" s="89" t="b">
        <v>0</v>
      </c>
    </row>
    <row r="903" spans="1:7" ht="15">
      <c r="A903" s="90" t="s">
        <v>2333</v>
      </c>
      <c r="B903" s="89">
        <v>3</v>
      </c>
      <c r="C903" s="103">
        <v>0.00036610543966139017</v>
      </c>
      <c r="D903" s="89" t="s">
        <v>3520</v>
      </c>
      <c r="E903" s="89" t="b">
        <v>0</v>
      </c>
      <c r="F903" s="89" t="b">
        <v>0</v>
      </c>
      <c r="G903" s="89" t="b">
        <v>0</v>
      </c>
    </row>
    <row r="904" spans="1:7" ht="15">
      <c r="A904" s="90" t="s">
        <v>2334</v>
      </c>
      <c r="B904" s="89">
        <v>3</v>
      </c>
      <c r="C904" s="103">
        <v>0.00042834029508086115</v>
      </c>
      <c r="D904" s="89" t="s">
        <v>3520</v>
      </c>
      <c r="E904" s="89" t="b">
        <v>0</v>
      </c>
      <c r="F904" s="89" t="b">
        <v>0</v>
      </c>
      <c r="G904" s="89" t="b">
        <v>0</v>
      </c>
    </row>
    <row r="905" spans="1:7" ht="15">
      <c r="A905" s="90" t="s">
        <v>2335</v>
      </c>
      <c r="B905" s="89">
        <v>3</v>
      </c>
      <c r="C905" s="103">
        <v>0.00036610543966139017</v>
      </c>
      <c r="D905" s="89" t="s">
        <v>3520</v>
      </c>
      <c r="E905" s="89" t="b">
        <v>0</v>
      </c>
      <c r="F905" s="89" t="b">
        <v>0</v>
      </c>
      <c r="G905" s="89" t="b">
        <v>0</v>
      </c>
    </row>
    <row r="906" spans="1:7" ht="15">
      <c r="A906" s="90" t="s">
        <v>2336</v>
      </c>
      <c r="B906" s="89">
        <v>3</v>
      </c>
      <c r="C906" s="103">
        <v>0.0003297003830031968</v>
      </c>
      <c r="D906" s="89" t="s">
        <v>3520</v>
      </c>
      <c r="E906" s="89" t="b">
        <v>0</v>
      </c>
      <c r="F906" s="89" t="b">
        <v>0</v>
      </c>
      <c r="G906" s="89" t="b">
        <v>0</v>
      </c>
    </row>
    <row r="907" spans="1:7" ht="15">
      <c r="A907" s="90" t="s">
        <v>2337</v>
      </c>
      <c r="B907" s="89">
        <v>3</v>
      </c>
      <c r="C907" s="103">
        <v>0.00036610543966139017</v>
      </c>
      <c r="D907" s="89" t="s">
        <v>3520</v>
      </c>
      <c r="E907" s="89" t="b">
        <v>0</v>
      </c>
      <c r="F907" s="89" t="b">
        <v>0</v>
      </c>
      <c r="G907" s="89" t="b">
        <v>0</v>
      </c>
    </row>
    <row r="908" spans="1:7" ht="15">
      <c r="A908" s="90" t="s">
        <v>2338</v>
      </c>
      <c r="B908" s="89">
        <v>3</v>
      </c>
      <c r="C908" s="103">
        <v>0.0003297003830031968</v>
      </c>
      <c r="D908" s="89" t="s">
        <v>3520</v>
      </c>
      <c r="E908" s="89" t="b">
        <v>0</v>
      </c>
      <c r="F908" s="89" t="b">
        <v>0</v>
      </c>
      <c r="G908" s="89" t="b">
        <v>0</v>
      </c>
    </row>
    <row r="909" spans="1:7" ht="15">
      <c r="A909" s="90" t="s">
        <v>2339</v>
      </c>
      <c r="B909" s="89">
        <v>3</v>
      </c>
      <c r="C909" s="103">
        <v>0.00042834029508086115</v>
      </c>
      <c r="D909" s="89" t="s">
        <v>3520</v>
      </c>
      <c r="E909" s="89" t="b">
        <v>0</v>
      </c>
      <c r="F909" s="89" t="b">
        <v>0</v>
      </c>
      <c r="G909" s="89" t="b">
        <v>0</v>
      </c>
    </row>
    <row r="910" spans="1:7" ht="15">
      <c r="A910" s="90" t="s">
        <v>2340</v>
      </c>
      <c r="B910" s="89">
        <v>3</v>
      </c>
      <c r="C910" s="103">
        <v>0.00036610543966139017</v>
      </c>
      <c r="D910" s="89" t="s">
        <v>3520</v>
      </c>
      <c r="E910" s="89" t="b">
        <v>0</v>
      </c>
      <c r="F910" s="89" t="b">
        <v>0</v>
      </c>
      <c r="G910" s="89" t="b">
        <v>0</v>
      </c>
    </row>
    <row r="911" spans="1:7" ht="15">
      <c r="A911" s="90" t="s">
        <v>2341</v>
      </c>
      <c r="B911" s="89">
        <v>3</v>
      </c>
      <c r="C911" s="103">
        <v>0.0003297003830031968</v>
      </c>
      <c r="D911" s="89" t="s">
        <v>3520</v>
      </c>
      <c r="E911" s="89" t="b">
        <v>0</v>
      </c>
      <c r="F911" s="89" t="b">
        <v>0</v>
      </c>
      <c r="G911" s="89" t="b">
        <v>0</v>
      </c>
    </row>
    <row r="912" spans="1:7" ht="15">
      <c r="A912" s="90" t="s">
        <v>2342</v>
      </c>
      <c r="B912" s="89">
        <v>3</v>
      </c>
      <c r="C912" s="103">
        <v>0.00042834029508086115</v>
      </c>
      <c r="D912" s="89" t="s">
        <v>3520</v>
      </c>
      <c r="E912" s="89" t="b">
        <v>0</v>
      </c>
      <c r="F912" s="89" t="b">
        <v>0</v>
      </c>
      <c r="G912" s="89" t="b">
        <v>0</v>
      </c>
    </row>
    <row r="913" spans="1:7" ht="15">
      <c r="A913" s="90" t="s">
        <v>2343</v>
      </c>
      <c r="B913" s="89">
        <v>3</v>
      </c>
      <c r="C913" s="103">
        <v>0.0003297003830031968</v>
      </c>
      <c r="D913" s="89" t="s">
        <v>3520</v>
      </c>
      <c r="E913" s="89" t="b">
        <v>0</v>
      </c>
      <c r="F913" s="89" t="b">
        <v>0</v>
      </c>
      <c r="G913" s="89" t="b">
        <v>0</v>
      </c>
    </row>
    <row r="914" spans="1:7" ht="15">
      <c r="A914" s="90" t="s">
        <v>2344</v>
      </c>
      <c r="B914" s="89">
        <v>3</v>
      </c>
      <c r="C914" s="103">
        <v>0.00042834029508086115</v>
      </c>
      <c r="D914" s="89" t="s">
        <v>3520</v>
      </c>
      <c r="E914" s="89" t="b">
        <v>0</v>
      </c>
      <c r="F914" s="89" t="b">
        <v>0</v>
      </c>
      <c r="G914" s="89" t="b">
        <v>0</v>
      </c>
    </row>
    <row r="915" spans="1:7" ht="15">
      <c r="A915" s="90" t="s">
        <v>2345</v>
      </c>
      <c r="B915" s="89">
        <v>3</v>
      </c>
      <c r="C915" s="103">
        <v>0.00036610543966139017</v>
      </c>
      <c r="D915" s="89" t="s">
        <v>3520</v>
      </c>
      <c r="E915" s="89" t="b">
        <v>0</v>
      </c>
      <c r="F915" s="89" t="b">
        <v>0</v>
      </c>
      <c r="G915" s="89" t="b">
        <v>0</v>
      </c>
    </row>
    <row r="916" spans="1:7" ht="15">
      <c r="A916" s="90" t="s">
        <v>2346</v>
      </c>
      <c r="B916" s="89">
        <v>3</v>
      </c>
      <c r="C916" s="103">
        <v>0.00036610543966139017</v>
      </c>
      <c r="D916" s="89" t="s">
        <v>3520</v>
      </c>
      <c r="E916" s="89" t="b">
        <v>0</v>
      </c>
      <c r="F916" s="89" t="b">
        <v>0</v>
      </c>
      <c r="G916" s="89" t="b">
        <v>0</v>
      </c>
    </row>
    <row r="917" spans="1:7" ht="15">
      <c r="A917" s="90" t="s">
        <v>2347</v>
      </c>
      <c r="B917" s="89">
        <v>3</v>
      </c>
      <c r="C917" s="103">
        <v>0.00036610543966139017</v>
      </c>
      <c r="D917" s="89" t="s">
        <v>3520</v>
      </c>
      <c r="E917" s="89" t="b">
        <v>0</v>
      </c>
      <c r="F917" s="89" t="b">
        <v>0</v>
      </c>
      <c r="G917" s="89" t="b">
        <v>0</v>
      </c>
    </row>
    <row r="918" spans="1:7" ht="15">
      <c r="A918" s="90" t="s">
        <v>2348</v>
      </c>
      <c r="B918" s="89">
        <v>3</v>
      </c>
      <c r="C918" s="103">
        <v>0.0003297003830031968</v>
      </c>
      <c r="D918" s="89" t="s">
        <v>3520</v>
      </c>
      <c r="E918" s="89" t="b">
        <v>0</v>
      </c>
      <c r="F918" s="89" t="b">
        <v>0</v>
      </c>
      <c r="G918" s="89" t="b">
        <v>0</v>
      </c>
    </row>
    <row r="919" spans="1:7" ht="15">
      <c r="A919" s="90" t="s">
        <v>2349</v>
      </c>
      <c r="B919" s="89">
        <v>3</v>
      </c>
      <c r="C919" s="103">
        <v>0.0003297003830031968</v>
      </c>
      <c r="D919" s="89" t="s">
        <v>3520</v>
      </c>
      <c r="E919" s="89" t="b">
        <v>0</v>
      </c>
      <c r="F919" s="89" t="b">
        <v>0</v>
      </c>
      <c r="G919" s="89" t="b">
        <v>0</v>
      </c>
    </row>
    <row r="920" spans="1:7" ht="15">
      <c r="A920" s="90" t="s">
        <v>2350</v>
      </c>
      <c r="B920" s="89">
        <v>3</v>
      </c>
      <c r="C920" s="103">
        <v>0.00036610543966139017</v>
      </c>
      <c r="D920" s="89" t="s">
        <v>3520</v>
      </c>
      <c r="E920" s="89" t="b">
        <v>0</v>
      </c>
      <c r="F920" s="89" t="b">
        <v>0</v>
      </c>
      <c r="G920" s="89" t="b">
        <v>0</v>
      </c>
    </row>
    <row r="921" spans="1:7" ht="15">
      <c r="A921" s="90" t="s">
        <v>2351</v>
      </c>
      <c r="B921" s="89">
        <v>3</v>
      </c>
      <c r="C921" s="103">
        <v>0.0003297003830031968</v>
      </c>
      <c r="D921" s="89" t="s">
        <v>3520</v>
      </c>
      <c r="E921" s="89" t="b">
        <v>0</v>
      </c>
      <c r="F921" s="89" t="b">
        <v>0</v>
      </c>
      <c r="G921" s="89" t="b">
        <v>0</v>
      </c>
    </row>
    <row r="922" spans="1:7" ht="15">
      <c r="A922" s="90" t="s">
        <v>2352</v>
      </c>
      <c r="B922" s="89">
        <v>3</v>
      </c>
      <c r="C922" s="103">
        <v>0.0003297003830031968</v>
      </c>
      <c r="D922" s="89" t="s">
        <v>3520</v>
      </c>
      <c r="E922" s="89" t="b">
        <v>0</v>
      </c>
      <c r="F922" s="89" t="b">
        <v>0</v>
      </c>
      <c r="G922" s="89" t="b">
        <v>0</v>
      </c>
    </row>
    <row r="923" spans="1:7" ht="15">
      <c r="A923" s="90" t="s">
        <v>2353</v>
      </c>
      <c r="B923" s="89">
        <v>3</v>
      </c>
      <c r="C923" s="103">
        <v>0.00042834029508086115</v>
      </c>
      <c r="D923" s="89" t="s">
        <v>3520</v>
      </c>
      <c r="E923" s="89" t="b">
        <v>0</v>
      </c>
      <c r="F923" s="89" t="b">
        <v>0</v>
      </c>
      <c r="G923" s="89" t="b">
        <v>0</v>
      </c>
    </row>
    <row r="924" spans="1:7" ht="15">
      <c r="A924" s="90" t="s">
        <v>2354</v>
      </c>
      <c r="B924" s="89">
        <v>3</v>
      </c>
      <c r="C924" s="103">
        <v>0.0003297003830031968</v>
      </c>
      <c r="D924" s="89" t="s">
        <v>3520</v>
      </c>
      <c r="E924" s="89" t="b">
        <v>0</v>
      </c>
      <c r="F924" s="89" t="b">
        <v>0</v>
      </c>
      <c r="G924" s="89" t="b">
        <v>0</v>
      </c>
    </row>
    <row r="925" spans="1:7" ht="15">
      <c r="A925" s="90" t="s">
        <v>2355</v>
      </c>
      <c r="B925" s="89">
        <v>3</v>
      </c>
      <c r="C925" s="103">
        <v>0.00042834029508086115</v>
      </c>
      <c r="D925" s="89" t="s">
        <v>3520</v>
      </c>
      <c r="E925" s="89" t="b">
        <v>0</v>
      </c>
      <c r="F925" s="89" t="b">
        <v>0</v>
      </c>
      <c r="G925" s="89" t="b">
        <v>0</v>
      </c>
    </row>
    <row r="926" spans="1:7" ht="15">
      <c r="A926" s="90" t="s">
        <v>2356</v>
      </c>
      <c r="B926" s="89">
        <v>3</v>
      </c>
      <c r="C926" s="103">
        <v>0.0003297003830031968</v>
      </c>
      <c r="D926" s="89" t="s">
        <v>3520</v>
      </c>
      <c r="E926" s="89" t="b">
        <v>0</v>
      </c>
      <c r="F926" s="89" t="b">
        <v>0</v>
      </c>
      <c r="G926" s="89" t="b">
        <v>0</v>
      </c>
    </row>
    <row r="927" spans="1:7" ht="15">
      <c r="A927" s="90" t="s">
        <v>2357</v>
      </c>
      <c r="B927" s="89">
        <v>3</v>
      </c>
      <c r="C927" s="103">
        <v>0.00036610543966139017</v>
      </c>
      <c r="D927" s="89" t="s">
        <v>3520</v>
      </c>
      <c r="E927" s="89" t="b">
        <v>0</v>
      </c>
      <c r="F927" s="89" t="b">
        <v>0</v>
      </c>
      <c r="G927" s="89" t="b">
        <v>0</v>
      </c>
    </row>
    <row r="928" spans="1:7" ht="15">
      <c r="A928" s="90" t="s">
        <v>2358</v>
      </c>
      <c r="B928" s="89">
        <v>3</v>
      </c>
      <c r="C928" s="103">
        <v>0.0003297003830031968</v>
      </c>
      <c r="D928" s="89" t="s">
        <v>3520</v>
      </c>
      <c r="E928" s="89" t="b">
        <v>0</v>
      </c>
      <c r="F928" s="89" t="b">
        <v>0</v>
      </c>
      <c r="G928" s="89" t="b">
        <v>0</v>
      </c>
    </row>
    <row r="929" spans="1:7" ht="15">
      <c r="A929" s="90" t="s">
        <v>2359</v>
      </c>
      <c r="B929" s="89">
        <v>3</v>
      </c>
      <c r="C929" s="103">
        <v>0.00036610543966139017</v>
      </c>
      <c r="D929" s="89" t="s">
        <v>3520</v>
      </c>
      <c r="E929" s="89" t="b">
        <v>0</v>
      </c>
      <c r="F929" s="89" t="b">
        <v>0</v>
      </c>
      <c r="G929" s="89" t="b">
        <v>0</v>
      </c>
    </row>
    <row r="930" spans="1:7" ht="15">
      <c r="A930" s="90" t="s">
        <v>2360</v>
      </c>
      <c r="B930" s="89">
        <v>3</v>
      </c>
      <c r="C930" s="103">
        <v>0.00036610543966139017</v>
      </c>
      <c r="D930" s="89" t="s">
        <v>3520</v>
      </c>
      <c r="E930" s="89" t="b">
        <v>0</v>
      </c>
      <c r="F930" s="89" t="b">
        <v>0</v>
      </c>
      <c r="G930" s="89" t="b">
        <v>0</v>
      </c>
    </row>
    <row r="931" spans="1:7" ht="15">
      <c r="A931" s="90" t="s">
        <v>2361</v>
      </c>
      <c r="B931" s="89">
        <v>3</v>
      </c>
      <c r="C931" s="103">
        <v>0.0003297003830031968</v>
      </c>
      <c r="D931" s="89" t="s">
        <v>3520</v>
      </c>
      <c r="E931" s="89" t="b">
        <v>0</v>
      </c>
      <c r="F931" s="89" t="b">
        <v>0</v>
      </c>
      <c r="G931" s="89" t="b">
        <v>0</v>
      </c>
    </row>
    <row r="932" spans="1:7" ht="15">
      <c r="A932" s="90" t="s">
        <v>2362</v>
      </c>
      <c r="B932" s="89">
        <v>3</v>
      </c>
      <c r="C932" s="103">
        <v>0.0003297003830031968</v>
      </c>
      <c r="D932" s="89" t="s">
        <v>3520</v>
      </c>
      <c r="E932" s="89" t="b">
        <v>0</v>
      </c>
      <c r="F932" s="89" t="b">
        <v>0</v>
      </c>
      <c r="G932" s="89" t="b">
        <v>0</v>
      </c>
    </row>
    <row r="933" spans="1:7" ht="15">
      <c r="A933" s="90" t="s">
        <v>2363</v>
      </c>
      <c r="B933" s="89">
        <v>3</v>
      </c>
      <c r="C933" s="103">
        <v>0.0003297003830031968</v>
      </c>
      <c r="D933" s="89" t="s">
        <v>3520</v>
      </c>
      <c r="E933" s="89" t="b">
        <v>0</v>
      </c>
      <c r="F933" s="89" t="b">
        <v>0</v>
      </c>
      <c r="G933" s="89" t="b">
        <v>0</v>
      </c>
    </row>
    <row r="934" spans="1:7" ht="15">
      <c r="A934" s="90" t="s">
        <v>2364</v>
      </c>
      <c r="B934" s="89">
        <v>3</v>
      </c>
      <c r="C934" s="103">
        <v>0.00036610543966139017</v>
      </c>
      <c r="D934" s="89" t="s">
        <v>3520</v>
      </c>
      <c r="E934" s="89" t="b">
        <v>0</v>
      </c>
      <c r="F934" s="89" t="b">
        <v>0</v>
      </c>
      <c r="G934" s="89" t="b">
        <v>0</v>
      </c>
    </row>
    <row r="935" spans="1:7" ht="15">
      <c r="A935" s="90" t="s">
        <v>2365</v>
      </c>
      <c r="B935" s="89">
        <v>3</v>
      </c>
      <c r="C935" s="103">
        <v>0.0003297003830031968</v>
      </c>
      <c r="D935" s="89" t="s">
        <v>3520</v>
      </c>
      <c r="E935" s="89" t="b">
        <v>0</v>
      </c>
      <c r="F935" s="89" t="b">
        <v>0</v>
      </c>
      <c r="G935" s="89" t="b">
        <v>0</v>
      </c>
    </row>
    <row r="936" spans="1:7" ht="15">
      <c r="A936" s="90" t="s">
        <v>2366</v>
      </c>
      <c r="B936" s="89">
        <v>3</v>
      </c>
      <c r="C936" s="103">
        <v>0.00042834029508086115</v>
      </c>
      <c r="D936" s="89" t="s">
        <v>3520</v>
      </c>
      <c r="E936" s="89" t="b">
        <v>0</v>
      </c>
      <c r="F936" s="89" t="b">
        <v>0</v>
      </c>
      <c r="G936" s="89" t="b">
        <v>0</v>
      </c>
    </row>
    <row r="937" spans="1:7" ht="15">
      <c r="A937" s="90" t="s">
        <v>2367</v>
      </c>
      <c r="B937" s="89">
        <v>3</v>
      </c>
      <c r="C937" s="103">
        <v>0.0003297003830031968</v>
      </c>
      <c r="D937" s="89" t="s">
        <v>3520</v>
      </c>
      <c r="E937" s="89" t="b">
        <v>0</v>
      </c>
      <c r="F937" s="89" t="b">
        <v>0</v>
      </c>
      <c r="G937" s="89" t="b">
        <v>0</v>
      </c>
    </row>
    <row r="938" spans="1:7" ht="15">
      <c r="A938" s="90" t="s">
        <v>2368</v>
      </c>
      <c r="B938" s="89">
        <v>3</v>
      </c>
      <c r="C938" s="103">
        <v>0.0003297003830031968</v>
      </c>
      <c r="D938" s="89" t="s">
        <v>3520</v>
      </c>
      <c r="E938" s="89" t="b">
        <v>0</v>
      </c>
      <c r="F938" s="89" t="b">
        <v>0</v>
      </c>
      <c r="G938" s="89" t="b">
        <v>0</v>
      </c>
    </row>
    <row r="939" spans="1:7" ht="15">
      <c r="A939" s="90" t="s">
        <v>2369</v>
      </c>
      <c r="B939" s="89">
        <v>3</v>
      </c>
      <c r="C939" s="103">
        <v>0.0003297003830031968</v>
      </c>
      <c r="D939" s="89" t="s">
        <v>3520</v>
      </c>
      <c r="E939" s="89" t="b">
        <v>0</v>
      </c>
      <c r="F939" s="89" t="b">
        <v>0</v>
      </c>
      <c r="G939" s="89" t="b">
        <v>0</v>
      </c>
    </row>
    <row r="940" spans="1:7" ht="15">
      <c r="A940" s="90" t="s">
        <v>2370</v>
      </c>
      <c r="B940" s="89">
        <v>3</v>
      </c>
      <c r="C940" s="103">
        <v>0.00036610543966139017</v>
      </c>
      <c r="D940" s="89" t="s">
        <v>3520</v>
      </c>
      <c r="E940" s="89" t="b">
        <v>0</v>
      </c>
      <c r="F940" s="89" t="b">
        <v>1</v>
      </c>
      <c r="G940" s="89" t="b">
        <v>0</v>
      </c>
    </row>
    <row r="941" spans="1:7" ht="15">
      <c r="A941" s="90" t="s">
        <v>2371</v>
      </c>
      <c r="B941" s="89">
        <v>3</v>
      </c>
      <c r="C941" s="103">
        <v>0.00036610543966139017</v>
      </c>
      <c r="D941" s="89" t="s">
        <v>3520</v>
      </c>
      <c r="E941" s="89" t="b">
        <v>0</v>
      </c>
      <c r="F941" s="89" t="b">
        <v>0</v>
      </c>
      <c r="G941" s="89" t="b">
        <v>0</v>
      </c>
    </row>
    <row r="942" spans="1:7" ht="15">
      <c r="A942" s="90" t="s">
        <v>2372</v>
      </c>
      <c r="B942" s="89">
        <v>3</v>
      </c>
      <c r="C942" s="103">
        <v>0.00036610543966139017</v>
      </c>
      <c r="D942" s="89" t="s">
        <v>3520</v>
      </c>
      <c r="E942" s="89" t="b">
        <v>0</v>
      </c>
      <c r="F942" s="89" t="b">
        <v>0</v>
      </c>
      <c r="G942" s="89" t="b">
        <v>0</v>
      </c>
    </row>
    <row r="943" spans="1:7" ht="15">
      <c r="A943" s="90" t="s">
        <v>2373</v>
      </c>
      <c r="B943" s="89">
        <v>3</v>
      </c>
      <c r="C943" s="103">
        <v>0.00042834029508086115</v>
      </c>
      <c r="D943" s="89" t="s">
        <v>3520</v>
      </c>
      <c r="E943" s="89" t="b">
        <v>0</v>
      </c>
      <c r="F943" s="89" t="b">
        <v>0</v>
      </c>
      <c r="G943" s="89" t="b">
        <v>0</v>
      </c>
    </row>
    <row r="944" spans="1:7" ht="15">
      <c r="A944" s="90" t="s">
        <v>2374</v>
      </c>
      <c r="B944" s="89">
        <v>3</v>
      </c>
      <c r="C944" s="103">
        <v>0.00036610543966139017</v>
      </c>
      <c r="D944" s="89" t="s">
        <v>3520</v>
      </c>
      <c r="E944" s="89" t="b">
        <v>0</v>
      </c>
      <c r="F944" s="89" t="b">
        <v>0</v>
      </c>
      <c r="G944" s="89" t="b">
        <v>0</v>
      </c>
    </row>
    <row r="945" spans="1:7" ht="15">
      <c r="A945" s="90" t="s">
        <v>2375</v>
      </c>
      <c r="B945" s="89">
        <v>3</v>
      </c>
      <c r="C945" s="103">
        <v>0.00036610543966139017</v>
      </c>
      <c r="D945" s="89" t="s">
        <v>3520</v>
      </c>
      <c r="E945" s="89" t="b">
        <v>0</v>
      </c>
      <c r="F945" s="89" t="b">
        <v>0</v>
      </c>
      <c r="G945" s="89" t="b">
        <v>0</v>
      </c>
    </row>
    <row r="946" spans="1:7" ht="15">
      <c r="A946" s="90" t="s">
        <v>2376</v>
      </c>
      <c r="B946" s="89">
        <v>3</v>
      </c>
      <c r="C946" s="103">
        <v>0.00036610543966139017</v>
      </c>
      <c r="D946" s="89" t="s">
        <v>3520</v>
      </c>
      <c r="E946" s="89" t="b">
        <v>0</v>
      </c>
      <c r="F946" s="89" t="b">
        <v>0</v>
      </c>
      <c r="G946" s="89" t="b">
        <v>0</v>
      </c>
    </row>
    <row r="947" spans="1:7" ht="15">
      <c r="A947" s="90" t="s">
        <v>2377</v>
      </c>
      <c r="B947" s="89">
        <v>3</v>
      </c>
      <c r="C947" s="103">
        <v>0.00042834029508086115</v>
      </c>
      <c r="D947" s="89" t="s">
        <v>3520</v>
      </c>
      <c r="E947" s="89" t="b">
        <v>0</v>
      </c>
      <c r="F947" s="89" t="b">
        <v>0</v>
      </c>
      <c r="G947" s="89" t="b">
        <v>0</v>
      </c>
    </row>
    <row r="948" spans="1:7" ht="15">
      <c r="A948" s="90" t="s">
        <v>2378</v>
      </c>
      <c r="B948" s="89">
        <v>3</v>
      </c>
      <c r="C948" s="103">
        <v>0.00042834029508086115</v>
      </c>
      <c r="D948" s="89" t="s">
        <v>3520</v>
      </c>
      <c r="E948" s="89" t="b">
        <v>0</v>
      </c>
      <c r="F948" s="89" t="b">
        <v>0</v>
      </c>
      <c r="G948" s="89" t="b">
        <v>0</v>
      </c>
    </row>
    <row r="949" spans="1:7" ht="15">
      <c r="A949" s="90" t="s">
        <v>2379</v>
      </c>
      <c r="B949" s="89">
        <v>3</v>
      </c>
      <c r="C949" s="103">
        <v>0.00042834029508086115</v>
      </c>
      <c r="D949" s="89" t="s">
        <v>3520</v>
      </c>
      <c r="E949" s="89" t="b">
        <v>0</v>
      </c>
      <c r="F949" s="89" t="b">
        <v>0</v>
      </c>
      <c r="G949" s="89" t="b">
        <v>0</v>
      </c>
    </row>
    <row r="950" spans="1:7" ht="15">
      <c r="A950" s="90" t="s">
        <v>2380</v>
      </c>
      <c r="B950" s="89">
        <v>3</v>
      </c>
      <c r="C950" s="103">
        <v>0.0003297003830031968</v>
      </c>
      <c r="D950" s="89" t="s">
        <v>3520</v>
      </c>
      <c r="E950" s="89" t="b">
        <v>0</v>
      </c>
      <c r="F950" s="89" t="b">
        <v>0</v>
      </c>
      <c r="G950" s="89" t="b">
        <v>0</v>
      </c>
    </row>
    <row r="951" spans="1:7" ht="15">
      <c r="A951" s="90" t="s">
        <v>2381</v>
      </c>
      <c r="B951" s="89">
        <v>3</v>
      </c>
      <c r="C951" s="103">
        <v>0.00036610543966139017</v>
      </c>
      <c r="D951" s="89" t="s">
        <v>3520</v>
      </c>
      <c r="E951" s="89" t="b">
        <v>0</v>
      </c>
      <c r="F951" s="89" t="b">
        <v>0</v>
      </c>
      <c r="G951" s="89" t="b">
        <v>0</v>
      </c>
    </row>
    <row r="952" spans="1:7" ht="15">
      <c r="A952" s="90" t="s">
        <v>2382</v>
      </c>
      <c r="B952" s="89">
        <v>3</v>
      </c>
      <c r="C952" s="103">
        <v>0.0003297003830031968</v>
      </c>
      <c r="D952" s="89" t="s">
        <v>3520</v>
      </c>
      <c r="E952" s="89" t="b">
        <v>0</v>
      </c>
      <c r="F952" s="89" t="b">
        <v>0</v>
      </c>
      <c r="G952" s="89" t="b">
        <v>0</v>
      </c>
    </row>
    <row r="953" spans="1:7" ht="15">
      <c r="A953" s="90" t="s">
        <v>2383</v>
      </c>
      <c r="B953" s="89">
        <v>3</v>
      </c>
      <c r="C953" s="103">
        <v>0.00036610543966139017</v>
      </c>
      <c r="D953" s="89" t="s">
        <v>3520</v>
      </c>
      <c r="E953" s="89" t="b">
        <v>1</v>
      </c>
      <c r="F953" s="89" t="b">
        <v>0</v>
      </c>
      <c r="G953" s="89" t="b">
        <v>0</v>
      </c>
    </row>
    <row r="954" spans="1:7" ht="15">
      <c r="A954" s="90" t="s">
        <v>2384</v>
      </c>
      <c r="B954" s="89">
        <v>3</v>
      </c>
      <c r="C954" s="103">
        <v>0.0003297003830031968</v>
      </c>
      <c r="D954" s="89" t="s">
        <v>3520</v>
      </c>
      <c r="E954" s="89" t="b">
        <v>0</v>
      </c>
      <c r="F954" s="89" t="b">
        <v>0</v>
      </c>
      <c r="G954" s="89" t="b">
        <v>0</v>
      </c>
    </row>
    <row r="955" spans="1:7" ht="15">
      <c r="A955" s="90" t="s">
        <v>2385</v>
      </c>
      <c r="B955" s="89">
        <v>3</v>
      </c>
      <c r="C955" s="103">
        <v>0.0003297003830031968</v>
      </c>
      <c r="D955" s="89" t="s">
        <v>3520</v>
      </c>
      <c r="E955" s="89" t="b">
        <v>0</v>
      </c>
      <c r="F955" s="89" t="b">
        <v>0</v>
      </c>
      <c r="G955" s="89" t="b">
        <v>0</v>
      </c>
    </row>
    <row r="956" spans="1:7" ht="15">
      <c r="A956" s="90" t="s">
        <v>2386</v>
      </c>
      <c r="B956" s="89">
        <v>3</v>
      </c>
      <c r="C956" s="103">
        <v>0.00036610543966139017</v>
      </c>
      <c r="D956" s="89" t="s">
        <v>3520</v>
      </c>
      <c r="E956" s="89" t="b">
        <v>0</v>
      </c>
      <c r="F956" s="89" t="b">
        <v>0</v>
      </c>
      <c r="G956" s="89" t="b">
        <v>0</v>
      </c>
    </row>
    <row r="957" spans="1:7" ht="15">
      <c r="A957" s="90" t="s">
        <v>2387</v>
      </c>
      <c r="B957" s="89">
        <v>3</v>
      </c>
      <c r="C957" s="103">
        <v>0.0003297003830031968</v>
      </c>
      <c r="D957" s="89" t="s">
        <v>3520</v>
      </c>
      <c r="E957" s="89" t="b">
        <v>0</v>
      </c>
      <c r="F957" s="89" t="b">
        <v>0</v>
      </c>
      <c r="G957" s="89" t="b">
        <v>0</v>
      </c>
    </row>
    <row r="958" spans="1:7" ht="15">
      <c r="A958" s="90" t="s">
        <v>2388</v>
      </c>
      <c r="B958" s="89">
        <v>3</v>
      </c>
      <c r="C958" s="103">
        <v>0.00036610543966139017</v>
      </c>
      <c r="D958" s="89" t="s">
        <v>3520</v>
      </c>
      <c r="E958" s="89" t="b">
        <v>0</v>
      </c>
      <c r="F958" s="89" t="b">
        <v>0</v>
      </c>
      <c r="G958" s="89" t="b">
        <v>0</v>
      </c>
    </row>
    <row r="959" spans="1:7" ht="15">
      <c r="A959" s="90" t="s">
        <v>2389</v>
      </c>
      <c r="B959" s="89">
        <v>3</v>
      </c>
      <c r="C959" s="103">
        <v>0.0003297003830031968</v>
      </c>
      <c r="D959" s="89" t="s">
        <v>3520</v>
      </c>
      <c r="E959" s="89" t="b">
        <v>0</v>
      </c>
      <c r="F959" s="89" t="b">
        <v>0</v>
      </c>
      <c r="G959" s="89" t="b">
        <v>0</v>
      </c>
    </row>
    <row r="960" spans="1:7" ht="15">
      <c r="A960" s="90" t="s">
        <v>2390</v>
      </c>
      <c r="B960" s="89">
        <v>3</v>
      </c>
      <c r="C960" s="103">
        <v>0.0003297003830031968</v>
      </c>
      <c r="D960" s="89" t="s">
        <v>3520</v>
      </c>
      <c r="E960" s="89" t="b">
        <v>0</v>
      </c>
      <c r="F960" s="89" t="b">
        <v>0</v>
      </c>
      <c r="G960" s="89" t="b">
        <v>0</v>
      </c>
    </row>
    <row r="961" spans="1:7" ht="15">
      <c r="A961" s="90" t="s">
        <v>2391</v>
      </c>
      <c r="B961" s="89">
        <v>3</v>
      </c>
      <c r="C961" s="103">
        <v>0.0003297003830031968</v>
      </c>
      <c r="D961" s="89" t="s">
        <v>3520</v>
      </c>
      <c r="E961" s="89" t="b">
        <v>0</v>
      </c>
      <c r="F961" s="89" t="b">
        <v>0</v>
      </c>
      <c r="G961" s="89" t="b">
        <v>0</v>
      </c>
    </row>
    <row r="962" spans="1:7" ht="15">
      <c r="A962" s="90" t="s">
        <v>2392</v>
      </c>
      <c r="B962" s="89">
        <v>3</v>
      </c>
      <c r="C962" s="103">
        <v>0.00042834029508086115</v>
      </c>
      <c r="D962" s="89" t="s">
        <v>3520</v>
      </c>
      <c r="E962" s="89" t="b">
        <v>0</v>
      </c>
      <c r="F962" s="89" t="b">
        <v>0</v>
      </c>
      <c r="G962" s="89" t="b">
        <v>0</v>
      </c>
    </row>
    <row r="963" spans="1:7" ht="15">
      <c r="A963" s="90" t="s">
        <v>2393</v>
      </c>
      <c r="B963" s="89">
        <v>3</v>
      </c>
      <c r="C963" s="103">
        <v>0.00036610543966139017</v>
      </c>
      <c r="D963" s="89" t="s">
        <v>3520</v>
      </c>
      <c r="E963" s="89" t="b">
        <v>0</v>
      </c>
      <c r="F963" s="89" t="b">
        <v>0</v>
      </c>
      <c r="G963" s="89" t="b">
        <v>0</v>
      </c>
    </row>
    <row r="964" spans="1:7" ht="15">
      <c r="A964" s="90" t="s">
        <v>2394</v>
      </c>
      <c r="B964" s="89">
        <v>3</v>
      </c>
      <c r="C964" s="103">
        <v>0.00036610543966139017</v>
      </c>
      <c r="D964" s="89" t="s">
        <v>3520</v>
      </c>
      <c r="E964" s="89" t="b">
        <v>0</v>
      </c>
      <c r="F964" s="89" t="b">
        <v>0</v>
      </c>
      <c r="G964" s="89" t="b">
        <v>0</v>
      </c>
    </row>
    <row r="965" spans="1:7" ht="15">
      <c r="A965" s="90" t="s">
        <v>2395</v>
      </c>
      <c r="B965" s="89">
        <v>3</v>
      </c>
      <c r="C965" s="103">
        <v>0.0003297003830031968</v>
      </c>
      <c r="D965" s="89" t="s">
        <v>3520</v>
      </c>
      <c r="E965" s="89" t="b">
        <v>0</v>
      </c>
      <c r="F965" s="89" t="b">
        <v>0</v>
      </c>
      <c r="G965" s="89" t="b">
        <v>0</v>
      </c>
    </row>
    <row r="966" spans="1:7" ht="15">
      <c r="A966" s="90" t="s">
        <v>2396</v>
      </c>
      <c r="B966" s="89">
        <v>3</v>
      </c>
      <c r="C966" s="103">
        <v>0.00036610543966139017</v>
      </c>
      <c r="D966" s="89" t="s">
        <v>3520</v>
      </c>
      <c r="E966" s="89" t="b">
        <v>0</v>
      </c>
      <c r="F966" s="89" t="b">
        <v>0</v>
      </c>
      <c r="G966" s="89" t="b">
        <v>0</v>
      </c>
    </row>
    <row r="967" spans="1:7" ht="15">
      <c r="A967" s="90" t="s">
        <v>2397</v>
      </c>
      <c r="B967" s="89">
        <v>3</v>
      </c>
      <c r="C967" s="103">
        <v>0.00036610543966139017</v>
      </c>
      <c r="D967" s="89" t="s">
        <v>3520</v>
      </c>
      <c r="E967" s="89" t="b">
        <v>0</v>
      </c>
      <c r="F967" s="89" t="b">
        <v>0</v>
      </c>
      <c r="G967" s="89" t="b">
        <v>0</v>
      </c>
    </row>
    <row r="968" spans="1:7" ht="15">
      <c r="A968" s="90" t="s">
        <v>2398</v>
      </c>
      <c r="B968" s="89">
        <v>3</v>
      </c>
      <c r="C968" s="103">
        <v>0.0003297003830031968</v>
      </c>
      <c r="D968" s="89" t="s">
        <v>3520</v>
      </c>
      <c r="E968" s="89" t="b">
        <v>0</v>
      </c>
      <c r="F968" s="89" t="b">
        <v>0</v>
      </c>
      <c r="G968" s="89" t="b">
        <v>0</v>
      </c>
    </row>
    <row r="969" spans="1:7" ht="15">
      <c r="A969" s="90" t="s">
        <v>2399</v>
      </c>
      <c r="B969" s="89">
        <v>3</v>
      </c>
      <c r="C969" s="103">
        <v>0.00042834029508086115</v>
      </c>
      <c r="D969" s="89" t="s">
        <v>3520</v>
      </c>
      <c r="E969" s="89" t="b">
        <v>0</v>
      </c>
      <c r="F969" s="89" t="b">
        <v>0</v>
      </c>
      <c r="G969" s="89" t="b">
        <v>0</v>
      </c>
    </row>
    <row r="970" spans="1:7" ht="15">
      <c r="A970" s="90" t="s">
        <v>2400</v>
      </c>
      <c r="B970" s="89">
        <v>3</v>
      </c>
      <c r="C970" s="103">
        <v>0.00042834029508086115</v>
      </c>
      <c r="D970" s="89" t="s">
        <v>3520</v>
      </c>
      <c r="E970" s="89" t="b">
        <v>0</v>
      </c>
      <c r="F970" s="89" t="b">
        <v>0</v>
      </c>
      <c r="G970" s="89" t="b">
        <v>0</v>
      </c>
    </row>
    <row r="971" spans="1:7" ht="15">
      <c r="A971" s="90" t="s">
        <v>2401</v>
      </c>
      <c r="B971" s="89">
        <v>3</v>
      </c>
      <c r="C971" s="103">
        <v>0.0003297003830031968</v>
      </c>
      <c r="D971" s="89" t="s">
        <v>3520</v>
      </c>
      <c r="E971" s="89" t="b">
        <v>0</v>
      </c>
      <c r="F971" s="89" t="b">
        <v>0</v>
      </c>
      <c r="G971" s="89" t="b">
        <v>0</v>
      </c>
    </row>
    <row r="972" spans="1:7" ht="15">
      <c r="A972" s="90" t="s">
        <v>2402</v>
      </c>
      <c r="B972" s="89">
        <v>3</v>
      </c>
      <c r="C972" s="103">
        <v>0.00042834029508086115</v>
      </c>
      <c r="D972" s="89" t="s">
        <v>3520</v>
      </c>
      <c r="E972" s="89" t="b">
        <v>0</v>
      </c>
      <c r="F972" s="89" t="b">
        <v>0</v>
      </c>
      <c r="G972" s="89" t="b">
        <v>0</v>
      </c>
    </row>
    <row r="973" spans="1:7" ht="15">
      <c r="A973" s="90" t="s">
        <v>2403</v>
      </c>
      <c r="B973" s="89">
        <v>3</v>
      </c>
      <c r="C973" s="103">
        <v>0.00036610543966139017</v>
      </c>
      <c r="D973" s="89" t="s">
        <v>3520</v>
      </c>
      <c r="E973" s="89" t="b">
        <v>0</v>
      </c>
      <c r="F973" s="89" t="b">
        <v>0</v>
      </c>
      <c r="G973" s="89" t="b">
        <v>0</v>
      </c>
    </row>
    <row r="974" spans="1:7" ht="15">
      <c r="A974" s="90" t="s">
        <v>2404</v>
      </c>
      <c r="B974" s="89">
        <v>3</v>
      </c>
      <c r="C974" s="103">
        <v>0.0003297003830031968</v>
      </c>
      <c r="D974" s="89" t="s">
        <v>3520</v>
      </c>
      <c r="E974" s="89" t="b">
        <v>0</v>
      </c>
      <c r="F974" s="89" t="b">
        <v>0</v>
      </c>
      <c r="G974" s="89" t="b">
        <v>0</v>
      </c>
    </row>
    <row r="975" spans="1:7" ht="15">
      <c r="A975" s="90" t="s">
        <v>2405</v>
      </c>
      <c r="B975" s="89">
        <v>3</v>
      </c>
      <c r="C975" s="103">
        <v>0.0003297003830031968</v>
      </c>
      <c r="D975" s="89" t="s">
        <v>3520</v>
      </c>
      <c r="E975" s="89" t="b">
        <v>0</v>
      </c>
      <c r="F975" s="89" t="b">
        <v>0</v>
      </c>
      <c r="G975" s="89" t="b">
        <v>0</v>
      </c>
    </row>
    <row r="976" spans="1:7" ht="15">
      <c r="A976" s="90" t="s">
        <v>2406</v>
      </c>
      <c r="B976" s="89">
        <v>3</v>
      </c>
      <c r="C976" s="103">
        <v>0.0003297003830031968</v>
      </c>
      <c r="D976" s="89" t="s">
        <v>3520</v>
      </c>
      <c r="E976" s="89" t="b">
        <v>0</v>
      </c>
      <c r="F976" s="89" t="b">
        <v>0</v>
      </c>
      <c r="G976" s="89" t="b">
        <v>0</v>
      </c>
    </row>
    <row r="977" spans="1:7" ht="15">
      <c r="A977" s="90" t="s">
        <v>2407</v>
      </c>
      <c r="B977" s="89">
        <v>3</v>
      </c>
      <c r="C977" s="103">
        <v>0.00036610543966139017</v>
      </c>
      <c r="D977" s="89" t="s">
        <v>3520</v>
      </c>
      <c r="E977" s="89" t="b">
        <v>0</v>
      </c>
      <c r="F977" s="89" t="b">
        <v>0</v>
      </c>
      <c r="G977" s="89" t="b">
        <v>0</v>
      </c>
    </row>
    <row r="978" spans="1:7" ht="15">
      <c r="A978" s="90" t="s">
        <v>2408</v>
      </c>
      <c r="B978" s="89">
        <v>3</v>
      </c>
      <c r="C978" s="103">
        <v>0.0003297003830031968</v>
      </c>
      <c r="D978" s="89" t="s">
        <v>3520</v>
      </c>
      <c r="E978" s="89" t="b">
        <v>0</v>
      </c>
      <c r="F978" s="89" t="b">
        <v>0</v>
      </c>
      <c r="G978" s="89" t="b">
        <v>0</v>
      </c>
    </row>
    <row r="979" spans="1:7" ht="15">
      <c r="A979" s="90" t="s">
        <v>2409</v>
      </c>
      <c r="B979" s="89">
        <v>3</v>
      </c>
      <c r="C979" s="103">
        <v>0.0003297003830031968</v>
      </c>
      <c r="D979" s="89" t="s">
        <v>3520</v>
      </c>
      <c r="E979" s="89" t="b">
        <v>0</v>
      </c>
      <c r="F979" s="89" t="b">
        <v>0</v>
      </c>
      <c r="G979" s="89" t="b">
        <v>0</v>
      </c>
    </row>
    <row r="980" spans="1:7" ht="15">
      <c r="A980" s="90" t="s">
        <v>2410</v>
      </c>
      <c r="B980" s="89">
        <v>3</v>
      </c>
      <c r="C980" s="103">
        <v>0.0003297003830031968</v>
      </c>
      <c r="D980" s="89" t="s">
        <v>3520</v>
      </c>
      <c r="E980" s="89" t="b">
        <v>0</v>
      </c>
      <c r="F980" s="89" t="b">
        <v>0</v>
      </c>
      <c r="G980" s="89" t="b">
        <v>0</v>
      </c>
    </row>
    <row r="981" spans="1:7" ht="15">
      <c r="A981" s="90" t="s">
        <v>2411</v>
      </c>
      <c r="B981" s="89">
        <v>3</v>
      </c>
      <c r="C981" s="103">
        <v>0.0003297003830031968</v>
      </c>
      <c r="D981" s="89" t="s">
        <v>3520</v>
      </c>
      <c r="E981" s="89" t="b">
        <v>0</v>
      </c>
      <c r="F981" s="89" t="b">
        <v>0</v>
      </c>
      <c r="G981" s="89" t="b">
        <v>0</v>
      </c>
    </row>
    <row r="982" spans="1:7" ht="15">
      <c r="A982" s="90" t="s">
        <v>2412</v>
      </c>
      <c r="B982" s="89">
        <v>3</v>
      </c>
      <c r="C982" s="103">
        <v>0.00042834029508086115</v>
      </c>
      <c r="D982" s="89" t="s">
        <v>3520</v>
      </c>
      <c r="E982" s="89" t="b">
        <v>0</v>
      </c>
      <c r="F982" s="89" t="b">
        <v>0</v>
      </c>
      <c r="G982" s="89" t="b">
        <v>0</v>
      </c>
    </row>
    <row r="983" spans="1:7" ht="15">
      <c r="A983" s="90" t="s">
        <v>2413</v>
      </c>
      <c r="B983" s="89">
        <v>3</v>
      </c>
      <c r="C983" s="103">
        <v>0.0003297003830031968</v>
      </c>
      <c r="D983" s="89" t="s">
        <v>3520</v>
      </c>
      <c r="E983" s="89" t="b">
        <v>0</v>
      </c>
      <c r="F983" s="89" t="b">
        <v>0</v>
      </c>
      <c r="G983" s="89" t="b">
        <v>0</v>
      </c>
    </row>
    <row r="984" spans="1:7" ht="15">
      <c r="A984" s="90" t="s">
        <v>2414</v>
      </c>
      <c r="B984" s="89">
        <v>3</v>
      </c>
      <c r="C984" s="103">
        <v>0.00036610543966139017</v>
      </c>
      <c r="D984" s="89" t="s">
        <v>3520</v>
      </c>
      <c r="E984" s="89" t="b">
        <v>0</v>
      </c>
      <c r="F984" s="89" t="b">
        <v>0</v>
      </c>
      <c r="G984" s="89" t="b">
        <v>0</v>
      </c>
    </row>
    <row r="985" spans="1:7" ht="15">
      <c r="A985" s="90" t="s">
        <v>2415</v>
      </c>
      <c r="B985" s="89">
        <v>3</v>
      </c>
      <c r="C985" s="103">
        <v>0.00036610543966139017</v>
      </c>
      <c r="D985" s="89" t="s">
        <v>3520</v>
      </c>
      <c r="E985" s="89" t="b">
        <v>0</v>
      </c>
      <c r="F985" s="89" t="b">
        <v>0</v>
      </c>
      <c r="G985" s="89" t="b">
        <v>0</v>
      </c>
    </row>
    <row r="986" spans="1:7" ht="15">
      <c r="A986" s="90" t="s">
        <v>2416</v>
      </c>
      <c r="B986" s="89">
        <v>3</v>
      </c>
      <c r="C986" s="103">
        <v>0.00036610543966139017</v>
      </c>
      <c r="D986" s="89" t="s">
        <v>3520</v>
      </c>
      <c r="E986" s="89" t="b">
        <v>0</v>
      </c>
      <c r="F986" s="89" t="b">
        <v>0</v>
      </c>
      <c r="G986" s="89" t="b">
        <v>0</v>
      </c>
    </row>
    <row r="987" spans="1:7" ht="15">
      <c r="A987" s="90" t="s">
        <v>2417</v>
      </c>
      <c r="B987" s="89">
        <v>3</v>
      </c>
      <c r="C987" s="103">
        <v>0.0003297003830031968</v>
      </c>
      <c r="D987" s="89" t="s">
        <v>3520</v>
      </c>
      <c r="E987" s="89" t="b">
        <v>0</v>
      </c>
      <c r="F987" s="89" t="b">
        <v>0</v>
      </c>
      <c r="G987" s="89" t="b">
        <v>0</v>
      </c>
    </row>
    <row r="988" spans="1:7" ht="15">
      <c r="A988" s="90" t="s">
        <v>2418</v>
      </c>
      <c r="B988" s="89">
        <v>3</v>
      </c>
      <c r="C988" s="103">
        <v>0.0003297003830031968</v>
      </c>
      <c r="D988" s="89" t="s">
        <v>3520</v>
      </c>
      <c r="E988" s="89" t="b">
        <v>0</v>
      </c>
      <c r="F988" s="89" t="b">
        <v>0</v>
      </c>
      <c r="G988" s="89" t="b">
        <v>0</v>
      </c>
    </row>
    <row r="989" spans="1:7" ht="15">
      <c r="A989" s="90" t="s">
        <v>2419</v>
      </c>
      <c r="B989" s="89">
        <v>3</v>
      </c>
      <c r="C989" s="103">
        <v>0.00042834029508086115</v>
      </c>
      <c r="D989" s="89" t="s">
        <v>3520</v>
      </c>
      <c r="E989" s="89" t="b">
        <v>0</v>
      </c>
      <c r="F989" s="89" t="b">
        <v>0</v>
      </c>
      <c r="G989" s="89" t="b">
        <v>0</v>
      </c>
    </row>
    <row r="990" spans="1:7" ht="15">
      <c r="A990" s="90" t="s">
        <v>2420</v>
      </c>
      <c r="B990" s="89">
        <v>3</v>
      </c>
      <c r="C990" s="103">
        <v>0.0003297003830031968</v>
      </c>
      <c r="D990" s="89" t="s">
        <v>3520</v>
      </c>
      <c r="E990" s="89" t="b">
        <v>0</v>
      </c>
      <c r="F990" s="89" t="b">
        <v>0</v>
      </c>
      <c r="G990" s="89" t="b">
        <v>0</v>
      </c>
    </row>
    <row r="991" spans="1:7" ht="15">
      <c r="A991" s="90" t="s">
        <v>2421</v>
      </c>
      <c r="B991" s="89">
        <v>3</v>
      </c>
      <c r="C991" s="103">
        <v>0.0003297003830031968</v>
      </c>
      <c r="D991" s="89" t="s">
        <v>3520</v>
      </c>
      <c r="E991" s="89" t="b">
        <v>0</v>
      </c>
      <c r="F991" s="89" t="b">
        <v>0</v>
      </c>
      <c r="G991" s="89" t="b">
        <v>0</v>
      </c>
    </row>
    <row r="992" spans="1:7" ht="15">
      <c r="A992" s="90" t="s">
        <v>2422</v>
      </c>
      <c r="B992" s="89">
        <v>3</v>
      </c>
      <c r="C992" s="103">
        <v>0.0003297003830031968</v>
      </c>
      <c r="D992" s="89" t="s">
        <v>3520</v>
      </c>
      <c r="E992" s="89" t="b">
        <v>0</v>
      </c>
      <c r="F992" s="89" t="b">
        <v>0</v>
      </c>
      <c r="G992" s="89" t="b">
        <v>0</v>
      </c>
    </row>
    <row r="993" spans="1:7" ht="15">
      <c r="A993" s="90" t="s">
        <v>2423</v>
      </c>
      <c r="B993" s="89">
        <v>3</v>
      </c>
      <c r="C993" s="103">
        <v>0.0003297003830031968</v>
      </c>
      <c r="D993" s="89" t="s">
        <v>3520</v>
      </c>
      <c r="E993" s="89" t="b">
        <v>1</v>
      </c>
      <c r="F993" s="89" t="b">
        <v>0</v>
      </c>
      <c r="G993" s="89" t="b">
        <v>0</v>
      </c>
    </row>
    <row r="994" spans="1:7" ht="15">
      <c r="A994" s="90" t="s">
        <v>2424</v>
      </c>
      <c r="B994" s="89">
        <v>3</v>
      </c>
      <c r="C994" s="103">
        <v>0.00036610543966139017</v>
      </c>
      <c r="D994" s="89" t="s">
        <v>3520</v>
      </c>
      <c r="E994" s="89" t="b">
        <v>0</v>
      </c>
      <c r="F994" s="89" t="b">
        <v>0</v>
      </c>
      <c r="G994" s="89" t="b">
        <v>0</v>
      </c>
    </row>
    <row r="995" spans="1:7" ht="15">
      <c r="A995" s="90" t="s">
        <v>2425</v>
      </c>
      <c r="B995" s="89">
        <v>3</v>
      </c>
      <c r="C995" s="103">
        <v>0.00042834029508086115</v>
      </c>
      <c r="D995" s="89" t="s">
        <v>3520</v>
      </c>
      <c r="E995" s="89" t="b">
        <v>0</v>
      </c>
      <c r="F995" s="89" t="b">
        <v>0</v>
      </c>
      <c r="G995" s="89" t="b">
        <v>0</v>
      </c>
    </row>
    <row r="996" spans="1:7" ht="15">
      <c r="A996" s="90" t="s">
        <v>2426</v>
      </c>
      <c r="B996" s="89">
        <v>3</v>
      </c>
      <c r="C996" s="103">
        <v>0.0003297003830031968</v>
      </c>
      <c r="D996" s="89" t="s">
        <v>3520</v>
      </c>
      <c r="E996" s="89" t="b">
        <v>0</v>
      </c>
      <c r="F996" s="89" t="b">
        <v>0</v>
      </c>
      <c r="G996" s="89" t="b">
        <v>0</v>
      </c>
    </row>
    <row r="997" spans="1:7" ht="15">
      <c r="A997" s="90" t="s">
        <v>2427</v>
      </c>
      <c r="B997" s="89">
        <v>3</v>
      </c>
      <c r="C997" s="103">
        <v>0.0003297003830031968</v>
      </c>
      <c r="D997" s="89" t="s">
        <v>3520</v>
      </c>
      <c r="E997" s="89" t="b">
        <v>0</v>
      </c>
      <c r="F997" s="89" t="b">
        <v>0</v>
      </c>
      <c r="G997" s="89" t="b">
        <v>0</v>
      </c>
    </row>
    <row r="998" spans="1:7" ht="15">
      <c r="A998" s="90" t="s">
        <v>2428</v>
      </c>
      <c r="B998" s="89">
        <v>3</v>
      </c>
      <c r="C998" s="103">
        <v>0.00042834029508086115</v>
      </c>
      <c r="D998" s="89" t="s">
        <v>3520</v>
      </c>
      <c r="E998" s="89" t="b">
        <v>0</v>
      </c>
      <c r="F998" s="89" t="b">
        <v>0</v>
      </c>
      <c r="G998" s="89" t="b">
        <v>0</v>
      </c>
    </row>
    <row r="999" spans="1:7" ht="15">
      <c r="A999" s="90" t="s">
        <v>2429</v>
      </c>
      <c r="B999" s="89">
        <v>3</v>
      </c>
      <c r="C999" s="103">
        <v>0.00042834029508086115</v>
      </c>
      <c r="D999" s="89" t="s">
        <v>3520</v>
      </c>
      <c r="E999" s="89" t="b">
        <v>0</v>
      </c>
      <c r="F999" s="89" t="b">
        <v>0</v>
      </c>
      <c r="G999" s="89" t="b">
        <v>0</v>
      </c>
    </row>
    <row r="1000" spans="1:7" ht="15">
      <c r="A1000" s="90" t="s">
        <v>2430</v>
      </c>
      <c r="B1000" s="89">
        <v>3</v>
      </c>
      <c r="C1000" s="103">
        <v>0.00036610543966139017</v>
      </c>
      <c r="D1000" s="89" t="s">
        <v>3520</v>
      </c>
      <c r="E1000" s="89" t="b">
        <v>0</v>
      </c>
      <c r="F1000" s="89" t="b">
        <v>0</v>
      </c>
      <c r="G1000" s="89" t="b">
        <v>0</v>
      </c>
    </row>
    <row r="1001" spans="1:7" ht="15">
      <c r="A1001" s="90" t="s">
        <v>2431</v>
      </c>
      <c r="B1001" s="89">
        <v>3</v>
      </c>
      <c r="C1001" s="103">
        <v>0.0003297003830031968</v>
      </c>
      <c r="D1001" s="89" t="s">
        <v>3520</v>
      </c>
      <c r="E1001" s="89" t="b">
        <v>0</v>
      </c>
      <c r="F1001" s="89" t="b">
        <v>0</v>
      </c>
      <c r="G1001" s="89" t="b">
        <v>0</v>
      </c>
    </row>
    <row r="1002" spans="1:7" ht="15">
      <c r="A1002" s="90" t="s">
        <v>2432</v>
      </c>
      <c r="B1002" s="89">
        <v>3</v>
      </c>
      <c r="C1002" s="103">
        <v>0.00036610543966139017</v>
      </c>
      <c r="D1002" s="89" t="s">
        <v>3520</v>
      </c>
      <c r="E1002" s="89" t="b">
        <v>1</v>
      </c>
      <c r="F1002" s="89" t="b">
        <v>0</v>
      </c>
      <c r="G1002" s="89" t="b">
        <v>0</v>
      </c>
    </row>
    <row r="1003" spans="1:7" ht="15">
      <c r="A1003" s="90" t="s">
        <v>2433</v>
      </c>
      <c r="B1003" s="89">
        <v>3</v>
      </c>
      <c r="C1003" s="103">
        <v>0.0003297003830031968</v>
      </c>
      <c r="D1003" s="89" t="s">
        <v>3520</v>
      </c>
      <c r="E1003" s="89" t="b">
        <v>0</v>
      </c>
      <c r="F1003" s="89" t="b">
        <v>0</v>
      </c>
      <c r="G1003" s="89" t="b">
        <v>0</v>
      </c>
    </row>
    <row r="1004" spans="1:7" ht="15">
      <c r="A1004" s="90" t="s">
        <v>2434</v>
      </c>
      <c r="B1004" s="89">
        <v>3</v>
      </c>
      <c r="C1004" s="103">
        <v>0.00042834029508086115</v>
      </c>
      <c r="D1004" s="89" t="s">
        <v>3520</v>
      </c>
      <c r="E1004" s="89" t="b">
        <v>0</v>
      </c>
      <c r="F1004" s="89" t="b">
        <v>0</v>
      </c>
      <c r="G1004" s="89" t="b">
        <v>0</v>
      </c>
    </row>
    <row r="1005" spans="1:7" ht="15">
      <c r="A1005" s="90" t="s">
        <v>2435</v>
      </c>
      <c r="B1005" s="89">
        <v>3</v>
      </c>
      <c r="C1005" s="103">
        <v>0.0003297003830031968</v>
      </c>
      <c r="D1005" s="89" t="s">
        <v>3520</v>
      </c>
      <c r="E1005" s="89" t="b">
        <v>0</v>
      </c>
      <c r="F1005" s="89" t="b">
        <v>0</v>
      </c>
      <c r="G1005" s="89" t="b">
        <v>0</v>
      </c>
    </row>
    <row r="1006" spans="1:7" ht="15">
      <c r="A1006" s="90" t="s">
        <v>2436</v>
      </c>
      <c r="B1006" s="89">
        <v>3</v>
      </c>
      <c r="C1006" s="103">
        <v>0.00042834029508086115</v>
      </c>
      <c r="D1006" s="89" t="s">
        <v>3520</v>
      </c>
      <c r="E1006" s="89" t="b">
        <v>0</v>
      </c>
      <c r="F1006" s="89" t="b">
        <v>0</v>
      </c>
      <c r="G1006" s="89" t="b">
        <v>0</v>
      </c>
    </row>
    <row r="1007" spans="1:7" ht="15">
      <c r="A1007" s="90" t="s">
        <v>2437</v>
      </c>
      <c r="B1007" s="89">
        <v>3</v>
      </c>
      <c r="C1007" s="103">
        <v>0.00036610543966139017</v>
      </c>
      <c r="D1007" s="89" t="s">
        <v>3520</v>
      </c>
      <c r="E1007" s="89" t="b">
        <v>0</v>
      </c>
      <c r="F1007" s="89" t="b">
        <v>0</v>
      </c>
      <c r="G1007" s="89" t="b">
        <v>0</v>
      </c>
    </row>
    <row r="1008" spans="1:7" ht="15">
      <c r="A1008" s="90" t="s">
        <v>2438</v>
      </c>
      <c r="B1008" s="89">
        <v>3</v>
      </c>
      <c r="C1008" s="103">
        <v>0.00036610543966139017</v>
      </c>
      <c r="D1008" s="89" t="s">
        <v>3520</v>
      </c>
      <c r="E1008" s="89" t="b">
        <v>0</v>
      </c>
      <c r="F1008" s="89" t="b">
        <v>0</v>
      </c>
      <c r="G1008" s="89" t="b">
        <v>0</v>
      </c>
    </row>
    <row r="1009" spans="1:7" ht="15">
      <c r="A1009" s="90" t="s">
        <v>2439</v>
      </c>
      <c r="B1009" s="89">
        <v>3</v>
      </c>
      <c r="C1009" s="103">
        <v>0.00042834029508086115</v>
      </c>
      <c r="D1009" s="89" t="s">
        <v>3520</v>
      </c>
      <c r="E1009" s="89" t="b">
        <v>0</v>
      </c>
      <c r="F1009" s="89" t="b">
        <v>0</v>
      </c>
      <c r="G1009" s="89" t="b">
        <v>0</v>
      </c>
    </row>
    <row r="1010" spans="1:7" ht="15">
      <c r="A1010" s="90" t="s">
        <v>2440</v>
      </c>
      <c r="B1010" s="89">
        <v>3</v>
      </c>
      <c r="C1010" s="103">
        <v>0.00042834029508086115</v>
      </c>
      <c r="D1010" s="89" t="s">
        <v>3520</v>
      </c>
      <c r="E1010" s="89" t="b">
        <v>0</v>
      </c>
      <c r="F1010" s="89" t="b">
        <v>0</v>
      </c>
      <c r="G1010" s="89" t="b">
        <v>0</v>
      </c>
    </row>
    <row r="1011" spans="1:7" ht="15">
      <c r="A1011" s="90" t="s">
        <v>2441</v>
      </c>
      <c r="B1011" s="89">
        <v>3</v>
      </c>
      <c r="C1011" s="103">
        <v>0.00042834029508086115</v>
      </c>
      <c r="D1011" s="89" t="s">
        <v>3520</v>
      </c>
      <c r="E1011" s="89" t="b">
        <v>0</v>
      </c>
      <c r="F1011" s="89" t="b">
        <v>0</v>
      </c>
      <c r="G1011" s="89" t="b">
        <v>0</v>
      </c>
    </row>
    <row r="1012" spans="1:7" ht="15">
      <c r="A1012" s="90" t="s">
        <v>2442</v>
      </c>
      <c r="B1012" s="89">
        <v>3</v>
      </c>
      <c r="C1012" s="103">
        <v>0.0003297003830031968</v>
      </c>
      <c r="D1012" s="89" t="s">
        <v>3520</v>
      </c>
      <c r="E1012" s="89" t="b">
        <v>1</v>
      </c>
      <c r="F1012" s="89" t="b">
        <v>0</v>
      </c>
      <c r="G1012" s="89" t="b">
        <v>0</v>
      </c>
    </row>
    <row r="1013" spans="1:7" ht="15">
      <c r="A1013" s="90" t="s">
        <v>2443</v>
      </c>
      <c r="B1013" s="89">
        <v>3</v>
      </c>
      <c r="C1013" s="103">
        <v>0.00042834029508086115</v>
      </c>
      <c r="D1013" s="89" t="s">
        <v>3520</v>
      </c>
      <c r="E1013" s="89" t="b">
        <v>0</v>
      </c>
      <c r="F1013" s="89" t="b">
        <v>0</v>
      </c>
      <c r="G1013" s="89" t="b">
        <v>0</v>
      </c>
    </row>
    <row r="1014" spans="1:7" ht="15">
      <c r="A1014" s="90" t="s">
        <v>2444</v>
      </c>
      <c r="B1014" s="89">
        <v>3</v>
      </c>
      <c r="C1014" s="103">
        <v>0.0003297003830031968</v>
      </c>
      <c r="D1014" s="89" t="s">
        <v>3520</v>
      </c>
      <c r="E1014" s="89" t="b">
        <v>0</v>
      </c>
      <c r="F1014" s="89" t="b">
        <v>0</v>
      </c>
      <c r="G1014" s="89" t="b">
        <v>0</v>
      </c>
    </row>
    <row r="1015" spans="1:7" ht="15">
      <c r="A1015" s="90" t="s">
        <v>2445</v>
      </c>
      <c r="B1015" s="89">
        <v>3</v>
      </c>
      <c r="C1015" s="103">
        <v>0.00042834029508086115</v>
      </c>
      <c r="D1015" s="89" t="s">
        <v>3520</v>
      </c>
      <c r="E1015" s="89" t="b">
        <v>0</v>
      </c>
      <c r="F1015" s="89" t="b">
        <v>0</v>
      </c>
      <c r="G1015" s="89" t="b">
        <v>0</v>
      </c>
    </row>
    <row r="1016" spans="1:7" ht="15">
      <c r="A1016" s="90" t="s">
        <v>2446</v>
      </c>
      <c r="B1016" s="89">
        <v>3</v>
      </c>
      <c r="C1016" s="103">
        <v>0.0003297003830031968</v>
      </c>
      <c r="D1016" s="89" t="s">
        <v>3520</v>
      </c>
      <c r="E1016" s="89" t="b">
        <v>0</v>
      </c>
      <c r="F1016" s="89" t="b">
        <v>0</v>
      </c>
      <c r="G1016" s="89" t="b">
        <v>0</v>
      </c>
    </row>
    <row r="1017" spans="1:7" ht="15">
      <c r="A1017" s="90" t="s">
        <v>2447</v>
      </c>
      <c r="B1017" s="89">
        <v>3</v>
      </c>
      <c r="C1017" s="103">
        <v>0.0003297003830031968</v>
      </c>
      <c r="D1017" s="89" t="s">
        <v>3520</v>
      </c>
      <c r="E1017" s="89" t="b">
        <v>1</v>
      </c>
      <c r="F1017" s="89" t="b">
        <v>0</v>
      </c>
      <c r="G1017" s="89" t="b">
        <v>0</v>
      </c>
    </row>
    <row r="1018" spans="1:7" ht="15">
      <c r="A1018" s="90" t="s">
        <v>2448</v>
      </c>
      <c r="B1018" s="89">
        <v>3</v>
      </c>
      <c r="C1018" s="103">
        <v>0.00036610543966139017</v>
      </c>
      <c r="D1018" s="89" t="s">
        <v>3520</v>
      </c>
      <c r="E1018" s="89" t="b">
        <v>0</v>
      </c>
      <c r="F1018" s="89" t="b">
        <v>0</v>
      </c>
      <c r="G1018" s="89" t="b">
        <v>0</v>
      </c>
    </row>
    <row r="1019" spans="1:7" ht="15">
      <c r="A1019" s="90" t="s">
        <v>2449</v>
      </c>
      <c r="B1019" s="89">
        <v>3</v>
      </c>
      <c r="C1019" s="103">
        <v>0.00036610543966139017</v>
      </c>
      <c r="D1019" s="89" t="s">
        <v>3520</v>
      </c>
      <c r="E1019" s="89" t="b">
        <v>0</v>
      </c>
      <c r="F1019" s="89" t="b">
        <v>0</v>
      </c>
      <c r="G1019" s="89" t="b">
        <v>0</v>
      </c>
    </row>
    <row r="1020" spans="1:7" ht="15">
      <c r="A1020" s="90" t="s">
        <v>2450</v>
      </c>
      <c r="B1020" s="89">
        <v>3</v>
      </c>
      <c r="C1020" s="103">
        <v>0.0003297003830031968</v>
      </c>
      <c r="D1020" s="89" t="s">
        <v>3520</v>
      </c>
      <c r="E1020" s="89" t="b">
        <v>0</v>
      </c>
      <c r="F1020" s="89" t="b">
        <v>0</v>
      </c>
      <c r="G1020" s="89" t="b">
        <v>0</v>
      </c>
    </row>
    <row r="1021" spans="1:7" ht="15">
      <c r="A1021" s="90" t="s">
        <v>2451</v>
      </c>
      <c r="B1021" s="89">
        <v>3</v>
      </c>
      <c r="C1021" s="103">
        <v>0.00036610543966139017</v>
      </c>
      <c r="D1021" s="89" t="s">
        <v>3520</v>
      </c>
      <c r="E1021" s="89" t="b">
        <v>0</v>
      </c>
      <c r="F1021" s="89" t="b">
        <v>0</v>
      </c>
      <c r="G1021" s="89" t="b">
        <v>0</v>
      </c>
    </row>
    <row r="1022" spans="1:7" ht="15">
      <c r="A1022" s="90" t="s">
        <v>2452</v>
      </c>
      <c r="B1022" s="89">
        <v>3</v>
      </c>
      <c r="C1022" s="103">
        <v>0.00036610543966139017</v>
      </c>
      <c r="D1022" s="89" t="s">
        <v>3520</v>
      </c>
      <c r="E1022" s="89" t="b">
        <v>0</v>
      </c>
      <c r="F1022" s="89" t="b">
        <v>0</v>
      </c>
      <c r="G1022" s="89" t="b">
        <v>0</v>
      </c>
    </row>
    <row r="1023" spans="1:7" ht="15">
      <c r="A1023" s="90" t="s">
        <v>2453</v>
      </c>
      <c r="B1023" s="89">
        <v>3</v>
      </c>
      <c r="C1023" s="103">
        <v>0.00042834029508086115</v>
      </c>
      <c r="D1023" s="89" t="s">
        <v>3520</v>
      </c>
      <c r="E1023" s="89" t="b">
        <v>0</v>
      </c>
      <c r="F1023" s="89" t="b">
        <v>0</v>
      </c>
      <c r="G1023" s="89" t="b">
        <v>0</v>
      </c>
    </row>
    <row r="1024" spans="1:7" ht="15">
      <c r="A1024" s="90" t="s">
        <v>2454</v>
      </c>
      <c r="B1024" s="89">
        <v>3</v>
      </c>
      <c r="C1024" s="103">
        <v>0.0003297003830031968</v>
      </c>
      <c r="D1024" s="89" t="s">
        <v>3520</v>
      </c>
      <c r="E1024" s="89" t="b">
        <v>0</v>
      </c>
      <c r="F1024" s="89" t="b">
        <v>0</v>
      </c>
      <c r="G1024" s="89" t="b">
        <v>0</v>
      </c>
    </row>
    <row r="1025" spans="1:7" ht="15">
      <c r="A1025" s="90" t="s">
        <v>2455</v>
      </c>
      <c r="B1025" s="89">
        <v>3</v>
      </c>
      <c r="C1025" s="103">
        <v>0.00036610543966139017</v>
      </c>
      <c r="D1025" s="89" t="s">
        <v>3520</v>
      </c>
      <c r="E1025" s="89" t="b">
        <v>0</v>
      </c>
      <c r="F1025" s="89" t="b">
        <v>0</v>
      </c>
      <c r="G1025" s="89" t="b">
        <v>0</v>
      </c>
    </row>
    <row r="1026" spans="1:7" ht="15">
      <c r="A1026" s="90" t="s">
        <v>2456</v>
      </c>
      <c r="B1026" s="89">
        <v>3</v>
      </c>
      <c r="C1026" s="103">
        <v>0.00042834029508086115</v>
      </c>
      <c r="D1026" s="89" t="s">
        <v>3520</v>
      </c>
      <c r="E1026" s="89" t="b">
        <v>0</v>
      </c>
      <c r="F1026" s="89" t="b">
        <v>0</v>
      </c>
      <c r="G1026" s="89" t="b">
        <v>0</v>
      </c>
    </row>
    <row r="1027" spans="1:7" ht="15">
      <c r="A1027" s="90" t="s">
        <v>2457</v>
      </c>
      <c r="B1027" s="89">
        <v>3</v>
      </c>
      <c r="C1027" s="103">
        <v>0.00036610543966139017</v>
      </c>
      <c r="D1027" s="89" t="s">
        <v>3520</v>
      </c>
      <c r="E1027" s="89" t="b">
        <v>0</v>
      </c>
      <c r="F1027" s="89" t="b">
        <v>0</v>
      </c>
      <c r="G1027" s="89" t="b">
        <v>0</v>
      </c>
    </row>
    <row r="1028" spans="1:7" ht="15">
      <c r="A1028" s="90" t="s">
        <v>2458</v>
      </c>
      <c r="B1028" s="89">
        <v>3</v>
      </c>
      <c r="C1028" s="103">
        <v>0.00036610543966139017</v>
      </c>
      <c r="D1028" s="89" t="s">
        <v>3520</v>
      </c>
      <c r="E1028" s="89" t="b">
        <v>0</v>
      </c>
      <c r="F1028" s="89" t="b">
        <v>0</v>
      </c>
      <c r="G1028" s="89" t="b">
        <v>0</v>
      </c>
    </row>
    <row r="1029" spans="1:7" ht="15">
      <c r="A1029" s="90" t="s">
        <v>2459</v>
      </c>
      <c r="B1029" s="89">
        <v>3</v>
      </c>
      <c r="C1029" s="103">
        <v>0.00042834029508086115</v>
      </c>
      <c r="D1029" s="89" t="s">
        <v>3520</v>
      </c>
      <c r="E1029" s="89" t="b">
        <v>0</v>
      </c>
      <c r="F1029" s="89" t="b">
        <v>0</v>
      </c>
      <c r="G1029" s="89" t="b">
        <v>0</v>
      </c>
    </row>
    <row r="1030" spans="1:7" ht="15">
      <c r="A1030" s="90" t="s">
        <v>2460</v>
      </c>
      <c r="B1030" s="89">
        <v>3</v>
      </c>
      <c r="C1030" s="103">
        <v>0.00042834029508086115</v>
      </c>
      <c r="D1030" s="89" t="s">
        <v>3520</v>
      </c>
      <c r="E1030" s="89" t="b">
        <v>0</v>
      </c>
      <c r="F1030" s="89" t="b">
        <v>0</v>
      </c>
      <c r="G1030" s="89" t="b">
        <v>0</v>
      </c>
    </row>
    <row r="1031" spans="1:7" ht="15">
      <c r="A1031" s="90" t="s">
        <v>2461</v>
      </c>
      <c r="B1031" s="89">
        <v>3</v>
      </c>
      <c r="C1031" s="103">
        <v>0.00036610543966139017</v>
      </c>
      <c r="D1031" s="89" t="s">
        <v>3520</v>
      </c>
      <c r="E1031" s="89" t="b">
        <v>0</v>
      </c>
      <c r="F1031" s="89" t="b">
        <v>0</v>
      </c>
      <c r="G1031" s="89" t="b">
        <v>0</v>
      </c>
    </row>
    <row r="1032" spans="1:7" ht="15">
      <c r="A1032" s="90" t="s">
        <v>2462</v>
      </c>
      <c r="B1032" s="89">
        <v>3</v>
      </c>
      <c r="C1032" s="103">
        <v>0.0003297003830031968</v>
      </c>
      <c r="D1032" s="89" t="s">
        <v>3520</v>
      </c>
      <c r="E1032" s="89" t="b">
        <v>0</v>
      </c>
      <c r="F1032" s="89" t="b">
        <v>0</v>
      </c>
      <c r="G1032" s="89" t="b">
        <v>0</v>
      </c>
    </row>
    <row r="1033" spans="1:7" ht="15">
      <c r="A1033" s="90" t="s">
        <v>2463</v>
      </c>
      <c r="B1033" s="89">
        <v>3</v>
      </c>
      <c r="C1033" s="103">
        <v>0.00042834029508086115</v>
      </c>
      <c r="D1033" s="89" t="s">
        <v>3520</v>
      </c>
      <c r="E1033" s="89" t="b">
        <v>0</v>
      </c>
      <c r="F1033" s="89" t="b">
        <v>0</v>
      </c>
      <c r="G1033" s="89" t="b">
        <v>0</v>
      </c>
    </row>
    <row r="1034" spans="1:7" ht="15">
      <c r="A1034" s="90" t="s">
        <v>2464</v>
      </c>
      <c r="B1034" s="89">
        <v>3</v>
      </c>
      <c r="C1034" s="103">
        <v>0.00036610543966139017</v>
      </c>
      <c r="D1034" s="89" t="s">
        <v>3520</v>
      </c>
      <c r="E1034" s="89" t="b">
        <v>0</v>
      </c>
      <c r="F1034" s="89" t="b">
        <v>0</v>
      </c>
      <c r="G1034" s="89" t="b">
        <v>0</v>
      </c>
    </row>
    <row r="1035" spans="1:7" ht="15">
      <c r="A1035" s="90" t="s">
        <v>2465</v>
      </c>
      <c r="B1035" s="89">
        <v>3</v>
      </c>
      <c r="C1035" s="103">
        <v>0.00036610543966139017</v>
      </c>
      <c r="D1035" s="89" t="s">
        <v>3520</v>
      </c>
      <c r="E1035" s="89" t="b">
        <v>0</v>
      </c>
      <c r="F1035" s="89" t="b">
        <v>0</v>
      </c>
      <c r="G1035" s="89" t="b">
        <v>0</v>
      </c>
    </row>
    <row r="1036" spans="1:7" ht="15">
      <c r="A1036" s="90" t="s">
        <v>2466</v>
      </c>
      <c r="B1036" s="89">
        <v>3</v>
      </c>
      <c r="C1036" s="103">
        <v>0.0003297003830031968</v>
      </c>
      <c r="D1036" s="89" t="s">
        <v>3520</v>
      </c>
      <c r="E1036" s="89" t="b">
        <v>0</v>
      </c>
      <c r="F1036" s="89" t="b">
        <v>0</v>
      </c>
      <c r="G1036" s="89" t="b">
        <v>0</v>
      </c>
    </row>
    <row r="1037" spans="1:7" ht="15">
      <c r="A1037" s="90" t="s">
        <v>2467</v>
      </c>
      <c r="B1037" s="89">
        <v>3</v>
      </c>
      <c r="C1037" s="103">
        <v>0.00042834029508086115</v>
      </c>
      <c r="D1037" s="89" t="s">
        <v>3520</v>
      </c>
      <c r="E1037" s="89" t="b">
        <v>0</v>
      </c>
      <c r="F1037" s="89" t="b">
        <v>0</v>
      </c>
      <c r="G1037" s="89" t="b">
        <v>0</v>
      </c>
    </row>
    <row r="1038" spans="1:7" ht="15">
      <c r="A1038" s="90" t="s">
        <v>2468</v>
      </c>
      <c r="B1038" s="89">
        <v>3</v>
      </c>
      <c r="C1038" s="103">
        <v>0.00042834029508086115</v>
      </c>
      <c r="D1038" s="89" t="s">
        <v>3520</v>
      </c>
      <c r="E1038" s="89" t="b">
        <v>0</v>
      </c>
      <c r="F1038" s="89" t="b">
        <v>0</v>
      </c>
      <c r="G1038" s="89" t="b">
        <v>0</v>
      </c>
    </row>
    <row r="1039" spans="1:7" ht="15">
      <c r="A1039" s="90" t="s">
        <v>2469</v>
      </c>
      <c r="B1039" s="89">
        <v>3</v>
      </c>
      <c r="C1039" s="103">
        <v>0.00036610543966139017</v>
      </c>
      <c r="D1039" s="89" t="s">
        <v>3520</v>
      </c>
      <c r="E1039" s="89" t="b">
        <v>0</v>
      </c>
      <c r="F1039" s="89" t="b">
        <v>0</v>
      </c>
      <c r="G1039" s="89" t="b">
        <v>0</v>
      </c>
    </row>
    <row r="1040" spans="1:7" ht="15">
      <c r="A1040" s="90" t="s">
        <v>2470</v>
      </c>
      <c r="B1040" s="89">
        <v>3</v>
      </c>
      <c r="C1040" s="103">
        <v>0.0003297003830031968</v>
      </c>
      <c r="D1040" s="89" t="s">
        <v>3520</v>
      </c>
      <c r="E1040" s="89" t="b">
        <v>0</v>
      </c>
      <c r="F1040" s="89" t="b">
        <v>0</v>
      </c>
      <c r="G1040" s="89" t="b">
        <v>0</v>
      </c>
    </row>
    <row r="1041" spans="1:7" ht="15">
      <c r="A1041" s="90" t="s">
        <v>2471</v>
      </c>
      <c r="B1041" s="89">
        <v>3</v>
      </c>
      <c r="C1041" s="103">
        <v>0.0003297003830031968</v>
      </c>
      <c r="D1041" s="89" t="s">
        <v>3520</v>
      </c>
      <c r="E1041" s="89" t="b">
        <v>0</v>
      </c>
      <c r="F1041" s="89" t="b">
        <v>0</v>
      </c>
      <c r="G1041" s="89" t="b">
        <v>0</v>
      </c>
    </row>
    <row r="1042" spans="1:7" ht="15">
      <c r="A1042" s="90" t="s">
        <v>2472</v>
      </c>
      <c r="B1042" s="89">
        <v>3</v>
      </c>
      <c r="C1042" s="103">
        <v>0.0003297003830031968</v>
      </c>
      <c r="D1042" s="89" t="s">
        <v>3520</v>
      </c>
      <c r="E1042" s="89" t="b">
        <v>0</v>
      </c>
      <c r="F1042" s="89" t="b">
        <v>0</v>
      </c>
      <c r="G1042" s="89" t="b">
        <v>0</v>
      </c>
    </row>
    <row r="1043" spans="1:7" ht="15">
      <c r="A1043" s="90" t="s">
        <v>2473</v>
      </c>
      <c r="B1043" s="89">
        <v>3</v>
      </c>
      <c r="C1043" s="103">
        <v>0.0003297003830031968</v>
      </c>
      <c r="D1043" s="89" t="s">
        <v>3520</v>
      </c>
      <c r="E1043" s="89" t="b">
        <v>0</v>
      </c>
      <c r="F1043" s="89" t="b">
        <v>0</v>
      </c>
      <c r="G1043" s="89" t="b">
        <v>0</v>
      </c>
    </row>
    <row r="1044" spans="1:7" ht="15">
      <c r="A1044" s="90" t="s">
        <v>2474</v>
      </c>
      <c r="B1044" s="89">
        <v>3</v>
      </c>
      <c r="C1044" s="103">
        <v>0.00036610543966139017</v>
      </c>
      <c r="D1044" s="89" t="s">
        <v>3520</v>
      </c>
      <c r="E1044" s="89" t="b">
        <v>0</v>
      </c>
      <c r="F1044" s="89" t="b">
        <v>0</v>
      </c>
      <c r="G1044" s="89" t="b">
        <v>0</v>
      </c>
    </row>
    <row r="1045" spans="1:7" ht="15">
      <c r="A1045" s="90" t="s">
        <v>1264</v>
      </c>
      <c r="B1045" s="89">
        <v>3</v>
      </c>
      <c r="C1045" s="103">
        <v>0.00042834029508086115</v>
      </c>
      <c r="D1045" s="89" t="s">
        <v>3520</v>
      </c>
      <c r="E1045" s="89" t="b">
        <v>0</v>
      </c>
      <c r="F1045" s="89" t="b">
        <v>0</v>
      </c>
      <c r="G1045" s="89" t="b">
        <v>0</v>
      </c>
    </row>
    <row r="1046" spans="1:7" ht="15">
      <c r="A1046" s="90" t="s">
        <v>2475</v>
      </c>
      <c r="B1046" s="89">
        <v>3</v>
      </c>
      <c r="C1046" s="103">
        <v>0.0003297003830031968</v>
      </c>
      <c r="D1046" s="89" t="s">
        <v>3520</v>
      </c>
      <c r="E1046" s="89" t="b">
        <v>0</v>
      </c>
      <c r="F1046" s="89" t="b">
        <v>0</v>
      </c>
      <c r="G1046" s="89" t="b">
        <v>0</v>
      </c>
    </row>
    <row r="1047" spans="1:7" ht="15">
      <c r="A1047" s="90" t="s">
        <v>2476</v>
      </c>
      <c r="B1047" s="89">
        <v>3</v>
      </c>
      <c r="C1047" s="103">
        <v>0.0003297003830031968</v>
      </c>
      <c r="D1047" s="89" t="s">
        <v>3520</v>
      </c>
      <c r="E1047" s="89" t="b">
        <v>0</v>
      </c>
      <c r="F1047" s="89" t="b">
        <v>0</v>
      </c>
      <c r="G1047" s="89" t="b">
        <v>0</v>
      </c>
    </row>
    <row r="1048" spans="1:7" ht="15">
      <c r="A1048" s="90" t="s">
        <v>2477</v>
      </c>
      <c r="B1048" s="89">
        <v>3</v>
      </c>
      <c r="C1048" s="103">
        <v>0.00036610543966139017</v>
      </c>
      <c r="D1048" s="89" t="s">
        <v>3520</v>
      </c>
      <c r="E1048" s="89" t="b">
        <v>0</v>
      </c>
      <c r="F1048" s="89" t="b">
        <v>0</v>
      </c>
      <c r="G1048" s="89" t="b">
        <v>0</v>
      </c>
    </row>
    <row r="1049" spans="1:7" ht="15">
      <c r="A1049" s="90" t="s">
        <v>2478</v>
      </c>
      <c r="B1049" s="89">
        <v>3</v>
      </c>
      <c r="C1049" s="103">
        <v>0.00036610543966139017</v>
      </c>
      <c r="D1049" s="89" t="s">
        <v>3520</v>
      </c>
      <c r="E1049" s="89" t="b">
        <v>0</v>
      </c>
      <c r="F1049" s="89" t="b">
        <v>0</v>
      </c>
      <c r="G1049" s="89" t="b">
        <v>0</v>
      </c>
    </row>
    <row r="1050" spans="1:7" ht="15">
      <c r="A1050" s="90" t="s">
        <v>2479</v>
      </c>
      <c r="B1050" s="89">
        <v>3</v>
      </c>
      <c r="C1050" s="103">
        <v>0.00036610543966139017</v>
      </c>
      <c r="D1050" s="89" t="s">
        <v>3520</v>
      </c>
      <c r="E1050" s="89" t="b">
        <v>0</v>
      </c>
      <c r="F1050" s="89" t="b">
        <v>0</v>
      </c>
      <c r="G1050" s="89" t="b">
        <v>0</v>
      </c>
    </row>
    <row r="1051" spans="1:7" ht="15">
      <c r="A1051" s="90" t="s">
        <v>2480</v>
      </c>
      <c r="B1051" s="89">
        <v>3</v>
      </c>
      <c r="C1051" s="103">
        <v>0.0003297003830031968</v>
      </c>
      <c r="D1051" s="89" t="s">
        <v>3520</v>
      </c>
      <c r="E1051" s="89" t="b">
        <v>0</v>
      </c>
      <c r="F1051" s="89" t="b">
        <v>0</v>
      </c>
      <c r="G1051" s="89" t="b">
        <v>0</v>
      </c>
    </row>
    <row r="1052" spans="1:7" ht="15">
      <c r="A1052" s="90" t="s">
        <v>2481</v>
      </c>
      <c r="B1052" s="89">
        <v>3</v>
      </c>
      <c r="C1052" s="103">
        <v>0.00036610543966139017</v>
      </c>
      <c r="D1052" s="89" t="s">
        <v>3520</v>
      </c>
      <c r="E1052" s="89" t="b">
        <v>0</v>
      </c>
      <c r="F1052" s="89" t="b">
        <v>0</v>
      </c>
      <c r="G1052" s="89" t="b">
        <v>0</v>
      </c>
    </row>
    <row r="1053" spans="1:7" ht="15">
      <c r="A1053" s="90" t="s">
        <v>2482</v>
      </c>
      <c r="B1053" s="89">
        <v>3</v>
      </c>
      <c r="C1053" s="103">
        <v>0.0003297003830031968</v>
      </c>
      <c r="D1053" s="89" t="s">
        <v>3520</v>
      </c>
      <c r="E1053" s="89" t="b">
        <v>0</v>
      </c>
      <c r="F1053" s="89" t="b">
        <v>0</v>
      </c>
      <c r="G1053" s="89" t="b">
        <v>0</v>
      </c>
    </row>
    <row r="1054" spans="1:7" ht="15">
      <c r="A1054" s="90" t="s">
        <v>2483</v>
      </c>
      <c r="B1054" s="89">
        <v>3</v>
      </c>
      <c r="C1054" s="103">
        <v>0.0003297003830031968</v>
      </c>
      <c r="D1054" s="89" t="s">
        <v>3520</v>
      </c>
      <c r="E1054" s="89" t="b">
        <v>0</v>
      </c>
      <c r="F1054" s="89" t="b">
        <v>0</v>
      </c>
      <c r="G1054" s="89" t="b">
        <v>0</v>
      </c>
    </row>
    <row r="1055" spans="1:7" ht="15">
      <c r="A1055" s="90" t="s">
        <v>2484</v>
      </c>
      <c r="B1055" s="89">
        <v>3</v>
      </c>
      <c r="C1055" s="103">
        <v>0.00036610543966139017</v>
      </c>
      <c r="D1055" s="89" t="s">
        <v>3520</v>
      </c>
      <c r="E1055" s="89" t="b">
        <v>0</v>
      </c>
      <c r="F1055" s="89" t="b">
        <v>0</v>
      </c>
      <c r="G1055" s="89" t="b">
        <v>0</v>
      </c>
    </row>
    <row r="1056" spans="1:7" ht="15">
      <c r="A1056" s="90" t="s">
        <v>2485</v>
      </c>
      <c r="B1056" s="89">
        <v>3</v>
      </c>
      <c r="C1056" s="103">
        <v>0.00036610543966139017</v>
      </c>
      <c r="D1056" s="89" t="s">
        <v>3520</v>
      </c>
      <c r="E1056" s="89" t="b">
        <v>0</v>
      </c>
      <c r="F1056" s="89" t="b">
        <v>0</v>
      </c>
      <c r="G1056" s="89" t="b">
        <v>0</v>
      </c>
    </row>
    <row r="1057" spans="1:7" ht="15">
      <c r="A1057" s="90" t="s">
        <v>2486</v>
      </c>
      <c r="B1057" s="89">
        <v>3</v>
      </c>
      <c r="C1057" s="103">
        <v>0.00042834029508086115</v>
      </c>
      <c r="D1057" s="89" t="s">
        <v>3520</v>
      </c>
      <c r="E1057" s="89" t="b">
        <v>0</v>
      </c>
      <c r="F1057" s="89" t="b">
        <v>0</v>
      </c>
      <c r="G1057" s="89" t="b">
        <v>0</v>
      </c>
    </row>
    <row r="1058" spans="1:7" ht="15">
      <c r="A1058" s="90" t="s">
        <v>2487</v>
      </c>
      <c r="B1058" s="89">
        <v>3</v>
      </c>
      <c r="C1058" s="103">
        <v>0.00036610543966139017</v>
      </c>
      <c r="D1058" s="89" t="s">
        <v>3520</v>
      </c>
      <c r="E1058" s="89" t="b">
        <v>0</v>
      </c>
      <c r="F1058" s="89" t="b">
        <v>0</v>
      </c>
      <c r="G1058" s="89" t="b">
        <v>0</v>
      </c>
    </row>
    <row r="1059" spans="1:7" ht="15">
      <c r="A1059" s="90" t="s">
        <v>2488</v>
      </c>
      <c r="B1059" s="89">
        <v>3</v>
      </c>
      <c r="C1059" s="103">
        <v>0.00042834029508086115</v>
      </c>
      <c r="D1059" s="89" t="s">
        <v>3520</v>
      </c>
      <c r="E1059" s="89" t="b">
        <v>0</v>
      </c>
      <c r="F1059" s="89" t="b">
        <v>0</v>
      </c>
      <c r="G1059" s="89" t="b">
        <v>0</v>
      </c>
    </row>
    <row r="1060" spans="1:7" ht="15">
      <c r="A1060" s="90" t="s">
        <v>2489</v>
      </c>
      <c r="B1060" s="89">
        <v>3</v>
      </c>
      <c r="C1060" s="103">
        <v>0.00042834029508086115</v>
      </c>
      <c r="D1060" s="89" t="s">
        <v>3520</v>
      </c>
      <c r="E1060" s="89" t="b">
        <v>0</v>
      </c>
      <c r="F1060" s="89" t="b">
        <v>0</v>
      </c>
      <c r="G1060" s="89" t="b">
        <v>0</v>
      </c>
    </row>
    <row r="1061" spans="1:7" ht="15">
      <c r="A1061" s="90" t="s">
        <v>2490</v>
      </c>
      <c r="B1061" s="89">
        <v>3</v>
      </c>
      <c r="C1061" s="103">
        <v>0.00036610543966139017</v>
      </c>
      <c r="D1061" s="89" t="s">
        <v>3520</v>
      </c>
      <c r="E1061" s="89" t="b">
        <v>0</v>
      </c>
      <c r="F1061" s="89" t="b">
        <v>0</v>
      </c>
      <c r="G1061" s="89" t="b">
        <v>0</v>
      </c>
    </row>
    <row r="1062" spans="1:7" ht="15">
      <c r="A1062" s="90" t="s">
        <v>2491</v>
      </c>
      <c r="B1062" s="89">
        <v>3</v>
      </c>
      <c r="C1062" s="103">
        <v>0.00036610543966139017</v>
      </c>
      <c r="D1062" s="89" t="s">
        <v>3520</v>
      </c>
      <c r="E1062" s="89" t="b">
        <v>0</v>
      </c>
      <c r="F1062" s="89" t="b">
        <v>0</v>
      </c>
      <c r="G1062" s="89" t="b">
        <v>0</v>
      </c>
    </row>
    <row r="1063" spans="1:7" ht="15">
      <c r="A1063" s="90" t="s">
        <v>2492</v>
      </c>
      <c r="B1063" s="89">
        <v>3</v>
      </c>
      <c r="C1063" s="103">
        <v>0.0003297003830031968</v>
      </c>
      <c r="D1063" s="89" t="s">
        <v>3520</v>
      </c>
      <c r="E1063" s="89" t="b">
        <v>0</v>
      </c>
      <c r="F1063" s="89" t="b">
        <v>0</v>
      </c>
      <c r="G1063" s="89" t="b">
        <v>0</v>
      </c>
    </row>
    <row r="1064" spans="1:7" ht="15">
      <c r="A1064" s="90" t="s">
        <v>2493</v>
      </c>
      <c r="B1064" s="89">
        <v>3</v>
      </c>
      <c r="C1064" s="103">
        <v>0.0003297003830031968</v>
      </c>
      <c r="D1064" s="89" t="s">
        <v>3520</v>
      </c>
      <c r="E1064" s="89" t="b">
        <v>0</v>
      </c>
      <c r="F1064" s="89" t="b">
        <v>0</v>
      </c>
      <c r="G1064" s="89" t="b">
        <v>0</v>
      </c>
    </row>
    <row r="1065" spans="1:7" ht="15">
      <c r="A1065" s="90" t="s">
        <v>2494</v>
      </c>
      <c r="B1065" s="89">
        <v>3</v>
      </c>
      <c r="C1065" s="103">
        <v>0.0003297003830031968</v>
      </c>
      <c r="D1065" s="89" t="s">
        <v>3520</v>
      </c>
      <c r="E1065" s="89" t="b">
        <v>0</v>
      </c>
      <c r="F1065" s="89" t="b">
        <v>0</v>
      </c>
      <c r="G1065" s="89" t="b">
        <v>0</v>
      </c>
    </row>
    <row r="1066" spans="1:7" ht="15">
      <c r="A1066" s="90" t="s">
        <v>2495</v>
      </c>
      <c r="B1066" s="89">
        <v>3</v>
      </c>
      <c r="C1066" s="103">
        <v>0.00042834029508086115</v>
      </c>
      <c r="D1066" s="89" t="s">
        <v>3520</v>
      </c>
      <c r="E1066" s="89" t="b">
        <v>0</v>
      </c>
      <c r="F1066" s="89" t="b">
        <v>0</v>
      </c>
      <c r="G1066" s="89" t="b">
        <v>0</v>
      </c>
    </row>
    <row r="1067" spans="1:7" ht="15">
      <c r="A1067" s="90" t="s">
        <v>2496</v>
      </c>
      <c r="B1067" s="89">
        <v>3</v>
      </c>
      <c r="C1067" s="103">
        <v>0.0003297003830031968</v>
      </c>
      <c r="D1067" s="89" t="s">
        <v>3520</v>
      </c>
      <c r="E1067" s="89" t="b">
        <v>0</v>
      </c>
      <c r="F1067" s="89" t="b">
        <v>0</v>
      </c>
      <c r="G1067" s="89" t="b">
        <v>0</v>
      </c>
    </row>
    <row r="1068" spans="1:7" ht="15">
      <c r="A1068" s="90" t="s">
        <v>2497</v>
      </c>
      <c r="B1068" s="89">
        <v>3</v>
      </c>
      <c r="C1068" s="103">
        <v>0.00042834029508086115</v>
      </c>
      <c r="D1068" s="89" t="s">
        <v>3520</v>
      </c>
      <c r="E1068" s="89" t="b">
        <v>0</v>
      </c>
      <c r="F1068" s="89" t="b">
        <v>0</v>
      </c>
      <c r="G1068" s="89" t="b">
        <v>0</v>
      </c>
    </row>
    <row r="1069" spans="1:7" ht="15">
      <c r="A1069" s="90" t="s">
        <v>2498</v>
      </c>
      <c r="B1069" s="89">
        <v>3</v>
      </c>
      <c r="C1069" s="103">
        <v>0.0003297003830031968</v>
      </c>
      <c r="D1069" s="89" t="s">
        <v>3520</v>
      </c>
      <c r="E1069" s="89" t="b">
        <v>0</v>
      </c>
      <c r="F1069" s="89" t="b">
        <v>0</v>
      </c>
      <c r="G1069" s="89" t="b">
        <v>0</v>
      </c>
    </row>
    <row r="1070" spans="1:7" ht="15">
      <c r="A1070" s="90" t="s">
        <v>2499</v>
      </c>
      <c r="B1070" s="89">
        <v>3</v>
      </c>
      <c r="C1070" s="103">
        <v>0.00036610543966139017</v>
      </c>
      <c r="D1070" s="89" t="s">
        <v>3520</v>
      </c>
      <c r="E1070" s="89" t="b">
        <v>1</v>
      </c>
      <c r="F1070" s="89" t="b">
        <v>0</v>
      </c>
      <c r="G1070" s="89" t="b">
        <v>0</v>
      </c>
    </row>
    <row r="1071" spans="1:7" ht="15">
      <c r="A1071" s="90" t="s">
        <v>2500</v>
      </c>
      <c r="B1071" s="89">
        <v>3</v>
      </c>
      <c r="C1071" s="103">
        <v>0.00036610543966139017</v>
      </c>
      <c r="D1071" s="89" t="s">
        <v>3520</v>
      </c>
      <c r="E1071" s="89" t="b">
        <v>0</v>
      </c>
      <c r="F1071" s="89" t="b">
        <v>0</v>
      </c>
      <c r="G1071" s="89" t="b">
        <v>0</v>
      </c>
    </row>
    <row r="1072" spans="1:7" ht="15">
      <c r="A1072" s="90" t="s">
        <v>2501</v>
      </c>
      <c r="B1072" s="89">
        <v>3</v>
      </c>
      <c r="C1072" s="103">
        <v>0.0003297003830031968</v>
      </c>
      <c r="D1072" s="89" t="s">
        <v>3520</v>
      </c>
      <c r="E1072" s="89" t="b">
        <v>0</v>
      </c>
      <c r="F1072" s="89" t="b">
        <v>0</v>
      </c>
      <c r="G1072" s="89" t="b">
        <v>0</v>
      </c>
    </row>
    <row r="1073" spans="1:7" ht="15">
      <c r="A1073" s="90" t="s">
        <v>2502</v>
      </c>
      <c r="B1073" s="89">
        <v>3</v>
      </c>
      <c r="C1073" s="103">
        <v>0.00042834029508086115</v>
      </c>
      <c r="D1073" s="89" t="s">
        <v>3520</v>
      </c>
      <c r="E1073" s="89" t="b">
        <v>0</v>
      </c>
      <c r="F1073" s="89" t="b">
        <v>0</v>
      </c>
      <c r="G1073" s="89" t="b">
        <v>0</v>
      </c>
    </row>
    <row r="1074" spans="1:7" ht="15">
      <c r="A1074" s="90" t="s">
        <v>2503</v>
      </c>
      <c r="B1074" s="89">
        <v>3</v>
      </c>
      <c r="C1074" s="103">
        <v>0.00036610543966139017</v>
      </c>
      <c r="D1074" s="89" t="s">
        <v>3520</v>
      </c>
      <c r="E1074" s="89" t="b">
        <v>0</v>
      </c>
      <c r="F1074" s="89" t="b">
        <v>0</v>
      </c>
      <c r="G1074" s="89" t="b">
        <v>0</v>
      </c>
    </row>
    <row r="1075" spans="1:7" ht="15">
      <c r="A1075" s="90" t="s">
        <v>2504</v>
      </c>
      <c r="B1075" s="89">
        <v>3</v>
      </c>
      <c r="C1075" s="103">
        <v>0.00036610543966139017</v>
      </c>
      <c r="D1075" s="89" t="s">
        <v>3520</v>
      </c>
      <c r="E1075" s="89" t="b">
        <v>0</v>
      </c>
      <c r="F1075" s="89" t="b">
        <v>0</v>
      </c>
      <c r="G1075" s="89" t="b">
        <v>0</v>
      </c>
    </row>
    <row r="1076" spans="1:7" ht="15">
      <c r="A1076" s="90" t="s">
        <v>2505</v>
      </c>
      <c r="B1076" s="89">
        <v>3</v>
      </c>
      <c r="C1076" s="103">
        <v>0.0003297003830031968</v>
      </c>
      <c r="D1076" s="89" t="s">
        <v>3520</v>
      </c>
      <c r="E1076" s="89" t="b">
        <v>0</v>
      </c>
      <c r="F1076" s="89" t="b">
        <v>0</v>
      </c>
      <c r="G1076" s="89" t="b">
        <v>0</v>
      </c>
    </row>
    <row r="1077" spans="1:7" ht="15">
      <c r="A1077" s="90" t="s">
        <v>2506</v>
      </c>
      <c r="B1077" s="89">
        <v>3</v>
      </c>
      <c r="C1077" s="103">
        <v>0.0003297003830031968</v>
      </c>
      <c r="D1077" s="89" t="s">
        <v>3520</v>
      </c>
      <c r="E1077" s="89" t="b">
        <v>0</v>
      </c>
      <c r="F1077" s="89" t="b">
        <v>0</v>
      </c>
      <c r="G1077" s="89" t="b">
        <v>0</v>
      </c>
    </row>
    <row r="1078" spans="1:7" ht="15">
      <c r="A1078" s="90" t="s">
        <v>2507</v>
      </c>
      <c r="B1078" s="89">
        <v>3</v>
      </c>
      <c r="C1078" s="103">
        <v>0.0003297003830031968</v>
      </c>
      <c r="D1078" s="89" t="s">
        <v>3520</v>
      </c>
      <c r="E1078" s="89" t="b">
        <v>0</v>
      </c>
      <c r="F1078" s="89" t="b">
        <v>0</v>
      </c>
      <c r="G1078" s="89" t="b">
        <v>0</v>
      </c>
    </row>
    <row r="1079" spans="1:7" ht="15">
      <c r="A1079" s="90" t="s">
        <v>2508</v>
      </c>
      <c r="B1079" s="89">
        <v>3</v>
      </c>
      <c r="C1079" s="103">
        <v>0.0003297003830031968</v>
      </c>
      <c r="D1079" s="89" t="s">
        <v>3520</v>
      </c>
      <c r="E1079" s="89" t="b">
        <v>0</v>
      </c>
      <c r="F1079" s="89" t="b">
        <v>0</v>
      </c>
      <c r="G1079" s="89" t="b">
        <v>0</v>
      </c>
    </row>
    <row r="1080" spans="1:7" ht="15">
      <c r="A1080" s="90" t="s">
        <v>2509</v>
      </c>
      <c r="B1080" s="89">
        <v>3</v>
      </c>
      <c r="C1080" s="103">
        <v>0.00042834029508086115</v>
      </c>
      <c r="D1080" s="89" t="s">
        <v>3520</v>
      </c>
      <c r="E1080" s="89" t="b">
        <v>0</v>
      </c>
      <c r="F1080" s="89" t="b">
        <v>0</v>
      </c>
      <c r="G1080" s="89" t="b">
        <v>0</v>
      </c>
    </row>
    <row r="1081" spans="1:7" ht="15">
      <c r="A1081" s="90" t="s">
        <v>2510</v>
      </c>
      <c r="B1081" s="89">
        <v>3</v>
      </c>
      <c r="C1081" s="103">
        <v>0.0003297003830031968</v>
      </c>
      <c r="D1081" s="89" t="s">
        <v>3520</v>
      </c>
      <c r="E1081" s="89" t="b">
        <v>0</v>
      </c>
      <c r="F1081" s="89" t="b">
        <v>0</v>
      </c>
      <c r="G1081" s="89" t="b">
        <v>0</v>
      </c>
    </row>
    <row r="1082" spans="1:7" ht="15">
      <c r="A1082" s="90" t="s">
        <v>1252</v>
      </c>
      <c r="B1082" s="89">
        <v>3</v>
      </c>
      <c r="C1082" s="103">
        <v>0.0003297003830031968</v>
      </c>
      <c r="D1082" s="89" t="s">
        <v>3520</v>
      </c>
      <c r="E1082" s="89" t="b">
        <v>0</v>
      </c>
      <c r="F1082" s="89" t="b">
        <v>0</v>
      </c>
      <c r="G1082" s="89" t="b">
        <v>0</v>
      </c>
    </row>
    <row r="1083" spans="1:7" ht="15">
      <c r="A1083" s="90" t="s">
        <v>2511</v>
      </c>
      <c r="B1083" s="89">
        <v>3</v>
      </c>
      <c r="C1083" s="103">
        <v>0.00042834029508086115</v>
      </c>
      <c r="D1083" s="89" t="s">
        <v>3520</v>
      </c>
      <c r="E1083" s="89" t="b">
        <v>0</v>
      </c>
      <c r="F1083" s="89" t="b">
        <v>0</v>
      </c>
      <c r="G1083" s="89" t="b">
        <v>0</v>
      </c>
    </row>
    <row r="1084" spans="1:7" ht="15">
      <c r="A1084" s="90" t="s">
        <v>2512</v>
      </c>
      <c r="B1084" s="89">
        <v>3</v>
      </c>
      <c r="C1084" s="103">
        <v>0.00042834029508086115</v>
      </c>
      <c r="D1084" s="89" t="s">
        <v>3520</v>
      </c>
      <c r="E1084" s="89" t="b">
        <v>0</v>
      </c>
      <c r="F1084" s="89" t="b">
        <v>0</v>
      </c>
      <c r="G1084" s="89" t="b">
        <v>0</v>
      </c>
    </row>
    <row r="1085" spans="1:7" ht="15">
      <c r="A1085" s="90" t="s">
        <v>2513</v>
      </c>
      <c r="B1085" s="89">
        <v>3</v>
      </c>
      <c r="C1085" s="103">
        <v>0.00042834029508086115</v>
      </c>
      <c r="D1085" s="89" t="s">
        <v>3520</v>
      </c>
      <c r="E1085" s="89" t="b">
        <v>0</v>
      </c>
      <c r="F1085" s="89" t="b">
        <v>0</v>
      </c>
      <c r="G1085" s="89" t="b">
        <v>0</v>
      </c>
    </row>
    <row r="1086" spans="1:7" ht="15">
      <c r="A1086" s="90" t="s">
        <v>2514</v>
      </c>
      <c r="B1086" s="89">
        <v>3</v>
      </c>
      <c r="C1086" s="103">
        <v>0.0003297003830031968</v>
      </c>
      <c r="D1086" s="89" t="s">
        <v>3520</v>
      </c>
      <c r="E1086" s="89" t="b">
        <v>0</v>
      </c>
      <c r="F1086" s="89" t="b">
        <v>0</v>
      </c>
      <c r="G1086" s="89" t="b">
        <v>0</v>
      </c>
    </row>
    <row r="1087" spans="1:7" ht="15">
      <c r="A1087" s="90" t="s">
        <v>2515</v>
      </c>
      <c r="B1087" s="89">
        <v>3</v>
      </c>
      <c r="C1087" s="103">
        <v>0.0003297003830031968</v>
      </c>
      <c r="D1087" s="89" t="s">
        <v>3520</v>
      </c>
      <c r="E1087" s="89" t="b">
        <v>0</v>
      </c>
      <c r="F1087" s="89" t="b">
        <v>0</v>
      </c>
      <c r="G1087" s="89" t="b">
        <v>0</v>
      </c>
    </row>
    <row r="1088" spans="1:7" ht="15">
      <c r="A1088" s="90" t="s">
        <v>2516</v>
      </c>
      <c r="B1088" s="89">
        <v>3</v>
      </c>
      <c r="C1088" s="103">
        <v>0.00042834029508086115</v>
      </c>
      <c r="D1088" s="89" t="s">
        <v>3520</v>
      </c>
      <c r="E1088" s="89" t="b">
        <v>0</v>
      </c>
      <c r="F1088" s="89" t="b">
        <v>0</v>
      </c>
      <c r="G1088" s="89" t="b">
        <v>0</v>
      </c>
    </row>
    <row r="1089" spans="1:7" ht="15">
      <c r="A1089" s="90" t="s">
        <v>2517</v>
      </c>
      <c r="B1089" s="89">
        <v>3</v>
      </c>
      <c r="C1089" s="103">
        <v>0.0003297003830031968</v>
      </c>
      <c r="D1089" s="89" t="s">
        <v>3520</v>
      </c>
      <c r="E1089" s="89" t="b">
        <v>0</v>
      </c>
      <c r="F1089" s="89" t="b">
        <v>0</v>
      </c>
      <c r="G1089" s="89" t="b">
        <v>0</v>
      </c>
    </row>
    <row r="1090" spans="1:7" ht="15">
      <c r="A1090" s="90" t="s">
        <v>2518</v>
      </c>
      <c r="B1090" s="89">
        <v>3</v>
      </c>
      <c r="C1090" s="103">
        <v>0.0003297003830031968</v>
      </c>
      <c r="D1090" s="89" t="s">
        <v>3520</v>
      </c>
      <c r="E1090" s="89" t="b">
        <v>0</v>
      </c>
      <c r="F1090" s="89" t="b">
        <v>0</v>
      </c>
      <c r="G1090" s="89" t="b">
        <v>0</v>
      </c>
    </row>
    <row r="1091" spans="1:7" ht="15">
      <c r="A1091" s="90" t="s">
        <v>1200</v>
      </c>
      <c r="B1091" s="89">
        <v>3</v>
      </c>
      <c r="C1091" s="103">
        <v>0.00042834029508086115</v>
      </c>
      <c r="D1091" s="89" t="s">
        <v>3520</v>
      </c>
      <c r="E1091" s="89" t="b">
        <v>0</v>
      </c>
      <c r="F1091" s="89" t="b">
        <v>0</v>
      </c>
      <c r="G1091" s="89" t="b">
        <v>0</v>
      </c>
    </row>
    <row r="1092" spans="1:7" ht="15">
      <c r="A1092" s="90" t="s">
        <v>2519</v>
      </c>
      <c r="B1092" s="89">
        <v>3</v>
      </c>
      <c r="C1092" s="103">
        <v>0.00036610543966139017</v>
      </c>
      <c r="D1092" s="89" t="s">
        <v>3520</v>
      </c>
      <c r="E1092" s="89" t="b">
        <v>0</v>
      </c>
      <c r="F1092" s="89" t="b">
        <v>0</v>
      </c>
      <c r="G1092" s="89" t="b">
        <v>0</v>
      </c>
    </row>
    <row r="1093" spans="1:7" ht="15">
      <c r="A1093" s="90" t="s">
        <v>2520</v>
      </c>
      <c r="B1093" s="89">
        <v>3</v>
      </c>
      <c r="C1093" s="103">
        <v>0.00036610543966139017</v>
      </c>
      <c r="D1093" s="89" t="s">
        <v>3520</v>
      </c>
      <c r="E1093" s="89" t="b">
        <v>0</v>
      </c>
      <c r="F1093" s="89" t="b">
        <v>0</v>
      </c>
      <c r="G1093" s="89" t="b">
        <v>0</v>
      </c>
    </row>
    <row r="1094" spans="1:7" ht="15">
      <c r="A1094" s="90" t="s">
        <v>2521</v>
      </c>
      <c r="B1094" s="89">
        <v>3</v>
      </c>
      <c r="C1094" s="103">
        <v>0.0003297003830031968</v>
      </c>
      <c r="D1094" s="89" t="s">
        <v>3520</v>
      </c>
      <c r="E1094" s="89" t="b">
        <v>0</v>
      </c>
      <c r="F1094" s="89" t="b">
        <v>0</v>
      </c>
      <c r="G1094" s="89" t="b">
        <v>0</v>
      </c>
    </row>
    <row r="1095" spans="1:7" ht="15">
      <c r="A1095" s="90" t="s">
        <v>2522</v>
      </c>
      <c r="B1095" s="89">
        <v>3</v>
      </c>
      <c r="C1095" s="103">
        <v>0.0003297003830031968</v>
      </c>
      <c r="D1095" s="89" t="s">
        <v>3520</v>
      </c>
      <c r="E1095" s="89" t="b">
        <v>0</v>
      </c>
      <c r="F1095" s="89" t="b">
        <v>0</v>
      </c>
      <c r="G1095" s="89" t="b">
        <v>0</v>
      </c>
    </row>
    <row r="1096" spans="1:7" ht="15">
      <c r="A1096" s="90" t="s">
        <v>2523</v>
      </c>
      <c r="B1096" s="89">
        <v>3</v>
      </c>
      <c r="C1096" s="103">
        <v>0.00042834029508086115</v>
      </c>
      <c r="D1096" s="89" t="s">
        <v>3520</v>
      </c>
      <c r="E1096" s="89" t="b">
        <v>0</v>
      </c>
      <c r="F1096" s="89" t="b">
        <v>0</v>
      </c>
      <c r="G1096" s="89" t="b">
        <v>0</v>
      </c>
    </row>
    <row r="1097" spans="1:7" ht="15">
      <c r="A1097" s="90" t="s">
        <v>2524</v>
      </c>
      <c r="B1097" s="89">
        <v>3</v>
      </c>
      <c r="C1097" s="103">
        <v>0.00036610543966139017</v>
      </c>
      <c r="D1097" s="89" t="s">
        <v>3520</v>
      </c>
      <c r="E1097" s="89" t="b">
        <v>1</v>
      </c>
      <c r="F1097" s="89" t="b">
        <v>0</v>
      </c>
      <c r="G1097" s="89" t="b">
        <v>0</v>
      </c>
    </row>
    <row r="1098" spans="1:7" ht="15">
      <c r="A1098" s="90" t="s">
        <v>2525</v>
      </c>
      <c r="B1098" s="89">
        <v>3</v>
      </c>
      <c r="C1098" s="103">
        <v>0.00036610543966139017</v>
      </c>
      <c r="D1098" s="89" t="s">
        <v>3520</v>
      </c>
      <c r="E1098" s="89" t="b">
        <v>0</v>
      </c>
      <c r="F1098" s="89" t="b">
        <v>0</v>
      </c>
      <c r="G1098" s="89" t="b">
        <v>0</v>
      </c>
    </row>
    <row r="1099" spans="1:7" ht="15">
      <c r="A1099" s="90" t="s">
        <v>2526</v>
      </c>
      <c r="B1099" s="89">
        <v>3</v>
      </c>
      <c r="C1099" s="103">
        <v>0.00042834029508086115</v>
      </c>
      <c r="D1099" s="89" t="s">
        <v>3520</v>
      </c>
      <c r="E1099" s="89" t="b">
        <v>0</v>
      </c>
      <c r="F1099" s="89" t="b">
        <v>0</v>
      </c>
      <c r="G1099" s="89" t="b">
        <v>0</v>
      </c>
    </row>
    <row r="1100" spans="1:7" ht="15">
      <c r="A1100" s="90" t="s">
        <v>2527</v>
      </c>
      <c r="B1100" s="89">
        <v>3</v>
      </c>
      <c r="C1100" s="103">
        <v>0.00042834029508086115</v>
      </c>
      <c r="D1100" s="89" t="s">
        <v>3520</v>
      </c>
      <c r="E1100" s="89" t="b">
        <v>0</v>
      </c>
      <c r="F1100" s="89" t="b">
        <v>0</v>
      </c>
      <c r="G1100" s="89" t="b">
        <v>0</v>
      </c>
    </row>
    <row r="1101" spans="1:7" ht="15">
      <c r="A1101" s="90" t="s">
        <v>2528</v>
      </c>
      <c r="B1101" s="89">
        <v>3</v>
      </c>
      <c r="C1101" s="103">
        <v>0.0003297003830031968</v>
      </c>
      <c r="D1101" s="89" t="s">
        <v>3520</v>
      </c>
      <c r="E1101" s="89" t="b">
        <v>0</v>
      </c>
      <c r="F1101" s="89" t="b">
        <v>0</v>
      </c>
      <c r="G1101" s="89" t="b">
        <v>0</v>
      </c>
    </row>
    <row r="1102" spans="1:7" ht="15">
      <c r="A1102" s="90" t="s">
        <v>2529</v>
      </c>
      <c r="B1102" s="89">
        <v>3</v>
      </c>
      <c r="C1102" s="103">
        <v>0.0003297003830031968</v>
      </c>
      <c r="D1102" s="89" t="s">
        <v>3520</v>
      </c>
      <c r="E1102" s="89" t="b">
        <v>0</v>
      </c>
      <c r="F1102" s="89" t="b">
        <v>0</v>
      </c>
      <c r="G1102" s="89" t="b">
        <v>0</v>
      </c>
    </row>
    <row r="1103" spans="1:7" ht="15">
      <c r="A1103" s="90" t="s">
        <v>2530</v>
      </c>
      <c r="B1103" s="89">
        <v>3</v>
      </c>
      <c r="C1103" s="103">
        <v>0.0003297003830031968</v>
      </c>
      <c r="D1103" s="89" t="s">
        <v>3520</v>
      </c>
      <c r="E1103" s="89" t="b">
        <v>0</v>
      </c>
      <c r="F1103" s="89" t="b">
        <v>0</v>
      </c>
      <c r="G1103" s="89" t="b">
        <v>0</v>
      </c>
    </row>
    <row r="1104" spans="1:7" ht="15">
      <c r="A1104" s="90" t="s">
        <v>2531</v>
      </c>
      <c r="B1104" s="89">
        <v>3</v>
      </c>
      <c r="C1104" s="103">
        <v>0.0003297003830031968</v>
      </c>
      <c r="D1104" s="89" t="s">
        <v>3520</v>
      </c>
      <c r="E1104" s="89" t="b">
        <v>0</v>
      </c>
      <c r="F1104" s="89" t="b">
        <v>0</v>
      </c>
      <c r="G1104" s="89" t="b">
        <v>0</v>
      </c>
    </row>
    <row r="1105" spans="1:7" ht="15">
      <c r="A1105" s="90" t="s">
        <v>2532</v>
      </c>
      <c r="B1105" s="89">
        <v>3</v>
      </c>
      <c r="C1105" s="103">
        <v>0.00036610543966139017</v>
      </c>
      <c r="D1105" s="89" t="s">
        <v>3520</v>
      </c>
      <c r="E1105" s="89" t="b">
        <v>0</v>
      </c>
      <c r="F1105" s="89" t="b">
        <v>0</v>
      </c>
      <c r="G1105" s="89" t="b">
        <v>0</v>
      </c>
    </row>
    <row r="1106" spans="1:7" ht="15">
      <c r="A1106" s="90" t="s">
        <v>2533</v>
      </c>
      <c r="B1106" s="89">
        <v>3</v>
      </c>
      <c r="C1106" s="103">
        <v>0.0003297003830031968</v>
      </c>
      <c r="D1106" s="89" t="s">
        <v>3520</v>
      </c>
      <c r="E1106" s="89" t="b">
        <v>0</v>
      </c>
      <c r="F1106" s="89" t="b">
        <v>0</v>
      </c>
      <c r="G1106" s="89" t="b">
        <v>0</v>
      </c>
    </row>
    <row r="1107" spans="1:7" ht="15">
      <c r="A1107" s="90" t="s">
        <v>2534</v>
      </c>
      <c r="B1107" s="89">
        <v>3</v>
      </c>
      <c r="C1107" s="103">
        <v>0.00042834029508086115</v>
      </c>
      <c r="D1107" s="89" t="s">
        <v>3520</v>
      </c>
      <c r="E1107" s="89" t="b">
        <v>0</v>
      </c>
      <c r="F1107" s="89" t="b">
        <v>0</v>
      </c>
      <c r="G1107" s="89" t="b">
        <v>0</v>
      </c>
    </row>
    <row r="1108" spans="1:7" ht="15">
      <c r="A1108" s="90" t="s">
        <v>2535</v>
      </c>
      <c r="B1108" s="89">
        <v>3</v>
      </c>
      <c r="C1108" s="103">
        <v>0.0003297003830031968</v>
      </c>
      <c r="D1108" s="89" t="s">
        <v>3520</v>
      </c>
      <c r="E1108" s="89" t="b">
        <v>0</v>
      </c>
      <c r="F1108" s="89" t="b">
        <v>0</v>
      </c>
      <c r="G1108" s="89" t="b">
        <v>0</v>
      </c>
    </row>
    <row r="1109" spans="1:7" ht="15">
      <c r="A1109" s="90" t="s">
        <v>2536</v>
      </c>
      <c r="B1109" s="89">
        <v>3</v>
      </c>
      <c r="C1109" s="103">
        <v>0.0003297003830031968</v>
      </c>
      <c r="D1109" s="89" t="s">
        <v>3520</v>
      </c>
      <c r="E1109" s="89" t="b">
        <v>0</v>
      </c>
      <c r="F1109" s="89" t="b">
        <v>0</v>
      </c>
      <c r="G1109" s="89" t="b">
        <v>0</v>
      </c>
    </row>
    <row r="1110" spans="1:7" ht="15">
      <c r="A1110" s="90" t="s">
        <v>2537</v>
      </c>
      <c r="B1110" s="89">
        <v>3</v>
      </c>
      <c r="C1110" s="103">
        <v>0.0003297003830031968</v>
      </c>
      <c r="D1110" s="89" t="s">
        <v>3520</v>
      </c>
      <c r="E1110" s="89" t="b">
        <v>0</v>
      </c>
      <c r="F1110" s="89" t="b">
        <v>0</v>
      </c>
      <c r="G1110" s="89" t="b">
        <v>0</v>
      </c>
    </row>
    <row r="1111" spans="1:7" ht="15">
      <c r="A1111" s="90" t="s">
        <v>2538</v>
      </c>
      <c r="B1111" s="89">
        <v>3</v>
      </c>
      <c r="C1111" s="103">
        <v>0.0003297003830031968</v>
      </c>
      <c r="D1111" s="89" t="s">
        <v>3520</v>
      </c>
      <c r="E1111" s="89" t="b">
        <v>0</v>
      </c>
      <c r="F1111" s="89" t="b">
        <v>0</v>
      </c>
      <c r="G1111" s="89" t="b">
        <v>0</v>
      </c>
    </row>
    <row r="1112" spans="1:7" ht="15">
      <c r="A1112" s="90" t="s">
        <v>2539</v>
      </c>
      <c r="B1112" s="89">
        <v>3</v>
      </c>
      <c r="C1112" s="103">
        <v>0.00042834029508086115</v>
      </c>
      <c r="D1112" s="89" t="s">
        <v>3520</v>
      </c>
      <c r="E1112" s="89" t="b">
        <v>0</v>
      </c>
      <c r="F1112" s="89" t="b">
        <v>0</v>
      </c>
      <c r="G1112" s="89" t="b">
        <v>0</v>
      </c>
    </row>
    <row r="1113" spans="1:7" ht="15">
      <c r="A1113" s="90" t="s">
        <v>2540</v>
      </c>
      <c r="B1113" s="89">
        <v>3</v>
      </c>
      <c r="C1113" s="103">
        <v>0.00036610543966139017</v>
      </c>
      <c r="D1113" s="89" t="s">
        <v>3520</v>
      </c>
      <c r="E1113" s="89" t="b">
        <v>0</v>
      </c>
      <c r="F1113" s="89" t="b">
        <v>0</v>
      </c>
      <c r="G1113" s="89" t="b">
        <v>0</v>
      </c>
    </row>
    <row r="1114" spans="1:7" ht="15">
      <c r="A1114" s="90" t="s">
        <v>2541</v>
      </c>
      <c r="B1114" s="89">
        <v>3</v>
      </c>
      <c r="C1114" s="103">
        <v>0.00036610543966139017</v>
      </c>
      <c r="D1114" s="89" t="s">
        <v>3520</v>
      </c>
      <c r="E1114" s="89" t="b">
        <v>1</v>
      </c>
      <c r="F1114" s="89" t="b">
        <v>0</v>
      </c>
      <c r="G1114" s="89" t="b">
        <v>0</v>
      </c>
    </row>
    <row r="1115" spans="1:7" ht="15">
      <c r="A1115" s="90" t="s">
        <v>2542</v>
      </c>
      <c r="B1115" s="89">
        <v>3</v>
      </c>
      <c r="C1115" s="103">
        <v>0.00036610543966139017</v>
      </c>
      <c r="D1115" s="89" t="s">
        <v>3520</v>
      </c>
      <c r="E1115" s="89" t="b">
        <v>0</v>
      </c>
      <c r="F1115" s="89" t="b">
        <v>0</v>
      </c>
      <c r="G1115" s="89" t="b">
        <v>0</v>
      </c>
    </row>
    <row r="1116" spans="1:7" ht="15">
      <c r="A1116" s="90" t="s">
        <v>2543</v>
      </c>
      <c r="B1116" s="89">
        <v>3</v>
      </c>
      <c r="C1116" s="103">
        <v>0.00042834029508086115</v>
      </c>
      <c r="D1116" s="89" t="s">
        <v>3520</v>
      </c>
      <c r="E1116" s="89" t="b">
        <v>0</v>
      </c>
      <c r="F1116" s="89" t="b">
        <v>0</v>
      </c>
      <c r="G1116" s="89" t="b">
        <v>0</v>
      </c>
    </row>
    <row r="1117" spans="1:7" ht="15">
      <c r="A1117" s="90" t="s">
        <v>2544</v>
      </c>
      <c r="B1117" s="89">
        <v>3</v>
      </c>
      <c r="C1117" s="103">
        <v>0.00042834029508086115</v>
      </c>
      <c r="D1117" s="89" t="s">
        <v>3520</v>
      </c>
      <c r="E1117" s="89" t="b">
        <v>0</v>
      </c>
      <c r="F1117" s="89" t="b">
        <v>0</v>
      </c>
      <c r="G1117" s="89" t="b">
        <v>0</v>
      </c>
    </row>
    <row r="1118" spans="1:7" ht="15">
      <c r="A1118" s="90" t="s">
        <v>2545</v>
      </c>
      <c r="B1118" s="89">
        <v>3</v>
      </c>
      <c r="C1118" s="103">
        <v>0.0003297003830031968</v>
      </c>
      <c r="D1118" s="89" t="s">
        <v>3520</v>
      </c>
      <c r="E1118" s="89" t="b">
        <v>0</v>
      </c>
      <c r="F1118" s="89" t="b">
        <v>0</v>
      </c>
      <c r="G1118" s="89" t="b">
        <v>0</v>
      </c>
    </row>
    <row r="1119" spans="1:7" ht="15">
      <c r="A1119" s="90" t="s">
        <v>2546</v>
      </c>
      <c r="B1119" s="89">
        <v>3</v>
      </c>
      <c r="C1119" s="103">
        <v>0.0003297003830031968</v>
      </c>
      <c r="D1119" s="89" t="s">
        <v>3520</v>
      </c>
      <c r="E1119" s="89" t="b">
        <v>0</v>
      </c>
      <c r="F1119" s="89" t="b">
        <v>0</v>
      </c>
      <c r="G1119" s="89" t="b">
        <v>0</v>
      </c>
    </row>
    <row r="1120" spans="1:7" ht="15">
      <c r="A1120" s="90" t="s">
        <v>2547</v>
      </c>
      <c r="B1120" s="89">
        <v>3</v>
      </c>
      <c r="C1120" s="103">
        <v>0.0003297003830031968</v>
      </c>
      <c r="D1120" s="89" t="s">
        <v>3520</v>
      </c>
      <c r="E1120" s="89" t="b">
        <v>0</v>
      </c>
      <c r="F1120" s="89" t="b">
        <v>0</v>
      </c>
      <c r="G1120" s="89" t="b">
        <v>0</v>
      </c>
    </row>
    <row r="1121" spans="1:7" ht="15">
      <c r="A1121" s="90" t="s">
        <v>2548</v>
      </c>
      <c r="B1121" s="89">
        <v>3</v>
      </c>
      <c r="C1121" s="103">
        <v>0.00036610543966139017</v>
      </c>
      <c r="D1121" s="89" t="s">
        <v>3520</v>
      </c>
      <c r="E1121" s="89" t="b">
        <v>0</v>
      </c>
      <c r="F1121" s="89" t="b">
        <v>0</v>
      </c>
      <c r="G1121" s="89" t="b">
        <v>0</v>
      </c>
    </row>
    <row r="1122" spans="1:7" ht="15">
      <c r="A1122" s="90" t="s">
        <v>2549</v>
      </c>
      <c r="B1122" s="89">
        <v>3</v>
      </c>
      <c r="C1122" s="103">
        <v>0.0003297003830031968</v>
      </c>
      <c r="D1122" s="89" t="s">
        <v>3520</v>
      </c>
      <c r="E1122" s="89" t="b">
        <v>0</v>
      </c>
      <c r="F1122" s="89" t="b">
        <v>0</v>
      </c>
      <c r="G1122" s="89" t="b">
        <v>0</v>
      </c>
    </row>
    <row r="1123" spans="1:7" ht="15">
      <c r="A1123" s="90" t="s">
        <v>2550</v>
      </c>
      <c r="B1123" s="89">
        <v>3</v>
      </c>
      <c r="C1123" s="103">
        <v>0.0003297003830031968</v>
      </c>
      <c r="D1123" s="89" t="s">
        <v>3520</v>
      </c>
      <c r="E1123" s="89" t="b">
        <v>0</v>
      </c>
      <c r="F1123" s="89" t="b">
        <v>0</v>
      </c>
      <c r="G1123" s="89" t="b">
        <v>0</v>
      </c>
    </row>
    <row r="1124" spans="1:7" ht="15">
      <c r="A1124" s="90" t="s">
        <v>2551</v>
      </c>
      <c r="B1124" s="89">
        <v>3</v>
      </c>
      <c r="C1124" s="103">
        <v>0.00042834029508086115</v>
      </c>
      <c r="D1124" s="89" t="s">
        <v>3520</v>
      </c>
      <c r="E1124" s="89" t="b">
        <v>0</v>
      </c>
      <c r="F1124" s="89" t="b">
        <v>0</v>
      </c>
      <c r="G1124" s="89" t="b">
        <v>0</v>
      </c>
    </row>
    <row r="1125" spans="1:7" ht="15">
      <c r="A1125" s="90" t="s">
        <v>2552</v>
      </c>
      <c r="B1125" s="89">
        <v>3</v>
      </c>
      <c r="C1125" s="103">
        <v>0.00042834029508086115</v>
      </c>
      <c r="D1125" s="89" t="s">
        <v>3520</v>
      </c>
      <c r="E1125" s="89" t="b">
        <v>0</v>
      </c>
      <c r="F1125" s="89" t="b">
        <v>0</v>
      </c>
      <c r="G1125" s="89" t="b">
        <v>0</v>
      </c>
    </row>
    <row r="1126" spans="1:7" ht="15">
      <c r="A1126" s="90" t="s">
        <v>2553</v>
      </c>
      <c r="B1126" s="89">
        <v>3</v>
      </c>
      <c r="C1126" s="103">
        <v>0.00042834029508086115</v>
      </c>
      <c r="D1126" s="89" t="s">
        <v>3520</v>
      </c>
      <c r="E1126" s="89" t="b">
        <v>0</v>
      </c>
      <c r="F1126" s="89" t="b">
        <v>0</v>
      </c>
      <c r="G1126" s="89" t="b">
        <v>0</v>
      </c>
    </row>
    <row r="1127" spans="1:7" ht="15">
      <c r="A1127" s="90" t="s">
        <v>2554</v>
      </c>
      <c r="B1127" s="89">
        <v>3</v>
      </c>
      <c r="C1127" s="103">
        <v>0.00042834029508086115</v>
      </c>
      <c r="D1127" s="89" t="s">
        <v>3520</v>
      </c>
      <c r="E1127" s="89" t="b">
        <v>0</v>
      </c>
      <c r="F1127" s="89" t="b">
        <v>0</v>
      </c>
      <c r="G1127" s="89" t="b">
        <v>0</v>
      </c>
    </row>
    <row r="1128" spans="1:7" ht="15">
      <c r="A1128" s="90" t="s">
        <v>2555</v>
      </c>
      <c r="B1128" s="89">
        <v>3</v>
      </c>
      <c r="C1128" s="103">
        <v>0.0003297003830031968</v>
      </c>
      <c r="D1128" s="89" t="s">
        <v>3520</v>
      </c>
      <c r="E1128" s="89" t="b">
        <v>0</v>
      </c>
      <c r="F1128" s="89" t="b">
        <v>0</v>
      </c>
      <c r="G1128" s="89" t="b">
        <v>0</v>
      </c>
    </row>
    <row r="1129" spans="1:7" ht="15">
      <c r="A1129" s="90" t="s">
        <v>2556</v>
      </c>
      <c r="B1129" s="89">
        <v>3</v>
      </c>
      <c r="C1129" s="103">
        <v>0.0003297003830031968</v>
      </c>
      <c r="D1129" s="89" t="s">
        <v>3520</v>
      </c>
      <c r="E1129" s="89" t="b">
        <v>0</v>
      </c>
      <c r="F1129" s="89" t="b">
        <v>1</v>
      </c>
      <c r="G1129" s="89" t="b">
        <v>0</v>
      </c>
    </row>
    <row r="1130" spans="1:7" ht="15">
      <c r="A1130" s="90" t="s">
        <v>2557</v>
      </c>
      <c r="B1130" s="89">
        <v>3</v>
      </c>
      <c r="C1130" s="103">
        <v>0.0003297003830031968</v>
      </c>
      <c r="D1130" s="89" t="s">
        <v>3520</v>
      </c>
      <c r="E1130" s="89" t="b">
        <v>0</v>
      </c>
      <c r="F1130" s="89" t="b">
        <v>0</v>
      </c>
      <c r="G1130" s="89" t="b">
        <v>0</v>
      </c>
    </row>
    <row r="1131" spans="1:7" ht="15">
      <c r="A1131" s="90" t="s">
        <v>1152</v>
      </c>
      <c r="B1131" s="89">
        <v>3</v>
      </c>
      <c r="C1131" s="103">
        <v>0.00036610543966139017</v>
      </c>
      <c r="D1131" s="89" t="s">
        <v>3520</v>
      </c>
      <c r="E1131" s="89" t="b">
        <v>0</v>
      </c>
      <c r="F1131" s="89" t="b">
        <v>0</v>
      </c>
      <c r="G1131" s="89" t="b">
        <v>0</v>
      </c>
    </row>
    <row r="1132" spans="1:7" ht="15">
      <c r="A1132" s="90" t="s">
        <v>2558</v>
      </c>
      <c r="B1132" s="89">
        <v>3</v>
      </c>
      <c r="C1132" s="103">
        <v>0.00042834029508086115</v>
      </c>
      <c r="D1132" s="89" t="s">
        <v>3520</v>
      </c>
      <c r="E1132" s="89" t="b">
        <v>0</v>
      </c>
      <c r="F1132" s="89" t="b">
        <v>0</v>
      </c>
      <c r="G1132" s="89" t="b">
        <v>0</v>
      </c>
    </row>
    <row r="1133" spans="1:7" ht="15">
      <c r="A1133" s="90" t="s">
        <v>2559</v>
      </c>
      <c r="B1133" s="89">
        <v>3</v>
      </c>
      <c r="C1133" s="103">
        <v>0.0003297003830031968</v>
      </c>
      <c r="D1133" s="89" t="s">
        <v>3520</v>
      </c>
      <c r="E1133" s="89" t="b">
        <v>0</v>
      </c>
      <c r="F1133" s="89" t="b">
        <v>0</v>
      </c>
      <c r="G1133" s="89" t="b">
        <v>0</v>
      </c>
    </row>
    <row r="1134" spans="1:7" ht="15">
      <c r="A1134" s="90" t="s">
        <v>1248</v>
      </c>
      <c r="B1134" s="89">
        <v>3</v>
      </c>
      <c r="C1134" s="103">
        <v>0.00042834029508086115</v>
      </c>
      <c r="D1134" s="89" t="s">
        <v>3520</v>
      </c>
      <c r="E1134" s="89" t="b">
        <v>0</v>
      </c>
      <c r="F1134" s="89" t="b">
        <v>0</v>
      </c>
      <c r="G1134" s="89" t="b">
        <v>0</v>
      </c>
    </row>
    <row r="1135" spans="1:7" ht="15">
      <c r="A1135" s="90" t="s">
        <v>2560</v>
      </c>
      <c r="B1135" s="89">
        <v>3</v>
      </c>
      <c r="C1135" s="103">
        <v>0.00036610543966139017</v>
      </c>
      <c r="D1135" s="89" t="s">
        <v>3520</v>
      </c>
      <c r="E1135" s="89" t="b">
        <v>0</v>
      </c>
      <c r="F1135" s="89" t="b">
        <v>0</v>
      </c>
      <c r="G1135" s="89" t="b">
        <v>0</v>
      </c>
    </row>
    <row r="1136" spans="1:7" ht="15">
      <c r="A1136" s="90" t="s">
        <v>2561</v>
      </c>
      <c r="B1136" s="89">
        <v>3</v>
      </c>
      <c r="C1136" s="103">
        <v>0.00036610543966139017</v>
      </c>
      <c r="D1136" s="89" t="s">
        <v>3520</v>
      </c>
      <c r="E1136" s="89" t="b">
        <v>0</v>
      </c>
      <c r="F1136" s="89" t="b">
        <v>0</v>
      </c>
      <c r="G1136" s="89" t="b">
        <v>0</v>
      </c>
    </row>
    <row r="1137" spans="1:7" ht="15">
      <c r="A1137" s="90" t="s">
        <v>2562</v>
      </c>
      <c r="B1137" s="89">
        <v>3</v>
      </c>
      <c r="C1137" s="103">
        <v>0.0003297003830031968</v>
      </c>
      <c r="D1137" s="89" t="s">
        <v>3520</v>
      </c>
      <c r="E1137" s="89" t="b">
        <v>0</v>
      </c>
      <c r="F1137" s="89" t="b">
        <v>0</v>
      </c>
      <c r="G1137" s="89" t="b">
        <v>0</v>
      </c>
    </row>
    <row r="1138" spans="1:7" ht="15">
      <c r="A1138" s="90" t="s">
        <v>2563</v>
      </c>
      <c r="B1138" s="89">
        <v>3</v>
      </c>
      <c r="C1138" s="103">
        <v>0.0003297003830031968</v>
      </c>
      <c r="D1138" s="89" t="s">
        <v>3520</v>
      </c>
      <c r="E1138" s="89" t="b">
        <v>0</v>
      </c>
      <c r="F1138" s="89" t="b">
        <v>0</v>
      </c>
      <c r="G1138" s="89" t="b">
        <v>0</v>
      </c>
    </row>
    <row r="1139" spans="1:7" ht="15">
      <c r="A1139" s="90" t="s">
        <v>2564</v>
      </c>
      <c r="B1139" s="89">
        <v>3</v>
      </c>
      <c r="C1139" s="103">
        <v>0.00036610543966139017</v>
      </c>
      <c r="D1139" s="89" t="s">
        <v>3520</v>
      </c>
      <c r="E1139" s="89" t="b">
        <v>0</v>
      </c>
      <c r="F1139" s="89" t="b">
        <v>0</v>
      </c>
      <c r="G1139" s="89" t="b">
        <v>0</v>
      </c>
    </row>
    <row r="1140" spans="1:7" ht="15">
      <c r="A1140" s="90" t="s">
        <v>2565</v>
      </c>
      <c r="B1140" s="89">
        <v>3</v>
      </c>
      <c r="C1140" s="103">
        <v>0.00042834029508086115</v>
      </c>
      <c r="D1140" s="89" t="s">
        <v>3520</v>
      </c>
      <c r="E1140" s="89" t="b">
        <v>0</v>
      </c>
      <c r="F1140" s="89" t="b">
        <v>0</v>
      </c>
      <c r="G1140" s="89" t="b">
        <v>0</v>
      </c>
    </row>
    <row r="1141" spans="1:7" ht="15">
      <c r="A1141" s="90" t="s">
        <v>2566</v>
      </c>
      <c r="B1141" s="89">
        <v>3</v>
      </c>
      <c r="C1141" s="103">
        <v>0.0003297003830031968</v>
      </c>
      <c r="D1141" s="89" t="s">
        <v>3520</v>
      </c>
      <c r="E1141" s="89" t="b">
        <v>0</v>
      </c>
      <c r="F1141" s="89" t="b">
        <v>0</v>
      </c>
      <c r="G1141" s="89" t="b">
        <v>0</v>
      </c>
    </row>
    <row r="1142" spans="1:7" ht="15">
      <c r="A1142" s="90" t="s">
        <v>2567</v>
      </c>
      <c r="B1142" s="89">
        <v>3</v>
      </c>
      <c r="C1142" s="103">
        <v>0.00036610543966139017</v>
      </c>
      <c r="D1142" s="89" t="s">
        <v>3520</v>
      </c>
      <c r="E1142" s="89" t="b">
        <v>0</v>
      </c>
      <c r="F1142" s="89" t="b">
        <v>0</v>
      </c>
      <c r="G1142" s="89" t="b">
        <v>0</v>
      </c>
    </row>
    <row r="1143" spans="1:7" ht="15">
      <c r="A1143" s="90" t="s">
        <v>2568</v>
      </c>
      <c r="B1143" s="89">
        <v>3</v>
      </c>
      <c r="C1143" s="103">
        <v>0.0003297003830031968</v>
      </c>
      <c r="D1143" s="89" t="s">
        <v>3520</v>
      </c>
      <c r="E1143" s="89" t="b">
        <v>0</v>
      </c>
      <c r="F1143" s="89" t="b">
        <v>0</v>
      </c>
      <c r="G1143" s="89" t="b">
        <v>0</v>
      </c>
    </row>
    <row r="1144" spans="1:7" ht="15">
      <c r="A1144" s="90" t="s">
        <v>2569</v>
      </c>
      <c r="B1144" s="89">
        <v>3</v>
      </c>
      <c r="C1144" s="103">
        <v>0.0003297003830031968</v>
      </c>
      <c r="D1144" s="89" t="s">
        <v>3520</v>
      </c>
      <c r="E1144" s="89" t="b">
        <v>0</v>
      </c>
      <c r="F1144" s="89" t="b">
        <v>0</v>
      </c>
      <c r="G1144" s="89" t="b">
        <v>0</v>
      </c>
    </row>
    <row r="1145" spans="1:7" ht="15">
      <c r="A1145" s="90" t="s">
        <v>2570</v>
      </c>
      <c r="B1145" s="89">
        <v>3</v>
      </c>
      <c r="C1145" s="103">
        <v>0.0003297003830031968</v>
      </c>
      <c r="D1145" s="89" t="s">
        <v>3520</v>
      </c>
      <c r="E1145" s="89" t="b">
        <v>1</v>
      </c>
      <c r="F1145" s="89" t="b">
        <v>0</v>
      </c>
      <c r="G1145" s="89" t="b">
        <v>0</v>
      </c>
    </row>
    <row r="1146" spans="1:7" ht="15">
      <c r="A1146" s="90" t="s">
        <v>2571</v>
      </c>
      <c r="B1146" s="89">
        <v>3</v>
      </c>
      <c r="C1146" s="103">
        <v>0.00036610543966139017</v>
      </c>
      <c r="D1146" s="89" t="s">
        <v>3520</v>
      </c>
      <c r="E1146" s="89" t="b">
        <v>0</v>
      </c>
      <c r="F1146" s="89" t="b">
        <v>0</v>
      </c>
      <c r="G1146" s="89" t="b">
        <v>0</v>
      </c>
    </row>
    <row r="1147" spans="1:7" ht="15">
      <c r="A1147" s="90" t="s">
        <v>2572</v>
      </c>
      <c r="B1147" s="89">
        <v>3</v>
      </c>
      <c r="C1147" s="103">
        <v>0.00042834029508086115</v>
      </c>
      <c r="D1147" s="89" t="s">
        <v>3520</v>
      </c>
      <c r="E1147" s="89" t="b">
        <v>0</v>
      </c>
      <c r="F1147" s="89" t="b">
        <v>0</v>
      </c>
      <c r="G1147" s="89" t="b">
        <v>0</v>
      </c>
    </row>
    <row r="1148" spans="1:7" ht="15">
      <c r="A1148" s="90" t="s">
        <v>2573</v>
      </c>
      <c r="B1148" s="89">
        <v>3</v>
      </c>
      <c r="C1148" s="103">
        <v>0.00036610543966139017</v>
      </c>
      <c r="D1148" s="89" t="s">
        <v>3520</v>
      </c>
      <c r="E1148" s="89" t="b">
        <v>0</v>
      </c>
      <c r="F1148" s="89" t="b">
        <v>0</v>
      </c>
      <c r="G1148" s="89" t="b">
        <v>0</v>
      </c>
    </row>
    <row r="1149" spans="1:7" ht="15">
      <c r="A1149" s="90" t="s">
        <v>2574</v>
      </c>
      <c r="B1149" s="89">
        <v>3</v>
      </c>
      <c r="C1149" s="103">
        <v>0.0003297003830031968</v>
      </c>
      <c r="D1149" s="89" t="s">
        <v>3520</v>
      </c>
      <c r="E1149" s="89" t="b">
        <v>0</v>
      </c>
      <c r="F1149" s="89" t="b">
        <v>0</v>
      </c>
      <c r="G1149" s="89" t="b">
        <v>0</v>
      </c>
    </row>
    <row r="1150" spans="1:7" ht="15">
      <c r="A1150" s="90" t="s">
        <v>2575</v>
      </c>
      <c r="B1150" s="89">
        <v>3</v>
      </c>
      <c r="C1150" s="103">
        <v>0.00036610543966139017</v>
      </c>
      <c r="D1150" s="89" t="s">
        <v>3520</v>
      </c>
      <c r="E1150" s="89" t="b">
        <v>1</v>
      </c>
      <c r="F1150" s="89" t="b">
        <v>0</v>
      </c>
      <c r="G1150" s="89" t="b">
        <v>0</v>
      </c>
    </row>
    <row r="1151" spans="1:7" ht="15">
      <c r="A1151" s="90" t="s">
        <v>2576</v>
      </c>
      <c r="B1151" s="89">
        <v>3</v>
      </c>
      <c r="C1151" s="103">
        <v>0.00036610543966139017</v>
      </c>
      <c r="D1151" s="89" t="s">
        <v>3520</v>
      </c>
      <c r="E1151" s="89" t="b">
        <v>0</v>
      </c>
      <c r="F1151" s="89" t="b">
        <v>0</v>
      </c>
      <c r="G1151" s="89" t="b">
        <v>0</v>
      </c>
    </row>
    <row r="1152" spans="1:7" ht="15">
      <c r="A1152" s="90" t="s">
        <v>2577</v>
      </c>
      <c r="B1152" s="89">
        <v>3</v>
      </c>
      <c r="C1152" s="103">
        <v>0.0003297003830031968</v>
      </c>
      <c r="D1152" s="89" t="s">
        <v>3520</v>
      </c>
      <c r="E1152" s="89" t="b">
        <v>0</v>
      </c>
      <c r="F1152" s="89" t="b">
        <v>0</v>
      </c>
      <c r="G1152" s="89" t="b">
        <v>0</v>
      </c>
    </row>
    <row r="1153" spans="1:7" ht="15">
      <c r="A1153" s="90" t="s">
        <v>2578</v>
      </c>
      <c r="B1153" s="89">
        <v>3</v>
      </c>
      <c r="C1153" s="103">
        <v>0.0003297003830031968</v>
      </c>
      <c r="D1153" s="89" t="s">
        <v>3520</v>
      </c>
      <c r="E1153" s="89" t="b">
        <v>0</v>
      </c>
      <c r="F1153" s="89" t="b">
        <v>0</v>
      </c>
      <c r="G1153" s="89" t="b">
        <v>0</v>
      </c>
    </row>
    <row r="1154" spans="1:7" ht="15">
      <c r="A1154" s="90" t="s">
        <v>2579</v>
      </c>
      <c r="B1154" s="89">
        <v>3</v>
      </c>
      <c r="C1154" s="103">
        <v>0.00042834029508086115</v>
      </c>
      <c r="D1154" s="89" t="s">
        <v>3520</v>
      </c>
      <c r="E1154" s="89" t="b">
        <v>0</v>
      </c>
      <c r="F1154" s="89" t="b">
        <v>0</v>
      </c>
      <c r="G1154" s="89" t="b">
        <v>0</v>
      </c>
    </row>
    <row r="1155" spans="1:7" ht="15">
      <c r="A1155" s="90" t="s">
        <v>2580</v>
      </c>
      <c r="B1155" s="89">
        <v>3</v>
      </c>
      <c r="C1155" s="103">
        <v>0.0003297003830031968</v>
      </c>
      <c r="D1155" s="89" t="s">
        <v>3520</v>
      </c>
      <c r="E1155" s="89" t="b">
        <v>0</v>
      </c>
      <c r="F1155" s="89" t="b">
        <v>0</v>
      </c>
      <c r="G1155" s="89" t="b">
        <v>0</v>
      </c>
    </row>
    <row r="1156" spans="1:7" ht="15">
      <c r="A1156" s="90" t="s">
        <v>2581</v>
      </c>
      <c r="B1156" s="89">
        <v>3</v>
      </c>
      <c r="C1156" s="103">
        <v>0.00042834029508086115</v>
      </c>
      <c r="D1156" s="89" t="s">
        <v>3520</v>
      </c>
      <c r="E1156" s="89" t="b">
        <v>0</v>
      </c>
      <c r="F1156" s="89" t="b">
        <v>0</v>
      </c>
      <c r="G1156" s="89" t="b">
        <v>0</v>
      </c>
    </row>
    <row r="1157" spans="1:7" ht="15">
      <c r="A1157" s="90" t="s">
        <v>2582</v>
      </c>
      <c r="B1157" s="89">
        <v>3</v>
      </c>
      <c r="C1157" s="103">
        <v>0.00036610543966139017</v>
      </c>
      <c r="D1157" s="89" t="s">
        <v>3520</v>
      </c>
      <c r="E1157" s="89" t="b">
        <v>0</v>
      </c>
      <c r="F1157" s="89" t="b">
        <v>0</v>
      </c>
      <c r="G1157" s="89" t="b">
        <v>0</v>
      </c>
    </row>
    <row r="1158" spans="1:7" ht="15">
      <c r="A1158" s="90" t="s">
        <v>2583</v>
      </c>
      <c r="B1158" s="89">
        <v>3</v>
      </c>
      <c r="C1158" s="103">
        <v>0.00042834029508086115</v>
      </c>
      <c r="D1158" s="89" t="s">
        <v>3520</v>
      </c>
      <c r="E1158" s="89" t="b">
        <v>0</v>
      </c>
      <c r="F1158" s="89" t="b">
        <v>0</v>
      </c>
      <c r="G1158" s="89" t="b">
        <v>0</v>
      </c>
    </row>
    <row r="1159" spans="1:7" ht="15">
      <c r="A1159" s="90" t="s">
        <v>2584</v>
      </c>
      <c r="B1159" s="89">
        <v>3</v>
      </c>
      <c r="C1159" s="103">
        <v>0.00036610543966139017</v>
      </c>
      <c r="D1159" s="89" t="s">
        <v>3520</v>
      </c>
      <c r="E1159" s="89" t="b">
        <v>0</v>
      </c>
      <c r="F1159" s="89" t="b">
        <v>0</v>
      </c>
      <c r="G1159" s="89" t="b">
        <v>0</v>
      </c>
    </row>
    <row r="1160" spans="1:7" ht="15">
      <c r="A1160" s="90" t="s">
        <v>2585</v>
      </c>
      <c r="B1160" s="89">
        <v>3</v>
      </c>
      <c r="C1160" s="103">
        <v>0.00042834029508086115</v>
      </c>
      <c r="D1160" s="89" t="s">
        <v>3520</v>
      </c>
      <c r="E1160" s="89" t="b">
        <v>0</v>
      </c>
      <c r="F1160" s="89" t="b">
        <v>0</v>
      </c>
      <c r="G1160" s="89" t="b">
        <v>0</v>
      </c>
    </row>
    <row r="1161" spans="1:7" ht="15">
      <c r="A1161" s="90" t="s">
        <v>2586</v>
      </c>
      <c r="B1161" s="89">
        <v>3</v>
      </c>
      <c r="C1161" s="103">
        <v>0.00042834029508086115</v>
      </c>
      <c r="D1161" s="89" t="s">
        <v>3520</v>
      </c>
      <c r="E1161" s="89" t="b">
        <v>0</v>
      </c>
      <c r="F1161" s="89" t="b">
        <v>0</v>
      </c>
      <c r="G1161" s="89" t="b">
        <v>0</v>
      </c>
    </row>
    <row r="1162" spans="1:7" ht="15">
      <c r="A1162" s="90" t="s">
        <v>2587</v>
      </c>
      <c r="B1162" s="89">
        <v>3</v>
      </c>
      <c r="C1162" s="103">
        <v>0.0003297003830031968</v>
      </c>
      <c r="D1162" s="89" t="s">
        <v>3520</v>
      </c>
      <c r="E1162" s="89" t="b">
        <v>0</v>
      </c>
      <c r="F1162" s="89" t="b">
        <v>0</v>
      </c>
      <c r="G1162" s="89" t="b">
        <v>0</v>
      </c>
    </row>
    <row r="1163" spans="1:7" ht="15">
      <c r="A1163" s="90" t="s">
        <v>2588</v>
      </c>
      <c r="B1163" s="89">
        <v>3</v>
      </c>
      <c r="C1163" s="103">
        <v>0.0003297003830031968</v>
      </c>
      <c r="D1163" s="89" t="s">
        <v>3520</v>
      </c>
      <c r="E1163" s="89" t="b">
        <v>0</v>
      </c>
      <c r="F1163" s="89" t="b">
        <v>0</v>
      </c>
      <c r="G1163" s="89" t="b">
        <v>0</v>
      </c>
    </row>
    <row r="1164" spans="1:7" ht="15">
      <c r="A1164" s="90" t="s">
        <v>2589</v>
      </c>
      <c r="B1164" s="89">
        <v>3</v>
      </c>
      <c r="C1164" s="103">
        <v>0.0003297003830031968</v>
      </c>
      <c r="D1164" s="89" t="s">
        <v>3520</v>
      </c>
      <c r="E1164" s="89" t="b">
        <v>0</v>
      </c>
      <c r="F1164" s="89" t="b">
        <v>0</v>
      </c>
      <c r="G1164" s="89" t="b">
        <v>0</v>
      </c>
    </row>
    <row r="1165" spans="1:7" ht="15">
      <c r="A1165" s="90" t="s">
        <v>2590</v>
      </c>
      <c r="B1165" s="89">
        <v>3</v>
      </c>
      <c r="C1165" s="103">
        <v>0.00036610543966139017</v>
      </c>
      <c r="D1165" s="89" t="s">
        <v>3520</v>
      </c>
      <c r="E1165" s="89" t="b">
        <v>1</v>
      </c>
      <c r="F1165" s="89" t="b">
        <v>0</v>
      </c>
      <c r="G1165" s="89" t="b">
        <v>0</v>
      </c>
    </row>
    <row r="1166" spans="1:7" ht="15">
      <c r="A1166" s="90" t="s">
        <v>2591</v>
      </c>
      <c r="B1166" s="89">
        <v>3</v>
      </c>
      <c r="C1166" s="103">
        <v>0.0003297003830031968</v>
      </c>
      <c r="D1166" s="89" t="s">
        <v>3520</v>
      </c>
      <c r="E1166" s="89" t="b">
        <v>0</v>
      </c>
      <c r="F1166" s="89" t="b">
        <v>0</v>
      </c>
      <c r="G1166" s="89" t="b">
        <v>0</v>
      </c>
    </row>
    <row r="1167" spans="1:7" ht="15">
      <c r="A1167" s="90" t="s">
        <v>2592</v>
      </c>
      <c r="B1167" s="89">
        <v>3</v>
      </c>
      <c r="C1167" s="103">
        <v>0.0003297003830031968</v>
      </c>
      <c r="D1167" s="89" t="s">
        <v>3520</v>
      </c>
      <c r="E1167" s="89" t="b">
        <v>0</v>
      </c>
      <c r="F1167" s="89" t="b">
        <v>0</v>
      </c>
      <c r="G1167" s="89" t="b">
        <v>0</v>
      </c>
    </row>
    <row r="1168" spans="1:7" ht="15">
      <c r="A1168" s="90" t="s">
        <v>2593</v>
      </c>
      <c r="B1168" s="89">
        <v>3</v>
      </c>
      <c r="C1168" s="103">
        <v>0.00042834029508086115</v>
      </c>
      <c r="D1168" s="89" t="s">
        <v>3520</v>
      </c>
      <c r="E1168" s="89" t="b">
        <v>0</v>
      </c>
      <c r="F1168" s="89" t="b">
        <v>0</v>
      </c>
      <c r="G1168" s="89" t="b">
        <v>0</v>
      </c>
    </row>
    <row r="1169" spans="1:7" ht="15">
      <c r="A1169" s="90" t="s">
        <v>2594</v>
      </c>
      <c r="B1169" s="89">
        <v>3</v>
      </c>
      <c r="C1169" s="103">
        <v>0.00036610543966139017</v>
      </c>
      <c r="D1169" s="89" t="s">
        <v>3520</v>
      </c>
      <c r="E1169" s="89" t="b">
        <v>0</v>
      </c>
      <c r="F1169" s="89" t="b">
        <v>0</v>
      </c>
      <c r="G1169" s="89" t="b">
        <v>0</v>
      </c>
    </row>
    <row r="1170" spans="1:7" ht="15">
      <c r="A1170" s="90" t="s">
        <v>2595</v>
      </c>
      <c r="B1170" s="89">
        <v>3</v>
      </c>
      <c r="C1170" s="103">
        <v>0.0003297003830031968</v>
      </c>
      <c r="D1170" s="89" t="s">
        <v>3520</v>
      </c>
      <c r="E1170" s="89" t="b">
        <v>0</v>
      </c>
      <c r="F1170" s="89" t="b">
        <v>0</v>
      </c>
      <c r="G1170" s="89" t="b">
        <v>0</v>
      </c>
    </row>
    <row r="1171" spans="1:7" ht="15">
      <c r="A1171" s="90" t="s">
        <v>2596</v>
      </c>
      <c r="B1171" s="89">
        <v>3</v>
      </c>
      <c r="C1171" s="103">
        <v>0.0003297003830031968</v>
      </c>
      <c r="D1171" s="89" t="s">
        <v>3520</v>
      </c>
      <c r="E1171" s="89" t="b">
        <v>0</v>
      </c>
      <c r="F1171" s="89" t="b">
        <v>0</v>
      </c>
      <c r="G1171" s="89" t="b">
        <v>0</v>
      </c>
    </row>
    <row r="1172" spans="1:7" ht="15">
      <c r="A1172" s="90" t="s">
        <v>2597</v>
      </c>
      <c r="B1172" s="89">
        <v>3</v>
      </c>
      <c r="C1172" s="103">
        <v>0.0003297003830031968</v>
      </c>
      <c r="D1172" s="89" t="s">
        <v>3520</v>
      </c>
      <c r="E1172" s="89" t="b">
        <v>0</v>
      </c>
      <c r="F1172" s="89" t="b">
        <v>0</v>
      </c>
      <c r="G1172" s="89" t="b">
        <v>0</v>
      </c>
    </row>
    <row r="1173" spans="1:7" ht="15">
      <c r="A1173" s="90" t="s">
        <v>2598</v>
      </c>
      <c r="B1173" s="89">
        <v>3</v>
      </c>
      <c r="C1173" s="103">
        <v>0.0003297003830031968</v>
      </c>
      <c r="D1173" s="89" t="s">
        <v>3520</v>
      </c>
      <c r="E1173" s="89" t="b">
        <v>0</v>
      </c>
      <c r="F1173" s="89" t="b">
        <v>0</v>
      </c>
      <c r="G1173" s="89" t="b">
        <v>0</v>
      </c>
    </row>
    <row r="1174" spans="1:7" ht="15">
      <c r="A1174" s="90" t="s">
        <v>2599</v>
      </c>
      <c r="B1174" s="89">
        <v>3</v>
      </c>
      <c r="C1174" s="103">
        <v>0.0003297003830031968</v>
      </c>
      <c r="D1174" s="89" t="s">
        <v>3520</v>
      </c>
      <c r="E1174" s="89" t="b">
        <v>0</v>
      </c>
      <c r="F1174" s="89" t="b">
        <v>0</v>
      </c>
      <c r="G1174" s="89" t="b">
        <v>0</v>
      </c>
    </row>
    <row r="1175" spans="1:7" ht="15">
      <c r="A1175" s="90" t="s">
        <v>2600</v>
      </c>
      <c r="B1175" s="89">
        <v>3</v>
      </c>
      <c r="C1175" s="103">
        <v>0.0003297003830031968</v>
      </c>
      <c r="D1175" s="89" t="s">
        <v>3520</v>
      </c>
      <c r="E1175" s="89" t="b">
        <v>0</v>
      </c>
      <c r="F1175" s="89" t="b">
        <v>0</v>
      </c>
      <c r="G1175" s="89" t="b">
        <v>0</v>
      </c>
    </row>
    <row r="1176" spans="1:7" ht="15">
      <c r="A1176" s="90" t="s">
        <v>2601</v>
      </c>
      <c r="B1176" s="89">
        <v>3</v>
      </c>
      <c r="C1176" s="103">
        <v>0.0003297003830031968</v>
      </c>
      <c r="D1176" s="89" t="s">
        <v>3520</v>
      </c>
      <c r="E1176" s="89" t="b">
        <v>0</v>
      </c>
      <c r="F1176" s="89" t="b">
        <v>0</v>
      </c>
      <c r="G1176" s="89" t="b">
        <v>0</v>
      </c>
    </row>
    <row r="1177" spans="1:7" ht="15">
      <c r="A1177" s="90" t="s">
        <v>2602</v>
      </c>
      <c r="B1177" s="89">
        <v>3</v>
      </c>
      <c r="C1177" s="103">
        <v>0.00036610543966139017</v>
      </c>
      <c r="D1177" s="89" t="s">
        <v>3520</v>
      </c>
      <c r="E1177" s="89" t="b">
        <v>0</v>
      </c>
      <c r="F1177" s="89" t="b">
        <v>0</v>
      </c>
      <c r="G1177" s="89" t="b">
        <v>0</v>
      </c>
    </row>
    <row r="1178" spans="1:7" ht="15">
      <c r="A1178" s="90" t="s">
        <v>2603</v>
      </c>
      <c r="B1178" s="89">
        <v>3</v>
      </c>
      <c r="C1178" s="103">
        <v>0.0003297003830031968</v>
      </c>
      <c r="D1178" s="89" t="s">
        <v>3520</v>
      </c>
      <c r="E1178" s="89" t="b">
        <v>0</v>
      </c>
      <c r="F1178" s="89" t="b">
        <v>0</v>
      </c>
      <c r="G1178" s="89" t="b">
        <v>0</v>
      </c>
    </row>
    <row r="1179" spans="1:7" ht="15">
      <c r="A1179" s="90" t="s">
        <v>2604</v>
      </c>
      <c r="B1179" s="89">
        <v>3</v>
      </c>
      <c r="C1179" s="103">
        <v>0.0003297003830031968</v>
      </c>
      <c r="D1179" s="89" t="s">
        <v>3520</v>
      </c>
      <c r="E1179" s="89" t="b">
        <v>0</v>
      </c>
      <c r="F1179" s="89" t="b">
        <v>0</v>
      </c>
      <c r="G1179" s="89" t="b">
        <v>0</v>
      </c>
    </row>
    <row r="1180" spans="1:7" ht="15">
      <c r="A1180" s="90" t="s">
        <v>2605</v>
      </c>
      <c r="B1180" s="89">
        <v>3</v>
      </c>
      <c r="C1180" s="103">
        <v>0.0003297003830031968</v>
      </c>
      <c r="D1180" s="89" t="s">
        <v>3520</v>
      </c>
      <c r="E1180" s="89" t="b">
        <v>0</v>
      </c>
      <c r="F1180" s="89" t="b">
        <v>0</v>
      </c>
      <c r="G1180" s="89" t="b">
        <v>0</v>
      </c>
    </row>
    <row r="1181" spans="1:7" ht="15">
      <c r="A1181" s="90" t="s">
        <v>2606</v>
      </c>
      <c r="B1181" s="89">
        <v>3</v>
      </c>
      <c r="C1181" s="103">
        <v>0.0003297003830031968</v>
      </c>
      <c r="D1181" s="89" t="s">
        <v>3520</v>
      </c>
      <c r="E1181" s="89" t="b">
        <v>0</v>
      </c>
      <c r="F1181" s="89" t="b">
        <v>0</v>
      </c>
      <c r="G1181" s="89" t="b">
        <v>0</v>
      </c>
    </row>
    <row r="1182" spans="1:7" ht="15">
      <c r="A1182" s="90" t="s">
        <v>2607</v>
      </c>
      <c r="B1182" s="89">
        <v>3</v>
      </c>
      <c r="C1182" s="103">
        <v>0.00036610543966139017</v>
      </c>
      <c r="D1182" s="89" t="s">
        <v>3520</v>
      </c>
      <c r="E1182" s="89" t="b">
        <v>0</v>
      </c>
      <c r="F1182" s="89" t="b">
        <v>0</v>
      </c>
      <c r="G1182" s="89" t="b">
        <v>0</v>
      </c>
    </row>
    <row r="1183" spans="1:7" ht="15">
      <c r="A1183" s="90" t="s">
        <v>2608</v>
      </c>
      <c r="B1183" s="89">
        <v>3</v>
      </c>
      <c r="C1183" s="103">
        <v>0.0003297003830031968</v>
      </c>
      <c r="D1183" s="89" t="s">
        <v>3520</v>
      </c>
      <c r="E1183" s="89" t="b">
        <v>0</v>
      </c>
      <c r="F1183" s="89" t="b">
        <v>0</v>
      </c>
      <c r="G1183" s="89" t="b">
        <v>0</v>
      </c>
    </row>
    <row r="1184" spans="1:7" ht="15">
      <c r="A1184" s="90" t="s">
        <v>2609</v>
      </c>
      <c r="B1184" s="89">
        <v>3</v>
      </c>
      <c r="C1184" s="103">
        <v>0.0003297003830031968</v>
      </c>
      <c r="D1184" s="89" t="s">
        <v>3520</v>
      </c>
      <c r="E1184" s="89" t="b">
        <v>0</v>
      </c>
      <c r="F1184" s="89" t="b">
        <v>0</v>
      </c>
      <c r="G1184" s="89" t="b">
        <v>0</v>
      </c>
    </row>
    <row r="1185" spans="1:7" ht="15">
      <c r="A1185" s="90" t="s">
        <v>2610</v>
      </c>
      <c r="B1185" s="89">
        <v>3</v>
      </c>
      <c r="C1185" s="103">
        <v>0.00036610543966139017</v>
      </c>
      <c r="D1185" s="89" t="s">
        <v>3520</v>
      </c>
      <c r="E1185" s="89" t="b">
        <v>0</v>
      </c>
      <c r="F1185" s="89" t="b">
        <v>0</v>
      </c>
      <c r="G1185" s="89" t="b">
        <v>0</v>
      </c>
    </row>
    <row r="1186" spans="1:7" ht="15">
      <c r="A1186" s="90" t="s">
        <v>2611</v>
      </c>
      <c r="B1186" s="89">
        <v>3</v>
      </c>
      <c r="C1186" s="103">
        <v>0.00036610543966139017</v>
      </c>
      <c r="D1186" s="89" t="s">
        <v>3520</v>
      </c>
      <c r="E1186" s="89" t="b">
        <v>0</v>
      </c>
      <c r="F1186" s="89" t="b">
        <v>0</v>
      </c>
      <c r="G1186" s="89" t="b">
        <v>0</v>
      </c>
    </row>
    <row r="1187" spans="1:7" ht="15">
      <c r="A1187" s="90" t="s">
        <v>2612</v>
      </c>
      <c r="B1187" s="89">
        <v>3</v>
      </c>
      <c r="C1187" s="103">
        <v>0.00042834029508086115</v>
      </c>
      <c r="D1187" s="89" t="s">
        <v>3520</v>
      </c>
      <c r="E1187" s="89" t="b">
        <v>0</v>
      </c>
      <c r="F1187" s="89" t="b">
        <v>0</v>
      </c>
      <c r="G1187" s="89" t="b">
        <v>0</v>
      </c>
    </row>
    <row r="1188" spans="1:7" ht="15">
      <c r="A1188" s="90" t="s">
        <v>2613</v>
      </c>
      <c r="B1188" s="89">
        <v>3</v>
      </c>
      <c r="C1188" s="103">
        <v>0.0003297003830031968</v>
      </c>
      <c r="D1188" s="89" t="s">
        <v>3520</v>
      </c>
      <c r="E1188" s="89" t="b">
        <v>0</v>
      </c>
      <c r="F1188" s="89" t="b">
        <v>0</v>
      </c>
      <c r="G1188" s="89" t="b">
        <v>0</v>
      </c>
    </row>
    <row r="1189" spans="1:7" ht="15">
      <c r="A1189" s="90" t="s">
        <v>2614</v>
      </c>
      <c r="B1189" s="89">
        <v>3</v>
      </c>
      <c r="C1189" s="103">
        <v>0.00036610543966139017</v>
      </c>
      <c r="D1189" s="89" t="s">
        <v>3520</v>
      </c>
      <c r="E1189" s="89" t="b">
        <v>0</v>
      </c>
      <c r="F1189" s="89" t="b">
        <v>0</v>
      </c>
      <c r="G1189" s="89" t="b">
        <v>0</v>
      </c>
    </row>
    <row r="1190" spans="1:7" ht="15">
      <c r="A1190" s="90" t="s">
        <v>2615</v>
      </c>
      <c r="B1190" s="89">
        <v>3</v>
      </c>
      <c r="C1190" s="103">
        <v>0.00042834029508086115</v>
      </c>
      <c r="D1190" s="89" t="s">
        <v>3520</v>
      </c>
      <c r="E1190" s="89" t="b">
        <v>0</v>
      </c>
      <c r="F1190" s="89" t="b">
        <v>0</v>
      </c>
      <c r="G1190" s="89" t="b">
        <v>0</v>
      </c>
    </row>
    <row r="1191" spans="1:7" ht="15">
      <c r="A1191" s="90" t="s">
        <v>2616</v>
      </c>
      <c r="B1191" s="89">
        <v>3</v>
      </c>
      <c r="C1191" s="103">
        <v>0.00042834029508086115</v>
      </c>
      <c r="D1191" s="89" t="s">
        <v>3520</v>
      </c>
      <c r="E1191" s="89" t="b">
        <v>0</v>
      </c>
      <c r="F1191" s="89" t="b">
        <v>0</v>
      </c>
      <c r="G1191" s="89" t="b">
        <v>0</v>
      </c>
    </row>
    <row r="1192" spans="1:7" ht="15">
      <c r="A1192" s="90" t="s">
        <v>2617</v>
      </c>
      <c r="B1192" s="89">
        <v>3</v>
      </c>
      <c r="C1192" s="103">
        <v>0.0003297003830031968</v>
      </c>
      <c r="D1192" s="89" t="s">
        <v>3520</v>
      </c>
      <c r="E1192" s="89" t="b">
        <v>0</v>
      </c>
      <c r="F1192" s="89" t="b">
        <v>0</v>
      </c>
      <c r="G1192" s="89" t="b">
        <v>0</v>
      </c>
    </row>
    <row r="1193" spans="1:7" ht="15">
      <c r="A1193" s="90" t="s">
        <v>2618</v>
      </c>
      <c r="B1193" s="89">
        <v>3</v>
      </c>
      <c r="C1193" s="103">
        <v>0.00036610543966139017</v>
      </c>
      <c r="D1193" s="89" t="s">
        <v>3520</v>
      </c>
      <c r="E1193" s="89" t="b">
        <v>0</v>
      </c>
      <c r="F1193" s="89" t="b">
        <v>1</v>
      </c>
      <c r="G1193" s="89" t="b">
        <v>0</v>
      </c>
    </row>
    <row r="1194" spans="1:7" ht="15">
      <c r="A1194" s="90" t="s">
        <v>2619</v>
      </c>
      <c r="B1194" s="89">
        <v>3</v>
      </c>
      <c r="C1194" s="103">
        <v>0.0003297003830031968</v>
      </c>
      <c r="D1194" s="89" t="s">
        <v>3520</v>
      </c>
      <c r="E1194" s="89" t="b">
        <v>0</v>
      </c>
      <c r="F1194" s="89" t="b">
        <v>0</v>
      </c>
      <c r="G1194" s="89" t="b">
        <v>0</v>
      </c>
    </row>
    <row r="1195" spans="1:7" ht="15">
      <c r="A1195" s="90" t="s">
        <v>2620</v>
      </c>
      <c r="B1195" s="89">
        <v>3</v>
      </c>
      <c r="C1195" s="103">
        <v>0.00042834029508086115</v>
      </c>
      <c r="D1195" s="89" t="s">
        <v>3520</v>
      </c>
      <c r="E1195" s="89" t="b">
        <v>0</v>
      </c>
      <c r="F1195" s="89" t="b">
        <v>0</v>
      </c>
      <c r="G1195" s="89" t="b">
        <v>0</v>
      </c>
    </row>
    <row r="1196" spans="1:7" ht="15">
      <c r="A1196" s="90" t="s">
        <v>2621</v>
      </c>
      <c r="B1196" s="89">
        <v>3</v>
      </c>
      <c r="C1196" s="103">
        <v>0.0003297003830031968</v>
      </c>
      <c r="D1196" s="89" t="s">
        <v>3520</v>
      </c>
      <c r="E1196" s="89" t="b">
        <v>0</v>
      </c>
      <c r="F1196" s="89" t="b">
        <v>0</v>
      </c>
      <c r="G1196" s="89" t="b">
        <v>0</v>
      </c>
    </row>
    <row r="1197" spans="1:7" ht="15">
      <c r="A1197" s="90" t="s">
        <v>2622</v>
      </c>
      <c r="B1197" s="89">
        <v>3</v>
      </c>
      <c r="C1197" s="103">
        <v>0.0003297003830031968</v>
      </c>
      <c r="D1197" s="89" t="s">
        <v>3520</v>
      </c>
      <c r="E1197" s="89" t="b">
        <v>0</v>
      </c>
      <c r="F1197" s="89" t="b">
        <v>0</v>
      </c>
      <c r="G1197" s="89" t="b">
        <v>0</v>
      </c>
    </row>
    <row r="1198" spans="1:7" ht="15">
      <c r="A1198" s="90" t="s">
        <v>2623</v>
      </c>
      <c r="B1198" s="89">
        <v>3</v>
      </c>
      <c r="C1198" s="103">
        <v>0.0003297003830031968</v>
      </c>
      <c r="D1198" s="89" t="s">
        <v>3520</v>
      </c>
      <c r="E1198" s="89" t="b">
        <v>0</v>
      </c>
      <c r="F1198" s="89" t="b">
        <v>0</v>
      </c>
      <c r="G1198" s="89" t="b">
        <v>0</v>
      </c>
    </row>
    <row r="1199" spans="1:7" ht="15">
      <c r="A1199" s="90" t="s">
        <v>2624</v>
      </c>
      <c r="B1199" s="89">
        <v>3</v>
      </c>
      <c r="C1199" s="103">
        <v>0.00036610543966139017</v>
      </c>
      <c r="D1199" s="89" t="s">
        <v>3520</v>
      </c>
      <c r="E1199" s="89" t="b">
        <v>0</v>
      </c>
      <c r="F1199" s="89" t="b">
        <v>0</v>
      </c>
      <c r="G1199" s="89" t="b">
        <v>0</v>
      </c>
    </row>
    <row r="1200" spans="1:7" ht="15">
      <c r="A1200" s="90" t="s">
        <v>2625</v>
      </c>
      <c r="B1200" s="89">
        <v>3</v>
      </c>
      <c r="C1200" s="103">
        <v>0.00036610543966139017</v>
      </c>
      <c r="D1200" s="89" t="s">
        <v>3520</v>
      </c>
      <c r="E1200" s="89" t="b">
        <v>0</v>
      </c>
      <c r="F1200" s="89" t="b">
        <v>0</v>
      </c>
      <c r="G1200" s="89" t="b">
        <v>0</v>
      </c>
    </row>
    <row r="1201" spans="1:7" ht="15">
      <c r="A1201" s="90" t="s">
        <v>2626</v>
      </c>
      <c r="B1201" s="89">
        <v>3</v>
      </c>
      <c r="C1201" s="103">
        <v>0.0003297003830031968</v>
      </c>
      <c r="D1201" s="89" t="s">
        <v>3520</v>
      </c>
      <c r="E1201" s="89" t="b">
        <v>0</v>
      </c>
      <c r="F1201" s="89" t="b">
        <v>0</v>
      </c>
      <c r="G1201" s="89" t="b">
        <v>0</v>
      </c>
    </row>
    <row r="1202" spans="1:7" ht="15">
      <c r="A1202" s="90" t="s">
        <v>2627</v>
      </c>
      <c r="B1202" s="89">
        <v>3</v>
      </c>
      <c r="C1202" s="103">
        <v>0.00042834029508086115</v>
      </c>
      <c r="D1202" s="89" t="s">
        <v>3520</v>
      </c>
      <c r="E1202" s="89" t="b">
        <v>0</v>
      </c>
      <c r="F1202" s="89" t="b">
        <v>0</v>
      </c>
      <c r="G1202" s="89" t="b">
        <v>0</v>
      </c>
    </row>
    <row r="1203" spans="1:7" ht="15">
      <c r="A1203" s="90" t="s">
        <v>2628</v>
      </c>
      <c r="B1203" s="89">
        <v>3</v>
      </c>
      <c r="C1203" s="103">
        <v>0.0003297003830031968</v>
      </c>
      <c r="D1203" s="89" t="s">
        <v>3520</v>
      </c>
      <c r="E1203" s="89" t="b">
        <v>0</v>
      </c>
      <c r="F1203" s="89" t="b">
        <v>0</v>
      </c>
      <c r="G1203" s="89" t="b">
        <v>0</v>
      </c>
    </row>
    <row r="1204" spans="1:7" ht="15">
      <c r="A1204" s="90" t="s">
        <v>2629</v>
      </c>
      <c r="B1204" s="89">
        <v>3</v>
      </c>
      <c r="C1204" s="103">
        <v>0.0003297003830031968</v>
      </c>
      <c r="D1204" s="89" t="s">
        <v>3520</v>
      </c>
      <c r="E1204" s="89" t="b">
        <v>0</v>
      </c>
      <c r="F1204" s="89" t="b">
        <v>0</v>
      </c>
      <c r="G1204" s="89" t="b">
        <v>0</v>
      </c>
    </row>
    <row r="1205" spans="1:7" ht="15">
      <c r="A1205" s="90" t="s">
        <v>2630</v>
      </c>
      <c r="B1205" s="89">
        <v>3</v>
      </c>
      <c r="C1205" s="103">
        <v>0.0003297003830031968</v>
      </c>
      <c r="D1205" s="89" t="s">
        <v>3520</v>
      </c>
      <c r="E1205" s="89" t="b">
        <v>0</v>
      </c>
      <c r="F1205" s="89" t="b">
        <v>0</v>
      </c>
      <c r="G1205" s="89" t="b">
        <v>0</v>
      </c>
    </row>
    <row r="1206" spans="1:7" ht="15">
      <c r="A1206" s="90" t="s">
        <v>2631</v>
      </c>
      <c r="B1206" s="89">
        <v>3</v>
      </c>
      <c r="C1206" s="103">
        <v>0.00042834029508086115</v>
      </c>
      <c r="D1206" s="89" t="s">
        <v>3520</v>
      </c>
      <c r="E1206" s="89" t="b">
        <v>0</v>
      </c>
      <c r="F1206" s="89" t="b">
        <v>0</v>
      </c>
      <c r="G1206" s="89" t="b">
        <v>0</v>
      </c>
    </row>
    <row r="1207" spans="1:7" ht="15">
      <c r="A1207" s="90" t="s">
        <v>2632</v>
      </c>
      <c r="B1207" s="89">
        <v>3</v>
      </c>
      <c r="C1207" s="103">
        <v>0.00036610543966139017</v>
      </c>
      <c r="D1207" s="89" t="s">
        <v>3520</v>
      </c>
      <c r="E1207" s="89" t="b">
        <v>1</v>
      </c>
      <c r="F1207" s="89" t="b">
        <v>0</v>
      </c>
      <c r="G1207" s="89" t="b">
        <v>0</v>
      </c>
    </row>
    <row r="1208" spans="1:7" ht="15">
      <c r="A1208" s="90" t="s">
        <v>2633</v>
      </c>
      <c r="B1208" s="89">
        <v>3</v>
      </c>
      <c r="C1208" s="103">
        <v>0.0003297003830031968</v>
      </c>
      <c r="D1208" s="89" t="s">
        <v>3520</v>
      </c>
      <c r="E1208" s="89" t="b">
        <v>0</v>
      </c>
      <c r="F1208" s="89" t="b">
        <v>0</v>
      </c>
      <c r="G1208" s="89" t="b">
        <v>0</v>
      </c>
    </row>
    <row r="1209" spans="1:7" ht="15">
      <c r="A1209" s="90" t="s">
        <v>2634</v>
      </c>
      <c r="B1209" s="89">
        <v>3</v>
      </c>
      <c r="C1209" s="103">
        <v>0.00036610543966139017</v>
      </c>
      <c r="D1209" s="89" t="s">
        <v>3520</v>
      </c>
      <c r="E1209" s="89" t="b">
        <v>0</v>
      </c>
      <c r="F1209" s="89" t="b">
        <v>0</v>
      </c>
      <c r="G1209" s="89" t="b">
        <v>0</v>
      </c>
    </row>
    <row r="1210" spans="1:7" ht="15">
      <c r="A1210" s="90" t="s">
        <v>2635</v>
      </c>
      <c r="B1210" s="89">
        <v>3</v>
      </c>
      <c r="C1210" s="103">
        <v>0.0003297003830031968</v>
      </c>
      <c r="D1210" s="89" t="s">
        <v>3520</v>
      </c>
      <c r="E1210" s="89" t="b">
        <v>0</v>
      </c>
      <c r="F1210" s="89" t="b">
        <v>0</v>
      </c>
      <c r="G1210" s="89" t="b">
        <v>0</v>
      </c>
    </row>
    <row r="1211" spans="1:7" ht="15">
      <c r="A1211" s="90" t="s">
        <v>2636</v>
      </c>
      <c r="B1211" s="89">
        <v>3</v>
      </c>
      <c r="C1211" s="103">
        <v>0.00042834029508086115</v>
      </c>
      <c r="D1211" s="89" t="s">
        <v>3520</v>
      </c>
      <c r="E1211" s="89" t="b">
        <v>0</v>
      </c>
      <c r="F1211" s="89" t="b">
        <v>0</v>
      </c>
      <c r="G1211" s="89" t="b">
        <v>0</v>
      </c>
    </row>
    <row r="1212" spans="1:7" ht="15">
      <c r="A1212" s="90" t="s">
        <v>2637</v>
      </c>
      <c r="B1212" s="89">
        <v>3</v>
      </c>
      <c r="C1212" s="103">
        <v>0.00036610543966139017</v>
      </c>
      <c r="D1212" s="89" t="s">
        <v>3520</v>
      </c>
      <c r="E1212" s="89" t="b">
        <v>0</v>
      </c>
      <c r="F1212" s="89" t="b">
        <v>0</v>
      </c>
      <c r="G1212" s="89" t="b">
        <v>0</v>
      </c>
    </row>
    <row r="1213" spans="1:7" ht="15">
      <c r="A1213" s="90" t="s">
        <v>2638</v>
      </c>
      <c r="B1213" s="89">
        <v>3</v>
      </c>
      <c r="C1213" s="103">
        <v>0.00036610543966139017</v>
      </c>
      <c r="D1213" s="89" t="s">
        <v>3520</v>
      </c>
      <c r="E1213" s="89" t="b">
        <v>0</v>
      </c>
      <c r="F1213" s="89" t="b">
        <v>0</v>
      </c>
      <c r="G1213" s="89" t="b">
        <v>0</v>
      </c>
    </row>
    <row r="1214" spans="1:7" ht="15">
      <c r="A1214" s="90" t="s">
        <v>2639</v>
      </c>
      <c r="B1214" s="89">
        <v>3</v>
      </c>
      <c r="C1214" s="103">
        <v>0.00036610543966139017</v>
      </c>
      <c r="D1214" s="89" t="s">
        <v>3520</v>
      </c>
      <c r="E1214" s="89" t="b">
        <v>0</v>
      </c>
      <c r="F1214" s="89" t="b">
        <v>0</v>
      </c>
      <c r="G1214" s="89" t="b">
        <v>0</v>
      </c>
    </row>
    <row r="1215" spans="1:7" ht="15">
      <c r="A1215" s="90" t="s">
        <v>2640</v>
      </c>
      <c r="B1215" s="89">
        <v>3</v>
      </c>
      <c r="C1215" s="103">
        <v>0.00036610543966139017</v>
      </c>
      <c r="D1215" s="89" t="s">
        <v>3520</v>
      </c>
      <c r="E1215" s="89" t="b">
        <v>1</v>
      </c>
      <c r="F1215" s="89" t="b">
        <v>0</v>
      </c>
      <c r="G1215" s="89" t="b">
        <v>0</v>
      </c>
    </row>
    <row r="1216" spans="1:7" ht="15">
      <c r="A1216" s="90" t="s">
        <v>2641</v>
      </c>
      <c r="B1216" s="89">
        <v>3</v>
      </c>
      <c r="C1216" s="103">
        <v>0.0003297003830031968</v>
      </c>
      <c r="D1216" s="89" t="s">
        <v>3520</v>
      </c>
      <c r="E1216" s="89" t="b">
        <v>0</v>
      </c>
      <c r="F1216" s="89" t="b">
        <v>0</v>
      </c>
      <c r="G1216" s="89" t="b">
        <v>0</v>
      </c>
    </row>
    <row r="1217" spans="1:7" ht="15">
      <c r="A1217" s="90" t="s">
        <v>2642</v>
      </c>
      <c r="B1217" s="89">
        <v>3</v>
      </c>
      <c r="C1217" s="103">
        <v>0.0003297003830031968</v>
      </c>
      <c r="D1217" s="89" t="s">
        <v>3520</v>
      </c>
      <c r="E1217" s="89" t="b">
        <v>0</v>
      </c>
      <c r="F1217" s="89" t="b">
        <v>0</v>
      </c>
      <c r="G1217" s="89" t="b">
        <v>0</v>
      </c>
    </row>
    <row r="1218" spans="1:7" ht="15">
      <c r="A1218" s="90" t="s">
        <v>2643</v>
      </c>
      <c r="B1218" s="89">
        <v>3</v>
      </c>
      <c r="C1218" s="103">
        <v>0.00042834029508086115</v>
      </c>
      <c r="D1218" s="89" t="s">
        <v>3520</v>
      </c>
      <c r="E1218" s="89" t="b">
        <v>0</v>
      </c>
      <c r="F1218" s="89" t="b">
        <v>1</v>
      </c>
      <c r="G1218" s="89" t="b">
        <v>0</v>
      </c>
    </row>
    <row r="1219" spans="1:7" ht="15">
      <c r="A1219" s="90" t="s">
        <v>2644</v>
      </c>
      <c r="B1219" s="89">
        <v>3</v>
      </c>
      <c r="C1219" s="103">
        <v>0.0003297003830031968</v>
      </c>
      <c r="D1219" s="89" t="s">
        <v>3520</v>
      </c>
      <c r="E1219" s="89" t="b">
        <v>0</v>
      </c>
      <c r="F1219" s="89" t="b">
        <v>0</v>
      </c>
      <c r="G1219" s="89" t="b">
        <v>0</v>
      </c>
    </row>
    <row r="1220" spans="1:7" ht="15">
      <c r="A1220" s="90" t="s">
        <v>2645</v>
      </c>
      <c r="B1220" s="89">
        <v>3</v>
      </c>
      <c r="C1220" s="103">
        <v>0.00036610543966139017</v>
      </c>
      <c r="D1220" s="89" t="s">
        <v>3520</v>
      </c>
      <c r="E1220" s="89" t="b">
        <v>0</v>
      </c>
      <c r="F1220" s="89" t="b">
        <v>0</v>
      </c>
      <c r="G1220" s="89" t="b">
        <v>0</v>
      </c>
    </row>
    <row r="1221" spans="1:7" ht="15">
      <c r="A1221" s="90" t="s">
        <v>2646</v>
      </c>
      <c r="B1221" s="89">
        <v>3</v>
      </c>
      <c r="C1221" s="103">
        <v>0.00036610543966139017</v>
      </c>
      <c r="D1221" s="89" t="s">
        <v>3520</v>
      </c>
      <c r="E1221" s="89" t="b">
        <v>0</v>
      </c>
      <c r="F1221" s="89" t="b">
        <v>0</v>
      </c>
      <c r="G1221" s="89" t="b">
        <v>0</v>
      </c>
    </row>
    <row r="1222" spans="1:7" ht="15">
      <c r="A1222" s="90" t="s">
        <v>1203</v>
      </c>
      <c r="B1222" s="89">
        <v>3</v>
      </c>
      <c r="C1222" s="103">
        <v>0.00036610543966139017</v>
      </c>
      <c r="D1222" s="89" t="s">
        <v>3520</v>
      </c>
      <c r="E1222" s="89" t="b">
        <v>0</v>
      </c>
      <c r="F1222" s="89" t="b">
        <v>0</v>
      </c>
      <c r="G1222" s="89" t="b">
        <v>0</v>
      </c>
    </row>
    <row r="1223" spans="1:7" ht="15">
      <c r="A1223" s="90" t="s">
        <v>2647</v>
      </c>
      <c r="B1223" s="89">
        <v>3</v>
      </c>
      <c r="C1223" s="103">
        <v>0.00036610543966139017</v>
      </c>
      <c r="D1223" s="89" t="s">
        <v>3520</v>
      </c>
      <c r="E1223" s="89" t="b">
        <v>0</v>
      </c>
      <c r="F1223" s="89" t="b">
        <v>0</v>
      </c>
      <c r="G1223" s="89" t="b">
        <v>0</v>
      </c>
    </row>
    <row r="1224" spans="1:7" ht="15">
      <c r="A1224" s="90" t="s">
        <v>2648</v>
      </c>
      <c r="B1224" s="89">
        <v>3</v>
      </c>
      <c r="C1224" s="103">
        <v>0.00036610543966139017</v>
      </c>
      <c r="D1224" s="89" t="s">
        <v>3520</v>
      </c>
      <c r="E1224" s="89" t="b">
        <v>0</v>
      </c>
      <c r="F1224" s="89" t="b">
        <v>0</v>
      </c>
      <c r="G1224" s="89" t="b">
        <v>0</v>
      </c>
    </row>
    <row r="1225" spans="1:7" ht="15">
      <c r="A1225" s="90" t="s">
        <v>2649</v>
      </c>
      <c r="B1225" s="89">
        <v>3</v>
      </c>
      <c r="C1225" s="103">
        <v>0.0003297003830031968</v>
      </c>
      <c r="D1225" s="89" t="s">
        <v>3520</v>
      </c>
      <c r="E1225" s="89" t="b">
        <v>0</v>
      </c>
      <c r="F1225" s="89" t="b">
        <v>0</v>
      </c>
      <c r="G1225" s="89" t="b">
        <v>0</v>
      </c>
    </row>
    <row r="1226" spans="1:7" ht="15">
      <c r="A1226" s="90" t="s">
        <v>2650</v>
      </c>
      <c r="B1226" s="89">
        <v>3</v>
      </c>
      <c r="C1226" s="103">
        <v>0.0003297003830031968</v>
      </c>
      <c r="D1226" s="89" t="s">
        <v>3520</v>
      </c>
      <c r="E1226" s="89" t="b">
        <v>0</v>
      </c>
      <c r="F1226" s="89" t="b">
        <v>0</v>
      </c>
      <c r="G1226" s="89" t="b">
        <v>0</v>
      </c>
    </row>
    <row r="1227" spans="1:7" ht="15">
      <c r="A1227" s="90" t="s">
        <v>2651</v>
      </c>
      <c r="B1227" s="89">
        <v>3</v>
      </c>
      <c r="C1227" s="103">
        <v>0.00042834029508086115</v>
      </c>
      <c r="D1227" s="89" t="s">
        <v>3520</v>
      </c>
      <c r="E1227" s="89" t="b">
        <v>0</v>
      </c>
      <c r="F1227" s="89" t="b">
        <v>0</v>
      </c>
      <c r="G1227" s="89" t="b">
        <v>0</v>
      </c>
    </row>
    <row r="1228" spans="1:7" ht="15">
      <c r="A1228" s="90" t="s">
        <v>2652</v>
      </c>
      <c r="B1228" s="89">
        <v>3</v>
      </c>
      <c r="C1228" s="103">
        <v>0.0003297003830031968</v>
      </c>
      <c r="D1228" s="89" t="s">
        <v>3520</v>
      </c>
      <c r="E1228" s="89" t="b">
        <v>0</v>
      </c>
      <c r="F1228" s="89" t="b">
        <v>0</v>
      </c>
      <c r="G1228" s="89" t="b">
        <v>0</v>
      </c>
    </row>
    <row r="1229" spans="1:7" ht="15">
      <c r="A1229" s="90" t="s">
        <v>2653</v>
      </c>
      <c r="B1229" s="89">
        <v>3</v>
      </c>
      <c r="C1229" s="103">
        <v>0.00036610543966139017</v>
      </c>
      <c r="D1229" s="89" t="s">
        <v>3520</v>
      </c>
      <c r="E1229" s="89" t="b">
        <v>0</v>
      </c>
      <c r="F1229" s="89" t="b">
        <v>0</v>
      </c>
      <c r="G1229" s="89" t="b">
        <v>0</v>
      </c>
    </row>
    <row r="1230" spans="1:7" ht="15">
      <c r="A1230" s="90" t="s">
        <v>2654</v>
      </c>
      <c r="B1230" s="89">
        <v>3</v>
      </c>
      <c r="C1230" s="103">
        <v>0.0003297003830031968</v>
      </c>
      <c r="D1230" s="89" t="s">
        <v>3520</v>
      </c>
      <c r="E1230" s="89" t="b">
        <v>0</v>
      </c>
      <c r="F1230" s="89" t="b">
        <v>0</v>
      </c>
      <c r="G1230" s="89" t="b">
        <v>0</v>
      </c>
    </row>
    <row r="1231" spans="1:7" ht="15">
      <c r="A1231" s="90" t="s">
        <v>2655</v>
      </c>
      <c r="B1231" s="89">
        <v>3</v>
      </c>
      <c r="C1231" s="103">
        <v>0.0003297003830031968</v>
      </c>
      <c r="D1231" s="89" t="s">
        <v>3520</v>
      </c>
      <c r="E1231" s="89" t="b">
        <v>0</v>
      </c>
      <c r="F1231" s="89" t="b">
        <v>0</v>
      </c>
      <c r="G1231" s="89" t="b">
        <v>0</v>
      </c>
    </row>
    <row r="1232" spans="1:7" ht="15">
      <c r="A1232" s="90" t="s">
        <v>2656</v>
      </c>
      <c r="B1232" s="89">
        <v>3</v>
      </c>
      <c r="C1232" s="103">
        <v>0.00036610543966139017</v>
      </c>
      <c r="D1232" s="89" t="s">
        <v>3520</v>
      </c>
      <c r="E1232" s="89" t="b">
        <v>0</v>
      </c>
      <c r="F1232" s="89" t="b">
        <v>0</v>
      </c>
      <c r="G1232" s="89" t="b">
        <v>0</v>
      </c>
    </row>
    <row r="1233" spans="1:7" ht="15">
      <c r="A1233" s="90" t="s">
        <v>2657</v>
      </c>
      <c r="B1233" s="89">
        <v>3</v>
      </c>
      <c r="C1233" s="103">
        <v>0.00042834029508086115</v>
      </c>
      <c r="D1233" s="89" t="s">
        <v>3520</v>
      </c>
      <c r="E1233" s="89" t="b">
        <v>0</v>
      </c>
      <c r="F1233" s="89" t="b">
        <v>0</v>
      </c>
      <c r="G1233" s="89" t="b">
        <v>0</v>
      </c>
    </row>
    <row r="1234" spans="1:7" ht="15">
      <c r="A1234" s="90" t="s">
        <v>2658</v>
      </c>
      <c r="B1234" s="89">
        <v>3</v>
      </c>
      <c r="C1234" s="103">
        <v>0.00036610543966139017</v>
      </c>
      <c r="D1234" s="89" t="s">
        <v>3520</v>
      </c>
      <c r="E1234" s="89" t="b">
        <v>0</v>
      </c>
      <c r="F1234" s="89" t="b">
        <v>0</v>
      </c>
      <c r="G1234" s="89" t="b">
        <v>0</v>
      </c>
    </row>
    <row r="1235" spans="1:7" ht="15">
      <c r="A1235" s="90" t="s">
        <v>1260</v>
      </c>
      <c r="B1235" s="89">
        <v>3</v>
      </c>
      <c r="C1235" s="103">
        <v>0.0003297003830031968</v>
      </c>
      <c r="D1235" s="89" t="s">
        <v>3520</v>
      </c>
      <c r="E1235" s="89" t="b">
        <v>0</v>
      </c>
      <c r="F1235" s="89" t="b">
        <v>0</v>
      </c>
      <c r="G1235" s="89" t="b">
        <v>0</v>
      </c>
    </row>
    <row r="1236" spans="1:7" ht="15">
      <c r="A1236" s="90" t="s">
        <v>2659</v>
      </c>
      <c r="B1236" s="89">
        <v>3</v>
      </c>
      <c r="C1236" s="103">
        <v>0.00036610543966139017</v>
      </c>
      <c r="D1236" s="89" t="s">
        <v>3520</v>
      </c>
      <c r="E1236" s="89" t="b">
        <v>0</v>
      </c>
      <c r="F1236" s="89" t="b">
        <v>0</v>
      </c>
      <c r="G1236" s="89" t="b">
        <v>0</v>
      </c>
    </row>
    <row r="1237" spans="1:7" ht="15">
      <c r="A1237" s="90" t="s">
        <v>2660</v>
      </c>
      <c r="B1237" s="89">
        <v>3</v>
      </c>
      <c r="C1237" s="103">
        <v>0.0003297003830031968</v>
      </c>
      <c r="D1237" s="89" t="s">
        <v>3520</v>
      </c>
      <c r="E1237" s="89" t="b">
        <v>0</v>
      </c>
      <c r="F1237" s="89" t="b">
        <v>0</v>
      </c>
      <c r="G1237" s="89" t="b">
        <v>0</v>
      </c>
    </row>
    <row r="1238" spans="1:7" ht="15">
      <c r="A1238" s="90" t="s">
        <v>2661</v>
      </c>
      <c r="B1238" s="89">
        <v>3</v>
      </c>
      <c r="C1238" s="103">
        <v>0.0003297003830031968</v>
      </c>
      <c r="D1238" s="89" t="s">
        <v>3520</v>
      </c>
      <c r="E1238" s="89" t="b">
        <v>0</v>
      </c>
      <c r="F1238" s="89" t="b">
        <v>0</v>
      </c>
      <c r="G1238" s="89" t="b">
        <v>0</v>
      </c>
    </row>
    <row r="1239" spans="1:7" ht="15">
      <c r="A1239" s="90" t="s">
        <v>2662</v>
      </c>
      <c r="B1239" s="89">
        <v>3</v>
      </c>
      <c r="C1239" s="103">
        <v>0.0003297003830031968</v>
      </c>
      <c r="D1239" s="89" t="s">
        <v>3520</v>
      </c>
      <c r="E1239" s="89" t="b">
        <v>0</v>
      </c>
      <c r="F1239" s="89" t="b">
        <v>0</v>
      </c>
      <c r="G1239" s="89" t="b">
        <v>0</v>
      </c>
    </row>
    <row r="1240" spans="1:7" ht="15">
      <c r="A1240" s="90" t="s">
        <v>2663</v>
      </c>
      <c r="B1240" s="89">
        <v>3</v>
      </c>
      <c r="C1240" s="103">
        <v>0.0003297003830031968</v>
      </c>
      <c r="D1240" s="89" t="s">
        <v>3520</v>
      </c>
      <c r="E1240" s="89" t="b">
        <v>0</v>
      </c>
      <c r="F1240" s="89" t="b">
        <v>0</v>
      </c>
      <c r="G1240" s="89" t="b">
        <v>0</v>
      </c>
    </row>
    <row r="1241" spans="1:7" ht="15">
      <c r="A1241" s="90" t="s">
        <v>2664</v>
      </c>
      <c r="B1241" s="89">
        <v>3</v>
      </c>
      <c r="C1241" s="103">
        <v>0.0003297003830031968</v>
      </c>
      <c r="D1241" s="89" t="s">
        <v>3520</v>
      </c>
      <c r="E1241" s="89" t="b">
        <v>0</v>
      </c>
      <c r="F1241" s="89" t="b">
        <v>0</v>
      </c>
      <c r="G1241" s="89" t="b">
        <v>0</v>
      </c>
    </row>
    <row r="1242" spans="1:7" ht="15">
      <c r="A1242" s="90" t="s">
        <v>2665</v>
      </c>
      <c r="B1242" s="89">
        <v>3</v>
      </c>
      <c r="C1242" s="103">
        <v>0.00042834029508086115</v>
      </c>
      <c r="D1242" s="89" t="s">
        <v>3520</v>
      </c>
      <c r="E1242" s="89" t="b">
        <v>0</v>
      </c>
      <c r="F1242" s="89" t="b">
        <v>0</v>
      </c>
      <c r="G1242" s="89" t="b">
        <v>0</v>
      </c>
    </row>
    <row r="1243" spans="1:7" ht="15">
      <c r="A1243" s="90" t="s">
        <v>2666</v>
      </c>
      <c r="B1243" s="89">
        <v>3</v>
      </c>
      <c r="C1243" s="103">
        <v>0.00036610543966139017</v>
      </c>
      <c r="D1243" s="89" t="s">
        <v>3520</v>
      </c>
      <c r="E1243" s="89" t="b">
        <v>0</v>
      </c>
      <c r="F1243" s="89" t="b">
        <v>0</v>
      </c>
      <c r="G1243" s="89" t="b">
        <v>0</v>
      </c>
    </row>
    <row r="1244" spans="1:7" ht="15">
      <c r="A1244" s="90" t="s">
        <v>2667</v>
      </c>
      <c r="B1244" s="89">
        <v>3</v>
      </c>
      <c r="C1244" s="103">
        <v>0.0003297003830031968</v>
      </c>
      <c r="D1244" s="89" t="s">
        <v>3520</v>
      </c>
      <c r="E1244" s="89" t="b">
        <v>0</v>
      </c>
      <c r="F1244" s="89" t="b">
        <v>0</v>
      </c>
      <c r="G1244" s="89" t="b">
        <v>0</v>
      </c>
    </row>
    <row r="1245" spans="1:7" ht="15">
      <c r="A1245" s="90" t="s">
        <v>2668</v>
      </c>
      <c r="B1245" s="89">
        <v>3</v>
      </c>
      <c r="C1245" s="103">
        <v>0.00042834029508086115</v>
      </c>
      <c r="D1245" s="89" t="s">
        <v>3520</v>
      </c>
      <c r="E1245" s="89" t="b">
        <v>0</v>
      </c>
      <c r="F1245" s="89" t="b">
        <v>0</v>
      </c>
      <c r="G1245" s="89" t="b">
        <v>0</v>
      </c>
    </row>
    <row r="1246" spans="1:7" ht="15">
      <c r="A1246" s="90" t="s">
        <v>2669</v>
      </c>
      <c r="B1246" s="89">
        <v>3</v>
      </c>
      <c r="C1246" s="103">
        <v>0.0003297003830031968</v>
      </c>
      <c r="D1246" s="89" t="s">
        <v>3520</v>
      </c>
      <c r="E1246" s="89" t="b">
        <v>0</v>
      </c>
      <c r="F1246" s="89" t="b">
        <v>0</v>
      </c>
      <c r="G1246" s="89" t="b">
        <v>0</v>
      </c>
    </row>
    <row r="1247" spans="1:7" ht="15">
      <c r="A1247" s="90" t="s">
        <v>2670</v>
      </c>
      <c r="B1247" s="89">
        <v>3</v>
      </c>
      <c r="C1247" s="103">
        <v>0.0003297003830031968</v>
      </c>
      <c r="D1247" s="89" t="s">
        <v>3520</v>
      </c>
      <c r="E1247" s="89" t="b">
        <v>0</v>
      </c>
      <c r="F1247" s="89" t="b">
        <v>0</v>
      </c>
      <c r="G1247" s="89" t="b">
        <v>0</v>
      </c>
    </row>
    <row r="1248" spans="1:7" ht="15">
      <c r="A1248" s="90" t="s">
        <v>2671</v>
      </c>
      <c r="B1248" s="89">
        <v>3</v>
      </c>
      <c r="C1248" s="103">
        <v>0.00042834029508086115</v>
      </c>
      <c r="D1248" s="89" t="s">
        <v>3520</v>
      </c>
      <c r="E1248" s="89" t="b">
        <v>0</v>
      </c>
      <c r="F1248" s="89" t="b">
        <v>1</v>
      </c>
      <c r="G1248" s="89" t="b">
        <v>0</v>
      </c>
    </row>
    <row r="1249" spans="1:7" ht="15">
      <c r="A1249" s="90" t="s">
        <v>2672</v>
      </c>
      <c r="B1249" s="89">
        <v>3</v>
      </c>
      <c r="C1249" s="103">
        <v>0.0003297003830031968</v>
      </c>
      <c r="D1249" s="89" t="s">
        <v>3520</v>
      </c>
      <c r="E1249" s="89" t="b">
        <v>0</v>
      </c>
      <c r="F1249" s="89" t="b">
        <v>0</v>
      </c>
      <c r="G1249" s="89" t="b">
        <v>0</v>
      </c>
    </row>
    <row r="1250" spans="1:7" ht="15">
      <c r="A1250" s="90" t="s">
        <v>2673</v>
      </c>
      <c r="B1250" s="89">
        <v>3</v>
      </c>
      <c r="C1250" s="103">
        <v>0.0003297003830031968</v>
      </c>
      <c r="D1250" s="89" t="s">
        <v>3520</v>
      </c>
      <c r="E1250" s="89" t="b">
        <v>0</v>
      </c>
      <c r="F1250" s="89" t="b">
        <v>0</v>
      </c>
      <c r="G1250" s="89" t="b">
        <v>0</v>
      </c>
    </row>
    <row r="1251" spans="1:7" ht="15">
      <c r="A1251" s="90" t="s">
        <v>2674</v>
      </c>
      <c r="B1251" s="89">
        <v>3</v>
      </c>
      <c r="C1251" s="103">
        <v>0.00042834029508086115</v>
      </c>
      <c r="D1251" s="89" t="s">
        <v>3520</v>
      </c>
      <c r="E1251" s="89" t="b">
        <v>0</v>
      </c>
      <c r="F1251" s="89" t="b">
        <v>0</v>
      </c>
      <c r="G1251" s="89" t="b">
        <v>0</v>
      </c>
    </row>
    <row r="1252" spans="1:7" ht="15">
      <c r="A1252" s="90" t="s">
        <v>2675</v>
      </c>
      <c r="B1252" s="89">
        <v>3</v>
      </c>
      <c r="C1252" s="103">
        <v>0.0003297003830031968</v>
      </c>
      <c r="D1252" s="89" t="s">
        <v>3520</v>
      </c>
      <c r="E1252" s="89" t="b">
        <v>0</v>
      </c>
      <c r="F1252" s="89" t="b">
        <v>0</v>
      </c>
      <c r="G1252" s="89" t="b">
        <v>0</v>
      </c>
    </row>
    <row r="1253" spans="1:7" ht="15">
      <c r="A1253" s="90" t="s">
        <v>2676</v>
      </c>
      <c r="B1253" s="89">
        <v>2</v>
      </c>
      <c r="C1253" s="103">
        <v>0.00024407029310759347</v>
      </c>
      <c r="D1253" s="89" t="s">
        <v>3520</v>
      </c>
      <c r="E1253" s="89" t="b">
        <v>0</v>
      </c>
      <c r="F1253" s="89" t="b">
        <v>0</v>
      </c>
      <c r="G1253" s="89" t="b">
        <v>0</v>
      </c>
    </row>
    <row r="1254" spans="1:7" ht="15">
      <c r="A1254" s="90" t="s">
        <v>2677</v>
      </c>
      <c r="B1254" s="89">
        <v>2</v>
      </c>
      <c r="C1254" s="103">
        <v>0.00024407029310759347</v>
      </c>
      <c r="D1254" s="89" t="s">
        <v>3520</v>
      </c>
      <c r="E1254" s="89" t="b">
        <v>0</v>
      </c>
      <c r="F1254" s="89" t="b">
        <v>0</v>
      </c>
      <c r="G1254" s="89" t="b">
        <v>0</v>
      </c>
    </row>
    <row r="1255" spans="1:7" ht="15">
      <c r="A1255" s="90" t="s">
        <v>2678</v>
      </c>
      <c r="B1255" s="89">
        <v>2</v>
      </c>
      <c r="C1255" s="103">
        <v>0.00024407029310759347</v>
      </c>
      <c r="D1255" s="89" t="s">
        <v>3520</v>
      </c>
      <c r="E1255" s="89" t="b">
        <v>0</v>
      </c>
      <c r="F1255" s="89" t="b">
        <v>1</v>
      </c>
      <c r="G1255" s="89" t="b">
        <v>0</v>
      </c>
    </row>
    <row r="1256" spans="1:7" ht="15">
      <c r="A1256" s="90" t="s">
        <v>2679</v>
      </c>
      <c r="B1256" s="89">
        <v>2</v>
      </c>
      <c r="C1256" s="103">
        <v>0.00028556019672057415</v>
      </c>
      <c r="D1256" s="89" t="s">
        <v>3520</v>
      </c>
      <c r="E1256" s="89" t="b">
        <v>0</v>
      </c>
      <c r="F1256" s="89" t="b">
        <v>0</v>
      </c>
      <c r="G1256" s="89" t="b">
        <v>0</v>
      </c>
    </row>
    <row r="1257" spans="1:7" ht="15">
      <c r="A1257" s="90" t="s">
        <v>2680</v>
      </c>
      <c r="B1257" s="89">
        <v>2</v>
      </c>
      <c r="C1257" s="103">
        <v>0.00028556019672057415</v>
      </c>
      <c r="D1257" s="89" t="s">
        <v>3520</v>
      </c>
      <c r="E1257" s="89" t="b">
        <v>0</v>
      </c>
      <c r="F1257" s="89" t="b">
        <v>1</v>
      </c>
      <c r="G1257" s="89" t="b">
        <v>0</v>
      </c>
    </row>
    <row r="1258" spans="1:7" ht="15">
      <c r="A1258" s="90" t="s">
        <v>2681</v>
      </c>
      <c r="B1258" s="89">
        <v>2</v>
      </c>
      <c r="C1258" s="103">
        <v>0.00024407029310759347</v>
      </c>
      <c r="D1258" s="89" t="s">
        <v>3520</v>
      </c>
      <c r="E1258" s="89" t="b">
        <v>0</v>
      </c>
      <c r="F1258" s="89" t="b">
        <v>0</v>
      </c>
      <c r="G1258" s="89" t="b">
        <v>0</v>
      </c>
    </row>
    <row r="1259" spans="1:7" ht="15">
      <c r="A1259" s="90" t="s">
        <v>2682</v>
      </c>
      <c r="B1259" s="89">
        <v>2</v>
      </c>
      <c r="C1259" s="103">
        <v>0.00024407029310759347</v>
      </c>
      <c r="D1259" s="89" t="s">
        <v>3520</v>
      </c>
      <c r="E1259" s="89" t="b">
        <v>0</v>
      </c>
      <c r="F1259" s="89" t="b">
        <v>0</v>
      </c>
      <c r="G1259" s="89" t="b">
        <v>0</v>
      </c>
    </row>
    <row r="1260" spans="1:7" ht="15">
      <c r="A1260" s="90" t="s">
        <v>2683</v>
      </c>
      <c r="B1260" s="89">
        <v>2</v>
      </c>
      <c r="C1260" s="103">
        <v>0.00024407029310759347</v>
      </c>
      <c r="D1260" s="89" t="s">
        <v>3520</v>
      </c>
      <c r="E1260" s="89" t="b">
        <v>0</v>
      </c>
      <c r="F1260" s="89" t="b">
        <v>0</v>
      </c>
      <c r="G1260" s="89" t="b">
        <v>0</v>
      </c>
    </row>
    <row r="1261" spans="1:7" ht="15">
      <c r="A1261" s="90" t="s">
        <v>2684</v>
      </c>
      <c r="B1261" s="89">
        <v>2</v>
      </c>
      <c r="C1261" s="103">
        <v>0.00028556019672057415</v>
      </c>
      <c r="D1261" s="89" t="s">
        <v>3520</v>
      </c>
      <c r="E1261" s="89" t="b">
        <v>0</v>
      </c>
      <c r="F1261" s="89" t="b">
        <v>0</v>
      </c>
      <c r="G1261" s="89" t="b">
        <v>0</v>
      </c>
    </row>
    <row r="1262" spans="1:7" ht="15">
      <c r="A1262" s="90" t="s">
        <v>2685</v>
      </c>
      <c r="B1262" s="89">
        <v>2</v>
      </c>
      <c r="C1262" s="103">
        <v>0.00028556019672057415</v>
      </c>
      <c r="D1262" s="89" t="s">
        <v>3520</v>
      </c>
      <c r="E1262" s="89" t="b">
        <v>0</v>
      </c>
      <c r="F1262" s="89" t="b">
        <v>0</v>
      </c>
      <c r="G1262" s="89" t="b">
        <v>0</v>
      </c>
    </row>
    <row r="1263" spans="1:7" ht="15">
      <c r="A1263" s="90" t="s">
        <v>2686</v>
      </c>
      <c r="B1263" s="89">
        <v>2</v>
      </c>
      <c r="C1263" s="103">
        <v>0.00024407029310759347</v>
      </c>
      <c r="D1263" s="89" t="s">
        <v>3520</v>
      </c>
      <c r="E1263" s="89" t="b">
        <v>0</v>
      </c>
      <c r="F1263" s="89" t="b">
        <v>0</v>
      </c>
      <c r="G1263" s="89" t="b">
        <v>0</v>
      </c>
    </row>
    <row r="1264" spans="1:7" ht="15">
      <c r="A1264" s="90" t="s">
        <v>2687</v>
      </c>
      <c r="B1264" s="89">
        <v>2</v>
      </c>
      <c r="C1264" s="103">
        <v>0.00024407029310759347</v>
      </c>
      <c r="D1264" s="89" t="s">
        <v>3520</v>
      </c>
      <c r="E1264" s="89" t="b">
        <v>0</v>
      </c>
      <c r="F1264" s="89" t="b">
        <v>0</v>
      </c>
      <c r="G1264" s="89" t="b">
        <v>0</v>
      </c>
    </row>
    <row r="1265" spans="1:7" ht="15">
      <c r="A1265" s="90" t="s">
        <v>2688</v>
      </c>
      <c r="B1265" s="89">
        <v>2</v>
      </c>
      <c r="C1265" s="103">
        <v>0.00024407029310759347</v>
      </c>
      <c r="D1265" s="89" t="s">
        <v>3520</v>
      </c>
      <c r="E1265" s="89" t="b">
        <v>0</v>
      </c>
      <c r="F1265" s="89" t="b">
        <v>0</v>
      </c>
      <c r="G1265" s="89" t="b">
        <v>0</v>
      </c>
    </row>
    <row r="1266" spans="1:7" ht="15">
      <c r="A1266" s="90" t="s">
        <v>2689</v>
      </c>
      <c r="B1266" s="89">
        <v>2</v>
      </c>
      <c r="C1266" s="103">
        <v>0.00028556019672057415</v>
      </c>
      <c r="D1266" s="89" t="s">
        <v>3520</v>
      </c>
      <c r="E1266" s="89" t="b">
        <v>0</v>
      </c>
      <c r="F1266" s="89" t="b">
        <v>0</v>
      </c>
      <c r="G1266" s="89" t="b">
        <v>0</v>
      </c>
    </row>
    <row r="1267" spans="1:7" ht="15">
      <c r="A1267" s="90" t="s">
        <v>2690</v>
      </c>
      <c r="B1267" s="89">
        <v>2</v>
      </c>
      <c r="C1267" s="103">
        <v>0.00024407029310759347</v>
      </c>
      <c r="D1267" s="89" t="s">
        <v>3520</v>
      </c>
      <c r="E1267" s="89" t="b">
        <v>0</v>
      </c>
      <c r="F1267" s="89" t="b">
        <v>0</v>
      </c>
      <c r="G1267" s="89" t="b">
        <v>0</v>
      </c>
    </row>
    <row r="1268" spans="1:7" ht="15">
      <c r="A1268" s="90" t="s">
        <v>2691</v>
      </c>
      <c r="B1268" s="89">
        <v>2</v>
      </c>
      <c r="C1268" s="103">
        <v>0.00024407029310759347</v>
      </c>
      <c r="D1268" s="89" t="s">
        <v>3520</v>
      </c>
      <c r="E1268" s="89" t="b">
        <v>0</v>
      </c>
      <c r="F1268" s="89" t="b">
        <v>0</v>
      </c>
      <c r="G1268" s="89" t="b">
        <v>0</v>
      </c>
    </row>
    <row r="1269" spans="1:7" ht="15">
      <c r="A1269" s="90" t="s">
        <v>2692</v>
      </c>
      <c r="B1269" s="89">
        <v>2</v>
      </c>
      <c r="C1269" s="103">
        <v>0.00024407029310759347</v>
      </c>
      <c r="D1269" s="89" t="s">
        <v>3520</v>
      </c>
      <c r="E1269" s="89" t="b">
        <v>1</v>
      </c>
      <c r="F1269" s="89" t="b">
        <v>0</v>
      </c>
      <c r="G1269" s="89" t="b">
        <v>0</v>
      </c>
    </row>
    <row r="1270" spans="1:7" ht="15">
      <c r="A1270" s="90" t="s">
        <v>2693</v>
      </c>
      <c r="B1270" s="89">
        <v>2</v>
      </c>
      <c r="C1270" s="103">
        <v>0.00028556019672057415</v>
      </c>
      <c r="D1270" s="89" t="s">
        <v>3520</v>
      </c>
      <c r="E1270" s="89" t="b">
        <v>0</v>
      </c>
      <c r="F1270" s="89" t="b">
        <v>1</v>
      </c>
      <c r="G1270" s="89" t="b">
        <v>0</v>
      </c>
    </row>
    <row r="1271" spans="1:7" ht="15">
      <c r="A1271" s="90" t="s">
        <v>2694</v>
      </c>
      <c r="B1271" s="89">
        <v>2</v>
      </c>
      <c r="C1271" s="103">
        <v>0.00024407029310759347</v>
      </c>
      <c r="D1271" s="89" t="s">
        <v>3520</v>
      </c>
      <c r="E1271" s="89" t="b">
        <v>0</v>
      </c>
      <c r="F1271" s="89" t="b">
        <v>0</v>
      </c>
      <c r="G1271" s="89" t="b">
        <v>0</v>
      </c>
    </row>
    <row r="1272" spans="1:7" ht="15">
      <c r="A1272" s="90" t="s">
        <v>2695</v>
      </c>
      <c r="B1272" s="89">
        <v>2</v>
      </c>
      <c r="C1272" s="103">
        <v>0.00028556019672057415</v>
      </c>
      <c r="D1272" s="89" t="s">
        <v>3520</v>
      </c>
      <c r="E1272" s="89" t="b">
        <v>0</v>
      </c>
      <c r="F1272" s="89" t="b">
        <v>0</v>
      </c>
      <c r="G1272" s="89" t="b">
        <v>0</v>
      </c>
    </row>
    <row r="1273" spans="1:7" ht="15">
      <c r="A1273" s="90" t="s">
        <v>2696</v>
      </c>
      <c r="B1273" s="89">
        <v>2</v>
      </c>
      <c r="C1273" s="103">
        <v>0.00028556019672057415</v>
      </c>
      <c r="D1273" s="89" t="s">
        <v>3520</v>
      </c>
      <c r="E1273" s="89" t="b">
        <v>0</v>
      </c>
      <c r="F1273" s="89" t="b">
        <v>0</v>
      </c>
      <c r="G1273" s="89" t="b">
        <v>0</v>
      </c>
    </row>
    <row r="1274" spans="1:7" ht="15">
      <c r="A1274" s="90" t="s">
        <v>2697</v>
      </c>
      <c r="B1274" s="89">
        <v>2</v>
      </c>
      <c r="C1274" s="103">
        <v>0.00024407029310759347</v>
      </c>
      <c r="D1274" s="89" t="s">
        <v>3520</v>
      </c>
      <c r="E1274" s="89" t="b">
        <v>0</v>
      </c>
      <c r="F1274" s="89" t="b">
        <v>0</v>
      </c>
      <c r="G1274" s="89" t="b">
        <v>0</v>
      </c>
    </row>
    <row r="1275" spans="1:7" ht="15">
      <c r="A1275" s="90" t="s">
        <v>2698</v>
      </c>
      <c r="B1275" s="89">
        <v>2</v>
      </c>
      <c r="C1275" s="103">
        <v>0.00024407029310759347</v>
      </c>
      <c r="D1275" s="89" t="s">
        <v>3520</v>
      </c>
      <c r="E1275" s="89" t="b">
        <v>0</v>
      </c>
      <c r="F1275" s="89" t="b">
        <v>0</v>
      </c>
      <c r="G1275" s="89" t="b">
        <v>0</v>
      </c>
    </row>
    <row r="1276" spans="1:7" ht="15">
      <c r="A1276" s="90" t="s">
        <v>2699</v>
      </c>
      <c r="B1276" s="89">
        <v>2</v>
      </c>
      <c r="C1276" s="103">
        <v>0.00028556019672057415</v>
      </c>
      <c r="D1276" s="89" t="s">
        <v>3520</v>
      </c>
      <c r="E1276" s="89" t="b">
        <v>0</v>
      </c>
      <c r="F1276" s="89" t="b">
        <v>0</v>
      </c>
      <c r="G1276" s="89" t="b">
        <v>0</v>
      </c>
    </row>
    <row r="1277" spans="1:7" ht="15">
      <c r="A1277" s="90" t="s">
        <v>2700</v>
      </c>
      <c r="B1277" s="89">
        <v>2</v>
      </c>
      <c r="C1277" s="103">
        <v>0.00024407029310759347</v>
      </c>
      <c r="D1277" s="89" t="s">
        <v>3520</v>
      </c>
      <c r="E1277" s="89" t="b">
        <v>0</v>
      </c>
      <c r="F1277" s="89" t="b">
        <v>0</v>
      </c>
      <c r="G1277" s="89" t="b">
        <v>0</v>
      </c>
    </row>
    <row r="1278" spans="1:7" ht="15">
      <c r="A1278" s="90" t="s">
        <v>2701</v>
      </c>
      <c r="B1278" s="89">
        <v>2</v>
      </c>
      <c r="C1278" s="103">
        <v>0.00028556019672057415</v>
      </c>
      <c r="D1278" s="89" t="s">
        <v>3520</v>
      </c>
      <c r="E1278" s="89" t="b">
        <v>0</v>
      </c>
      <c r="F1278" s="89" t="b">
        <v>0</v>
      </c>
      <c r="G1278" s="89" t="b">
        <v>0</v>
      </c>
    </row>
    <row r="1279" spans="1:7" ht="15">
      <c r="A1279" s="90" t="s">
        <v>2702</v>
      </c>
      <c r="B1279" s="89">
        <v>2</v>
      </c>
      <c r="C1279" s="103">
        <v>0.00024407029310759347</v>
      </c>
      <c r="D1279" s="89" t="s">
        <v>3520</v>
      </c>
      <c r="E1279" s="89" t="b">
        <v>0</v>
      </c>
      <c r="F1279" s="89" t="b">
        <v>0</v>
      </c>
      <c r="G1279" s="89" t="b">
        <v>0</v>
      </c>
    </row>
    <row r="1280" spans="1:7" ht="15">
      <c r="A1280" s="90" t="s">
        <v>2703</v>
      </c>
      <c r="B1280" s="89">
        <v>2</v>
      </c>
      <c r="C1280" s="103">
        <v>0.00024407029310759347</v>
      </c>
      <c r="D1280" s="89" t="s">
        <v>3520</v>
      </c>
      <c r="E1280" s="89" t="b">
        <v>0</v>
      </c>
      <c r="F1280" s="89" t="b">
        <v>0</v>
      </c>
      <c r="G1280" s="89" t="b">
        <v>0</v>
      </c>
    </row>
    <row r="1281" spans="1:7" ht="15">
      <c r="A1281" s="90" t="s">
        <v>2704</v>
      </c>
      <c r="B1281" s="89">
        <v>2</v>
      </c>
      <c r="C1281" s="103">
        <v>0.00024407029310759347</v>
      </c>
      <c r="D1281" s="89" t="s">
        <v>3520</v>
      </c>
      <c r="E1281" s="89" t="b">
        <v>1</v>
      </c>
      <c r="F1281" s="89" t="b">
        <v>0</v>
      </c>
      <c r="G1281" s="89" t="b">
        <v>0</v>
      </c>
    </row>
    <row r="1282" spans="1:7" ht="15">
      <c r="A1282" s="90" t="s">
        <v>2705</v>
      </c>
      <c r="B1282" s="89">
        <v>2</v>
      </c>
      <c r="C1282" s="103">
        <v>0.00028556019672057415</v>
      </c>
      <c r="D1282" s="89" t="s">
        <v>3520</v>
      </c>
      <c r="E1282" s="89" t="b">
        <v>0</v>
      </c>
      <c r="F1282" s="89" t="b">
        <v>0</v>
      </c>
      <c r="G1282" s="89" t="b">
        <v>0</v>
      </c>
    </row>
    <row r="1283" spans="1:7" ht="15">
      <c r="A1283" s="90" t="s">
        <v>1162</v>
      </c>
      <c r="B1283" s="89">
        <v>2</v>
      </c>
      <c r="C1283" s="103">
        <v>0.00024407029310759347</v>
      </c>
      <c r="D1283" s="89" t="s">
        <v>3520</v>
      </c>
      <c r="E1283" s="89" t="b">
        <v>0</v>
      </c>
      <c r="F1283" s="89" t="b">
        <v>0</v>
      </c>
      <c r="G1283" s="89" t="b">
        <v>0</v>
      </c>
    </row>
    <row r="1284" spans="1:7" ht="15">
      <c r="A1284" s="90" t="s">
        <v>2706</v>
      </c>
      <c r="B1284" s="89">
        <v>2</v>
      </c>
      <c r="C1284" s="103">
        <v>0.00028556019672057415</v>
      </c>
      <c r="D1284" s="89" t="s">
        <v>3520</v>
      </c>
      <c r="E1284" s="89" t="b">
        <v>0</v>
      </c>
      <c r="F1284" s="89" t="b">
        <v>0</v>
      </c>
      <c r="G1284" s="89" t="b">
        <v>0</v>
      </c>
    </row>
    <row r="1285" spans="1:7" ht="15">
      <c r="A1285" s="90" t="s">
        <v>2707</v>
      </c>
      <c r="B1285" s="89">
        <v>2</v>
      </c>
      <c r="C1285" s="103">
        <v>0.00024407029310759347</v>
      </c>
      <c r="D1285" s="89" t="s">
        <v>3520</v>
      </c>
      <c r="E1285" s="89" t="b">
        <v>0</v>
      </c>
      <c r="F1285" s="89" t="b">
        <v>0</v>
      </c>
      <c r="G1285" s="89" t="b">
        <v>0</v>
      </c>
    </row>
    <row r="1286" spans="1:7" ht="15">
      <c r="A1286" s="90" t="s">
        <v>2708</v>
      </c>
      <c r="B1286" s="89">
        <v>2</v>
      </c>
      <c r="C1286" s="103">
        <v>0.00024407029310759347</v>
      </c>
      <c r="D1286" s="89" t="s">
        <v>3520</v>
      </c>
      <c r="E1286" s="89" t="b">
        <v>0</v>
      </c>
      <c r="F1286" s="89" t="b">
        <v>0</v>
      </c>
      <c r="G1286" s="89" t="b">
        <v>0</v>
      </c>
    </row>
    <row r="1287" spans="1:7" ht="15">
      <c r="A1287" s="90" t="s">
        <v>2709</v>
      </c>
      <c r="B1287" s="89">
        <v>2</v>
      </c>
      <c r="C1287" s="103">
        <v>0.00024407029310759347</v>
      </c>
      <c r="D1287" s="89" t="s">
        <v>3520</v>
      </c>
      <c r="E1287" s="89" t="b">
        <v>0</v>
      </c>
      <c r="F1287" s="89" t="b">
        <v>0</v>
      </c>
      <c r="G1287" s="89" t="b">
        <v>0</v>
      </c>
    </row>
    <row r="1288" spans="1:7" ht="15">
      <c r="A1288" s="90" t="s">
        <v>2710</v>
      </c>
      <c r="B1288" s="89">
        <v>2</v>
      </c>
      <c r="C1288" s="103">
        <v>0.00024407029310759347</v>
      </c>
      <c r="D1288" s="89" t="s">
        <v>3520</v>
      </c>
      <c r="E1288" s="89" t="b">
        <v>1</v>
      </c>
      <c r="F1288" s="89" t="b">
        <v>0</v>
      </c>
      <c r="G1288" s="89" t="b">
        <v>0</v>
      </c>
    </row>
    <row r="1289" spans="1:7" ht="15">
      <c r="A1289" s="90" t="s">
        <v>2711</v>
      </c>
      <c r="B1289" s="89">
        <v>2</v>
      </c>
      <c r="C1289" s="103">
        <v>0.00024407029310759347</v>
      </c>
      <c r="D1289" s="89" t="s">
        <v>3520</v>
      </c>
      <c r="E1289" s="89" t="b">
        <v>0</v>
      </c>
      <c r="F1289" s="89" t="b">
        <v>0</v>
      </c>
      <c r="G1289" s="89" t="b">
        <v>0</v>
      </c>
    </row>
    <row r="1290" spans="1:7" ht="15">
      <c r="A1290" s="90" t="s">
        <v>2712</v>
      </c>
      <c r="B1290" s="89">
        <v>2</v>
      </c>
      <c r="C1290" s="103">
        <v>0.00028556019672057415</v>
      </c>
      <c r="D1290" s="89" t="s">
        <v>3520</v>
      </c>
      <c r="E1290" s="89" t="b">
        <v>0</v>
      </c>
      <c r="F1290" s="89" t="b">
        <v>0</v>
      </c>
      <c r="G1290" s="89" t="b">
        <v>0</v>
      </c>
    </row>
    <row r="1291" spans="1:7" ht="15">
      <c r="A1291" s="90" t="s">
        <v>2713</v>
      </c>
      <c r="B1291" s="89">
        <v>2</v>
      </c>
      <c r="C1291" s="103">
        <v>0.00024407029310759347</v>
      </c>
      <c r="D1291" s="89" t="s">
        <v>3520</v>
      </c>
      <c r="E1291" s="89" t="b">
        <v>0</v>
      </c>
      <c r="F1291" s="89" t="b">
        <v>0</v>
      </c>
      <c r="G1291" s="89" t="b">
        <v>0</v>
      </c>
    </row>
    <row r="1292" spans="1:7" ht="15">
      <c r="A1292" s="90" t="s">
        <v>2714</v>
      </c>
      <c r="B1292" s="89">
        <v>2</v>
      </c>
      <c r="C1292" s="103">
        <v>0.00028556019672057415</v>
      </c>
      <c r="D1292" s="89" t="s">
        <v>3520</v>
      </c>
      <c r="E1292" s="89" t="b">
        <v>0</v>
      </c>
      <c r="F1292" s="89" t="b">
        <v>0</v>
      </c>
      <c r="G1292" s="89" t="b">
        <v>0</v>
      </c>
    </row>
    <row r="1293" spans="1:7" ht="15">
      <c r="A1293" s="90" t="s">
        <v>2715</v>
      </c>
      <c r="B1293" s="89">
        <v>2</v>
      </c>
      <c r="C1293" s="103">
        <v>0.00024407029310759347</v>
      </c>
      <c r="D1293" s="89" t="s">
        <v>3520</v>
      </c>
      <c r="E1293" s="89" t="b">
        <v>0</v>
      </c>
      <c r="F1293" s="89" t="b">
        <v>0</v>
      </c>
      <c r="G1293" s="89" t="b">
        <v>0</v>
      </c>
    </row>
    <row r="1294" spans="1:7" ht="15">
      <c r="A1294" s="90" t="s">
        <v>2716</v>
      </c>
      <c r="B1294" s="89">
        <v>2</v>
      </c>
      <c r="C1294" s="103">
        <v>0.00024407029310759347</v>
      </c>
      <c r="D1294" s="89" t="s">
        <v>3520</v>
      </c>
      <c r="E1294" s="89" t="b">
        <v>0</v>
      </c>
      <c r="F1294" s="89" t="b">
        <v>0</v>
      </c>
      <c r="G1294" s="89" t="b">
        <v>0</v>
      </c>
    </row>
    <row r="1295" spans="1:7" ht="15">
      <c r="A1295" s="90" t="s">
        <v>2717</v>
      </c>
      <c r="B1295" s="89">
        <v>2</v>
      </c>
      <c r="C1295" s="103">
        <v>0.00028556019672057415</v>
      </c>
      <c r="D1295" s="89" t="s">
        <v>3520</v>
      </c>
      <c r="E1295" s="89" t="b">
        <v>0</v>
      </c>
      <c r="F1295" s="89" t="b">
        <v>0</v>
      </c>
      <c r="G1295" s="89" t="b">
        <v>0</v>
      </c>
    </row>
    <row r="1296" spans="1:7" ht="15">
      <c r="A1296" s="90" t="s">
        <v>2718</v>
      </c>
      <c r="B1296" s="89">
        <v>2</v>
      </c>
      <c r="C1296" s="103">
        <v>0.00028556019672057415</v>
      </c>
      <c r="D1296" s="89" t="s">
        <v>3520</v>
      </c>
      <c r="E1296" s="89" t="b">
        <v>0</v>
      </c>
      <c r="F1296" s="89" t="b">
        <v>0</v>
      </c>
      <c r="G1296" s="89" t="b">
        <v>0</v>
      </c>
    </row>
    <row r="1297" spans="1:7" ht="15">
      <c r="A1297" s="90" t="s">
        <v>2719</v>
      </c>
      <c r="B1297" s="89">
        <v>2</v>
      </c>
      <c r="C1297" s="103">
        <v>0.00028556019672057415</v>
      </c>
      <c r="D1297" s="89" t="s">
        <v>3520</v>
      </c>
      <c r="E1297" s="89" t="b">
        <v>1</v>
      </c>
      <c r="F1297" s="89" t="b">
        <v>0</v>
      </c>
      <c r="G1297" s="89" t="b">
        <v>0</v>
      </c>
    </row>
    <row r="1298" spans="1:7" ht="15">
      <c r="A1298" s="90" t="s">
        <v>2720</v>
      </c>
      <c r="B1298" s="89">
        <v>2</v>
      </c>
      <c r="C1298" s="103">
        <v>0.00028556019672057415</v>
      </c>
      <c r="D1298" s="89" t="s">
        <v>3520</v>
      </c>
      <c r="E1298" s="89" t="b">
        <v>0</v>
      </c>
      <c r="F1298" s="89" t="b">
        <v>0</v>
      </c>
      <c r="G1298" s="89" t="b">
        <v>0</v>
      </c>
    </row>
    <row r="1299" spans="1:7" ht="15">
      <c r="A1299" s="90" t="s">
        <v>2721</v>
      </c>
      <c r="B1299" s="89">
        <v>2</v>
      </c>
      <c r="C1299" s="103">
        <v>0.00024407029310759347</v>
      </c>
      <c r="D1299" s="89" t="s">
        <v>3520</v>
      </c>
      <c r="E1299" s="89" t="b">
        <v>0</v>
      </c>
      <c r="F1299" s="89" t="b">
        <v>0</v>
      </c>
      <c r="G1299" s="89" t="b">
        <v>0</v>
      </c>
    </row>
    <row r="1300" spans="1:7" ht="15">
      <c r="A1300" s="90" t="s">
        <v>2722</v>
      </c>
      <c r="B1300" s="89">
        <v>2</v>
      </c>
      <c r="C1300" s="103">
        <v>0.00024407029310759347</v>
      </c>
      <c r="D1300" s="89" t="s">
        <v>3520</v>
      </c>
      <c r="E1300" s="89" t="b">
        <v>1</v>
      </c>
      <c r="F1300" s="89" t="b">
        <v>0</v>
      </c>
      <c r="G1300" s="89" t="b">
        <v>0</v>
      </c>
    </row>
    <row r="1301" spans="1:7" ht="15">
      <c r="A1301" s="90" t="s">
        <v>2723</v>
      </c>
      <c r="B1301" s="89">
        <v>2</v>
      </c>
      <c r="C1301" s="103">
        <v>0.00024407029310759347</v>
      </c>
      <c r="D1301" s="89" t="s">
        <v>3520</v>
      </c>
      <c r="E1301" s="89" t="b">
        <v>0</v>
      </c>
      <c r="F1301" s="89" t="b">
        <v>0</v>
      </c>
      <c r="G1301" s="89" t="b">
        <v>0</v>
      </c>
    </row>
    <row r="1302" spans="1:7" ht="15">
      <c r="A1302" s="90" t="s">
        <v>2724</v>
      </c>
      <c r="B1302" s="89">
        <v>2</v>
      </c>
      <c r="C1302" s="103">
        <v>0.00028556019672057415</v>
      </c>
      <c r="D1302" s="89" t="s">
        <v>3520</v>
      </c>
      <c r="E1302" s="89" t="b">
        <v>0</v>
      </c>
      <c r="F1302" s="89" t="b">
        <v>0</v>
      </c>
      <c r="G1302" s="89" t="b">
        <v>0</v>
      </c>
    </row>
    <row r="1303" spans="1:7" ht="15">
      <c r="A1303" s="90" t="s">
        <v>2725</v>
      </c>
      <c r="B1303" s="89">
        <v>2</v>
      </c>
      <c r="C1303" s="103">
        <v>0.00028556019672057415</v>
      </c>
      <c r="D1303" s="89" t="s">
        <v>3520</v>
      </c>
      <c r="E1303" s="89" t="b">
        <v>0</v>
      </c>
      <c r="F1303" s="89" t="b">
        <v>0</v>
      </c>
      <c r="G1303" s="89" t="b">
        <v>0</v>
      </c>
    </row>
    <row r="1304" spans="1:7" ht="15">
      <c r="A1304" s="90" t="s">
        <v>2726</v>
      </c>
      <c r="B1304" s="89">
        <v>2</v>
      </c>
      <c r="C1304" s="103">
        <v>0.00028556019672057415</v>
      </c>
      <c r="D1304" s="89" t="s">
        <v>3520</v>
      </c>
      <c r="E1304" s="89" t="b">
        <v>0</v>
      </c>
      <c r="F1304" s="89" t="b">
        <v>0</v>
      </c>
      <c r="G1304" s="89" t="b">
        <v>0</v>
      </c>
    </row>
    <row r="1305" spans="1:7" ht="15">
      <c r="A1305" s="90" t="s">
        <v>2727</v>
      </c>
      <c r="B1305" s="89">
        <v>2</v>
      </c>
      <c r="C1305" s="103">
        <v>0.00024407029310759347</v>
      </c>
      <c r="D1305" s="89" t="s">
        <v>3520</v>
      </c>
      <c r="E1305" s="89" t="b">
        <v>0</v>
      </c>
      <c r="F1305" s="89" t="b">
        <v>0</v>
      </c>
      <c r="G1305" s="89" t="b">
        <v>0</v>
      </c>
    </row>
    <row r="1306" spans="1:7" ht="15">
      <c r="A1306" s="90" t="s">
        <v>2728</v>
      </c>
      <c r="B1306" s="89">
        <v>2</v>
      </c>
      <c r="C1306" s="103">
        <v>0.00024407029310759347</v>
      </c>
      <c r="D1306" s="89" t="s">
        <v>3520</v>
      </c>
      <c r="E1306" s="89" t="b">
        <v>0</v>
      </c>
      <c r="F1306" s="89" t="b">
        <v>0</v>
      </c>
      <c r="G1306" s="89" t="b">
        <v>0</v>
      </c>
    </row>
    <row r="1307" spans="1:7" ht="15">
      <c r="A1307" s="90" t="s">
        <v>2729</v>
      </c>
      <c r="B1307" s="89">
        <v>2</v>
      </c>
      <c r="C1307" s="103">
        <v>0.00024407029310759347</v>
      </c>
      <c r="D1307" s="89" t="s">
        <v>3520</v>
      </c>
      <c r="E1307" s="89" t="b">
        <v>0</v>
      </c>
      <c r="F1307" s="89" t="b">
        <v>0</v>
      </c>
      <c r="G1307" s="89" t="b">
        <v>0</v>
      </c>
    </row>
    <row r="1308" spans="1:7" ht="15">
      <c r="A1308" s="90" t="s">
        <v>2730</v>
      </c>
      <c r="B1308" s="89">
        <v>2</v>
      </c>
      <c r="C1308" s="103">
        <v>0.00024407029310759347</v>
      </c>
      <c r="D1308" s="89" t="s">
        <v>3520</v>
      </c>
      <c r="E1308" s="89" t="b">
        <v>0</v>
      </c>
      <c r="F1308" s="89" t="b">
        <v>0</v>
      </c>
      <c r="G1308" s="89" t="b">
        <v>0</v>
      </c>
    </row>
    <row r="1309" spans="1:7" ht="15">
      <c r="A1309" s="90" t="s">
        <v>2731</v>
      </c>
      <c r="B1309" s="89">
        <v>2</v>
      </c>
      <c r="C1309" s="103">
        <v>0.00024407029310759347</v>
      </c>
      <c r="D1309" s="89" t="s">
        <v>3520</v>
      </c>
      <c r="E1309" s="89" t="b">
        <v>0</v>
      </c>
      <c r="F1309" s="89" t="b">
        <v>0</v>
      </c>
      <c r="G1309" s="89" t="b">
        <v>0</v>
      </c>
    </row>
    <row r="1310" spans="1:7" ht="15">
      <c r="A1310" s="90" t="s">
        <v>2732</v>
      </c>
      <c r="B1310" s="89">
        <v>2</v>
      </c>
      <c r="C1310" s="103">
        <v>0.00024407029310759347</v>
      </c>
      <c r="D1310" s="89" t="s">
        <v>3520</v>
      </c>
      <c r="E1310" s="89" t="b">
        <v>0</v>
      </c>
      <c r="F1310" s="89" t="b">
        <v>0</v>
      </c>
      <c r="G1310" s="89" t="b">
        <v>0</v>
      </c>
    </row>
    <row r="1311" spans="1:7" ht="15">
      <c r="A1311" s="90" t="s">
        <v>2733</v>
      </c>
      <c r="B1311" s="89">
        <v>2</v>
      </c>
      <c r="C1311" s="103">
        <v>0.00024407029310759347</v>
      </c>
      <c r="D1311" s="89" t="s">
        <v>3520</v>
      </c>
      <c r="E1311" s="89" t="b">
        <v>0</v>
      </c>
      <c r="F1311" s="89" t="b">
        <v>0</v>
      </c>
      <c r="G1311" s="89" t="b">
        <v>0</v>
      </c>
    </row>
    <row r="1312" spans="1:7" ht="15">
      <c r="A1312" s="90" t="s">
        <v>2734</v>
      </c>
      <c r="B1312" s="89">
        <v>2</v>
      </c>
      <c r="C1312" s="103">
        <v>0.00024407029310759347</v>
      </c>
      <c r="D1312" s="89" t="s">
        <v>3520</v>
      </c>
      <c r="E1312" s="89" t="b">
        <v>0</v>
      </c>
      <c r="F1312" s="89" t="b">
        <v>0</v>
      </c>
      <c r="G1312" s="89" t="b">
        <v>0</v>
      </c>
    </row>
    <row r="1313" spans="1:7" ht="15">
      <c r="A1313" s="90" t="s">
        <v>2735</v>
      </c>
      <c r="B1313" s="89">
        <v>2</v>
      </c>
      <c r="C1313" s="103">
        <v>0.00024407029310759347</v>
      </c>
      <c r="D1313" s="89" t="s">
        <v>3520</v>
      </c>
      <c r="E1313" s="89" t="b">
        <v>0</v>
      </c>
      <c r="F1313" s="89" t="b">
        <v>0</v>
      </c>
      <c r="G1313" s="89" t="b">
        <v>0</v>
      </c>
    </row>
    <row r="1314" spans="1:7" ht="15">
      <c r="A1314" s="90" t="s">
        <v>2736</v>
      </c>
      <c r="B1314" s="89">
        <v>2</v>
      </c>
      <c r="C1314" s="103">
        <v>0.00028556019672057415</v>
      </c>
      <c r="D1314" s="89" t="s">
        <v>3520</v>
      </c>
      <c r="E1314" s="89" t="b">
        <v>0</v>
      </c>
      <c r="F1314" s="89" t="b">
        <v>0</v>
      </c>
      <c r="G1314" s="89" t="b">
        <v>0</v>
      </c>
    </row>
    <row r="1315" spans="1:7" ht="15">
      <c r="A1315" s="90" t="s">
        <v>2737</v>
      </c>
      <c r="B1315" s="89">
        <v>2</v>
      </c>
      <c r="C1315" s="103">
        <v>0.00024407029310759347</v>
      </c>
      <c r="D1315" s="89" t="s">
        <v>3520</v>
      </c>
      <c r="E1315" s="89" t="b">
        <v>0</v>
      </c>
      <c r="F1315" s="89" t="b">
        <v>0</v>
      </c>
      <c r="G1315" s="89" t="b">
        <v>0</v>
      </c>
    </row>
    <row r="1316" spans="1:7" ht="15">
      <c r="A1316" s="90" t="s">
        <v>2738</v>
      </c>
      <c r="B1316" s="89">
        <v>2</v>
      </c>
      <c r="C1316" s="103">
        <v>0.00028556019672057415</v>
      </c>
      <c r="D1316" s="89" t="s">
        <v>3520</v>
      </c>
      <c r="E1316" s="89" t="b">
        <v>0</v>
      </c>
      <c r="F1316" s="89" t="b">
        <v>0</v>
      </c>
      <c r="G1316" s="89" t="b">
        <v>0</v>
      </c>
    </row>
    <row r="1317" spans="1:7" ht="15">
      <c r="A1317" s="90" t="s">
        <v>2739</v>
      </c>
      <c r="B1317" s="89">
        <v>2</v>
      </c>
      <c r="C1317" s="103">
        <v>0.00024407029310759347</v>
      </c>
      <c r="D1317" s="89" t="s">
        <v>3520</v>
      </c>
      <c r="E1317" s="89" t="b">
        <v>0</v>
      </c>
      <c r="F1317" s="89" t="b">
        <v>0</v>
      </c>
      <c r="G1317" s="89" t="b">
        <v>0</v>
      </c>
    </row>
    <row r="1318" spans="1:7" ht="15">
      <c r="A1318" s="90" t="s">
        <v>2740</v>
      </c>
      <c r="B1318" s="89">
        <v>2</v>
      </c>
      <c r="C1318" s="103">
        <v>0.00024407029310759347</v>
      </c>
      <c r="D1318" s="89" t="s">
        <v>3520</v>
      </c>
      <c r="E1318" s="89" t="b">
        <v>0</v>
      </c>
      <c r="F1318" s="89" t="b">
        <v>0</v>
      </c>
      <c r="G1318" s="89" t="b">
        <v>0</v>
      </c>
    </row>
    <row r="1319" spans="1:7" ht="15">
      <c r="A1319" s="90" t="s">
        <v>2741</v>
      </c>
      <c r="B1319" s="89">
        <v>2</v>
      </c>
      <c r="C1319" s="103">
        <v>0.00028556019672057415</v>
      </c>
      <c r="D1319" s="89" t="s">
        <v>3520</v>
      </c>
      <c r="E1319" s="89" t="b">
        <v>0</v>
      </c>
      <c r="F1319" s="89" t="b">
        <v>0</v>
      </c>
      <c r="G1319" s="89" t="b">
        <v>0</v>
      </c>
    </row>
    <row r="1320" spans="1:7" ht="15">
      <c r="A1320" s="90" t="s">
        <v>2742</v>
      </c>
      <c r="B1320" s="89">
        <v>2</v>
      </c>
      <c r="C1320" s="103">
        <v>0.00024407029310759347</v>
      </c>
      <c r="D1320" s="89" t="s">
        <v>3520</v>
      </c>
      <c r="E1320" s="89" t="b">
        <v>0</v>
      </c>
      <c r="F1320" s="89" t="b">
        <v>0</v>
      </c>
      <c r="G1320" s="89" t="b">
        <v>0</v>
      </c>
    </row>
    <row r="1321" spans="1:7" ht="15">
      <c r="A1321" s="90" t="s">
        <v>2743</v>
      </c>
      <c r="B1321" s="89">
        <v>2</v>
      </c>
      <c r="C1321" s="103">
        <v>0.00028556019672057415</v>
      </c>
      <c r="D1321" s="89" t="s">
        <v>3520</v>
      </c>
      <c r="E1321" s="89" t="b">
        <v>0</v>
      </c>
      <c r="F1321" s="89" t="b">
        <v>0</v>
      </c>
      <c r="G1321" s="89" t="b">
        <v>0</v>
      </c>
    </row>
    <row r="1322" spans="1:7" ht="15">
      <c r="A1322" s="90" t="s">
        <v>2744</v>
      </c>
      <c r="B1322" s="89">
        <v>2</v>
      </c>
      <c r="C1322" s="103">
        <v>0.00024407029310759347</v>
      </c>
      <c r="D1322" s="89" t="s">
        <v>3520</v>
      </c>
      <c r="E1322" s="89" t="b">
        <v>0</v>
      </c>
      <c r="F1322" s="89" t="b">
        <v>0</v>
      </c>
      <c r="G1322" s="89" t="b">
        <v>0</v>
      </c>
    </row>
    <row r="1323" spans="1:7" ht="15">
      <c r="A1323" s="90" t="s">
        <v>2745</v>
      </c>
      <c r="B1323" s="89">
        <v>2</v>
      </c>
      <c r="C1323" s="103">
        <v>0.00024407029310759347</v>
      </c>
      <c r="D1323" s="89" t="s">
        <v>3520</v>
      </c>
      <c r="E1323" s="89" t="b">
        <v>0</v>
      </c>
      <c r="F1323" s="89" t="b">
        <v>0</v>
      </c>
      <c r="G1323" s="89" t="b">
        <v>0</v>
      </c>
    </row>
    <row r="1324" spans="1:7" ht="15">
      <c r="A1324" s="90" t="s">
        <v>2746</v>
      </c>
      <c r="B1324" s="89">
        <v>2</v>
      </c>
      <c r="C1324" s="103">
        <v>0.00028556019672057415</v>
      </c>
      <c r="D1324" s="89" t="s">
        <v>3520</v>
      </c>
      <c r="E1324" s="89" t="b">
        <v>0</v>
      </c>
      <c r="F1324" s="89" t="b">
        <v>0</v>
      </c>
      <c r="G1324" s="89" t="b">
        <v>0</v>
      </c>
    </row>
    <row r="1325" spans="1:7" ht="15">
      <c r="A1325" s="90" t="s">
        <v>2747</v>
      </c>
      <c r="B1325" s="89">
        <v>2</v>
      </c>
      <c r="C1325" s="103">
        <v>0.00028556019672057415</v>
      </c>
      <c r="D1325" s="89" t="s">
        <v>3520</v>
      </c>
      <c r="E1325" s="89" t="b">
        <v>0</v>
      </c>
      <c r="F1325" s="89" t="b">
        <v>0</v>
      </c>
      <c r="G1325" s="89" t="b">
        <v>0</v>
      </c>
    </row>
    <row r="1326" spans="1:7" ht="15">
      <c r="A1326" s="90" t="s">
        <v>2748</v>
      </c>
      <c r="B1326" s="89">
        <v>2</v>
      </c>
      <c r="C1326" s="103">
        <v>0.00024407029310759347</v>
      </c>
      <c r="D1326" s="89" t="s">
        <v>3520</v>
      </c>
      <c r="E1326" s="89" t="b">
        <v>0</v>
      </c>
      <c r="F1326" s="89" t="b">
        <v>0</v>
      </c>
      <c r="G1326" s="89" t="b">
        <v>0</v>
      </c>
    </row>
    <row r="1327" spans="1:7" ht="15">
      <c r="A1327" s="90" t="s">
        <v>2749</v>
      </c>
      <c r="B1327" s="89">
        <v>2</v>
      </c>
      <c r="C1327" s="103">
        <v>0.00024407029310759347</v>
      </c>
      <c r="D1327" s="89" t="s">
        <v>3520</v>
      </c>
      <c r="E1327" s="89" t="b">
        <v>0</v>
      </c>
      <c r="F1327" s="89" t="b">
        <v>0</v>
      </c>
      <c r="G1327" s="89" t="b">
        <v>0</v>
      </c>
    </row>
    <row r="1328" spans="1:7" ht="15">
      <c r="A1328" s="90" t="s">
        <v>2750</v>
      </c>
      <c r="B1328" s="89">
        <v>2</v>
      </c>
      <c r="C1328" s="103">
        <v>0.00028556019672057415</v>
      </c>
      <c r="D1328" s="89" t="s">
        <v>3520</v>
      </c>
      <c r="E1328" s="89" t="b">
        <v>0</v>
      </c>
      <c r="F1328" s="89" t="b">
        <v>0</v>
      </c>
      <c r="G1328" s="89" t="b">
        <v>0</v>
      </c>
    </row>
    <row r="1329" spans="1:7" ht="15">
      <c r="A1329" s="90" t="s">
        <v>2751</v>
      </c>
      <c r="B1329" s="89">
        <v>2</v>
      </c>
      <c r="C1329" s="103">
        <v>0.00028556019672057415</v>
      </c>
      <c r="D1329" s="89" t="s">
        <v>3520</v>
      </c>
      <c r="E1329" s="89" t="b">
        <v>0</v>
      </c>
      <c r="F1329" s="89" t="b">
        <v>0</v>
      </c>
      <c r="G1329" s="89" t="b">
        <v>0</v>
      </c>
    </row>
    <row r="1330" spans="1:7" ht="15">
      <c r="A1330" s="90" t="s">
        <v>2752</v>
      </c>
      <c r="B1330" s="89">
        <v>2</v>
      </c>
      <c r="C1330" s="103">
        <v>0.00024407029310759347</v>
      </c>
      <c r="D1330" s="89" t="s">
        <v>3520</v>
      </c>
      <c r="E1330" s="89" t="b">
        <v>0</v>
      </c>
      <c r="F1330" s="89" t="b">
        <v>0</v>
      </c>
      <c r="G1330" s="89" t="b">
        <v>0</v>
      </c>
    </row>
    <row r="1331" spans="1:7" ht="15">
      <c r="A1331" s="90" t="s">
        <v>2753</v>
      </c>
      <c r="B1331" s="89">
        <v>2</v>
      </c>
      <c r="C1331" s="103">
        <v>0.00028556019672057415</v>
      </c>
      <c r="D1331" s="89" t="s">
        <v>3520</v>
      </c>
      <c r="E1331" s="89" t="b">
        <v>0</v>
      </c>
      <c r="F1331" s="89" t="b">
        <v>0</v>
      </c>
      <c r="G1331" s="89" t="b">
        <v>0</v>
      </c>
    </row>
    <row r="1332" spans="1:7" ht="15">
      <c r="A1332" s="90" t="s">
        <v>2754</v>
      </c>
      <c r="B1332" s="89">
        <v>2</v>
      </c>
      <c r="C1332" s="103">
        <v>0.00024407029310759347</v>
      </c>
      <c r="D1332" s="89" t="s">
        <v>3520</v>
      </c>
      <c r="E1332" s="89" t="b">
        <v>0</v>
      </c>
      <c r="F1332" s="89" t="b">
        <v>0</v>
      </c>
      <c r="G1332" s="89" t="b">
        <v>0</v>
      </c>
    </row>
    <row r="1333" spans="1:7" ht="15">
      <c r="A1333" s="90" t="s">
        <v>2755</v>
      </c>
      <c r="B1333" s="89">
        <v>2</v>
      </c>
      <c r="C1333" s="103">
        <v>0.00028556019672057415</v>
      </c>
      <c r="D1333" s="89" t="s">
        <v>3520</v>
      </c>
      <c r="E1333" s="89" t="b">
        <v>0</v>
      </c>
      <c r="F1333" s="89" t="b">
        <v>0</v>
      </c>
      <c r="G1333" s="89" t="b">
        <v>0</v>
      </c>
    </row>
    <row r="1334" spans="1:7" ht="15">
      <c r="A1334" s="90" t="s">
        <v>2756</v>
      </c>
      <c r="B1334" s="89">
        <v>2</v>
      </c>
      <c r="C1334" s="103">
        <v>0.00024407029310759347</v>
      </c>
      <c r="D1334" s="89" t="s">
        <v>3520</v>
      </c>
      <c r="E1334" s="89" t="b">
        <v>0</v>
      </c>
      <c r="F1334" s="89" t="b">
        <v>0</v>
      </c>
      <c r="G1334" s="89" t="b">
        <v>0</v>
      </c>
    </row>
    <row r="1335" spans="1:7" ht="15">
      <c r="A1335" s="90" t="s">
        <v>2757</v>
      </c>
      <c r="B1335" s="89">
        <v>2</v>
      </c>
      <c r="C1335" s="103">
        <v>0.00024407029310759347</v>
      </c>
      <c r="D1335" s="89" t="s">
        <v>3520</v>
      </c>
      <c r="E1335" s="89" t="b">
        <v>0</v>
      </c>
      <c r="F1335" s="89" t="b">
        <v>0</v>
      </c>
      <c r="G1335" s="89" t="b">
        <v>0</v>
      </c>
    </row>
    <row r="1336" spans="1:7" ht="15">
      <c r="A1336" s="90" t="s">
        <v>2758</v>
      </c>
      <c r="B1336" s="89">
        <v>2</v>
      </c>
      <c r="C1336" s="103">
        <v>0.00024407029310759347</v>
      </c>
      <c r="D1336" s="89" t="s">
        <v>3520</v>
      </c>
      <c r="E1336" s="89" t="b">
        <v>0</v>
      </c>
      <c r="F1336" s="89" t="b">
        <v>0</v>
      </c>
      <c r="G1336" s="89" t="b">
        <v>0</v>
      </c>
    </row>
    <row r="1337" spans="1:7" ht="15">
      <c r="A1337" s="90" t="s">
        <v>2759</v>
      </c>
      <c r="B1337" s="89">
        <v>2</v>
      </c>
      <c r="C1337" s="103">
        <v>0.00024407029310759347</v>
      </c>
      <c r="D1337" s="89" t="s">
        <v>3520</v>
      </c>
      <c r="E1337" s="89" t="b">
        <v>0</v>
      </c>
      <c r="F1337" s="89" t="b">
        <v>0</v>
      </c>
      <c r="G1337" s="89" t="b">
        <v>0</v>
      </c>
    </row>
    <row r="1338" spans="1:7" ht="15">
      <c r="A1338" s="90" t="s">
        <v>2760</v>
      </c>
      <c r="B1338" s="89">
        <v>2</v>
      </c>
      <c r="C1338" s="103">
        <v>0.00024407029310759347</v>
      </c>
      <c r="D1338" s="89" t="s">
        <v>3520</v>
      </c>
      <c r="E1338" s="89" t="b">
        <v>0</v>
      </c>
      <c r="F1338" s="89" t="b">
        <v>0</v>
      </c>
      <c r="G1338" s="89" t="b">
        <v>0</v>
      </c>
    </row>
    <row r="1339" spans="1:7" ht="15">
      <c r="A1339" s="90" t="s">
        <v>2761</v>
      </c>
      <c r="B1339" s="89">
        <v>2</v>
      </c>
      <c r="C1339" s="103">
        <v>0.00024407029310759347</v>
      </c>
      <c r="D1339" s="89" t="s">
        <v>3520</v>
      </c>
      <c r="E1339" s="89" t="b">
        <v>0</v>
      </c>
      <c r="F1339" s="89" t="b">
        <v>0</v>
      </c>
      <c r="G1339" s="89" t="b">
        <v>0</v>
      </c>
    </row>
    <row r="1340" spans="1:7" ht="15">
      <c r="A1340" s="90" t="s">
        <v>2762</v>
      </c>
      <c r="B1340" s="89">
        <v>2</v>
      </c>
      <c r="C1340" s="103">
        <v>0.00024407029310759347</v>
      </c>
      <c r="D1340" s="89" t="s">
        <v>3520</v>
      </c>
      <c r="E1340" s="89" t="b">
        <v>0</v>
      </c>
      <c r="F1340" s="89" t="b">
        <v>0</v>
      </c>
      <c r="G1340" s="89" t="b">
        <v>0</v>
      </c>
    </row>
    <row r="1341" spans="1:7" ht="15">
      <c r="A1341" s="90" t="s">
        <v>2763</v>
      </c>
      <c r="B1341" s="89">
        <v>2</v>
      </c>
      <c r="C1341" s="103">
        <v>0.00024407029310759347</v>
      </c>
      <c r="D1341" s="89" t="s">
        <v>3520</v>
      </c>
      <c r="E1341" s="89" t="b">
        <v>0</v>
      </c>
      <c r="F1341" s="89" t="b">
        <v>0</v>
      </c>
      <c r="G1341" s="89" t="b">
        <v>0</v>
      </c>
    </row>
    <row r="1342" spans="1:7" ht="15">
      <c r="A1342" s="90" t="s">
        <v>2764</v>
      </c>
      <c r="B1342" s="89">
        <v>2</v>
      </c>
      <c r="C1342" s="103">
        <v>0.00024407029310759347</v>
      </c>
      <c r="D1342" s="89" t="s">
        <v>3520</v>
      </c>
      <c r="E1342" s="89" t="b">
        <v>0</v>
      </c>
      <c r="F1342" s="89" t="b">
        <v>0</v>
      </c>
      <c r="G1342" s="89" t="b">
        <v>0</v>
      </c>
    </row>
    <row r="1343" spans="1:7" ht="15">
      <c r="A1343" s="90" t="s">
        <v>2765</v>
      </c>
      <c r="B1343" s="89">
        <v>2</v>
      </c>
      <c r="C1343" s="103">
        <v>0.00024407029310759347</v>
      </c>
      <c r="D1343" s="89" t="s">
        <v>3520</v>
      </c>
      <c r="E1343" s="89" t="b">
        <v>0</v>
      </c>
      <c r="F1343" s="89" t="b">
        <v>0</v>
      </c>
      <c r="G1343" s="89" t="b">
        <v>0</v>
      </c>
    </row>
    <row r="1344" spans="1:7" ht="15">
      <c r="A1344" s="90" t="s">
        <v>2766</v>
      </c>
      <c r="B1344" s="89">
        <v>2</v>
      </c>
      <c r="C1344" s="103">
        <v>0.00024407029310759347</v>
      </c>
      <c r="D1344" s="89" t="s">
        <v>3520</v>
      </c>
      <c r="E1344" s="89" t="b">
        <v>0</v>
      </c>
      <c r="F1344" s="89" t="b">
        <v>0</v>
      </c>
      <c r="G1344" s="89" t="b">
        <v>0</v>
      </c>
    </row>
    <row r="1345" spans="1:7" ht="15">
      <c r="A1345" s="90" t="s">
        <v>2767</v>
      </c>
      <c r="B1345" s="89">
        <v>2</v>
      </c>
      <c r="C1345" s="103">
        <v>0.00024407029310759347</v>
      </c>
      <c r="D1345" s="89" t="s">
        <v>3520</v>
      </c>
      <c r="E1345" s="89" t="b">
        <v>0</v>
      </c>
      <c r="F1345" s="89" t="b">
        <v>0</v>
      </c>
      <c r="G1345" s="89" t="b">
        <v>0</v>
      </c>
    </row>
    <row r="1346" spans="1:7" ht="15">
      <c r="A1346" s="90" t="s">
        <v>2768</v>
      </c>
      <c r="B1346" s="89">
        <v>2</v>
      </c>
      <c r="C1346" s="103">
        <v>0.00028556019672057415</v>
      </c>
      <c r="D1346" s="89" t="s">
        <v>3520</v>
      </c>
      <c r="E1346" s="89" t="b">
        <v>0</v>
      </c>
      <c r="F1346" s="89" t="b">
        <v>0</v>
      </c>
      <c r="G1346" s="89" t="b">
        <v>0</v>
      </c>
    </row>
    <row r="1347" spans="1:7" ht="15">
      <c r="A1347" s="90" t="s">
        <v>2769</v>
      </c>
      <c r="B1347" s="89">
        <v>2</v>
      </c>
      <c r="C1347" s="103">
        <v>0.00024407029310759347</v>
      </c>
      <c r="D1347" s="89" t="s">
        <v>3520</v>
      </c>
      <c r="E1347" s="89" t="b">
        <v>0</v>
      </c>
      <c r="F1347" s="89" t="b">
        <v>0</v>
      </c>
      <c r="G1347" s="89" t="b">
        <v>0</v>
      </c>
    </row>
    <row r="1348" spans="1:7" ht="15">
      <c r="A1348" s="90" t="s">
        <v>2770</v>
      </c>
      <c r="B1348" s="89">
        <v>2</v>
      </c>
      <c r="C1348" s="103">
        <v>0.00028556019672057415</v>
      </c>
      <c r="D1348" s="89" t="s">
        <v>3520</v>
      </c>
      <c r="E1348" s="89" t="b">
        <v>0</v>
      </c>
      <c r="F1348" s="89" t="b">
        <v>0</v>
      </c>
      <c r="G1348" s="89" t="b">
        <v>0</v>
      </c>
    </row>
    <row r="1349" spans="1:7" ht="15">
      <c r="A1349" s="90" t="s">
        <v>2771</v>
      </c>
      <c r="B1349" s="89">
        <v>2</v>
      </c>
      <c r="C1349" s="103">
        <v>0.00028556019672057415</v>
      </c>
      <c r="D1349" s="89" t="s">
        <v>3520</v>
      </c>
      <c r="E1349" s="89" t="b">
        <v>0</v>
      </c>
      <c r="F1349" s="89" t="b">
        <v>0</v>
      </c>
      <c r="G1349" s="89" t="b">
        <v>0</v>
      </c>
    </row>
    <row r="1350" spans="1:7" ht="15">
      <c r="A1350" s="90" t="s">
        <v>2772</v>
      </c>
      <c r="B1350" s="89">
        <v>2</v>
      </c>
      <c r="C1350" s="103">
        <v>0.00024407029310759347</v>
      </c>
      <c r="D1350" s="89" t="s">
        <v>3520</v>
      </c>
      <c r="E1350" s="89" t="b">
        <v>0</v>
      </c>
      <c r="F1350" s="89" t="b">
        <v>0</v>
      </c>
      <c r="G1350" s="89" t="b">
        <v>0</v>
      </c>
    </row>
    <row r="1351" spans="1:7" ht="15">
      <c r="A1351" s="90" t="s">
        <v>2773</v>
      </c>
      <c r="B1351" s="89">
        <v>2</v>
      </c>
      <c r="C1351" s="103">
        <v>0.00024407029310759347</v>
      </c>
      <c r="D1351" s="89" t="s">
        <v>3520</v>
      </c>
      <c r="E1351" s="89" t="b">
        <v>0</v>
      </c>
      <c r="F1351" s="89" t="b">
        <v>0</v>
      </c>
      <c r="G1351" s="89" t="b">
        <v>0</v>
      </c>
    </row>
    <row r="1352" spans="1:7" ht="15">
      <c r="A1352" s="90" t="s">
        <v>2774</v>
      </c>
      <c r="B1352" s="89">
        <v>2</v>
      </c>
      <c r="C1352" s="103">
        <v>0.00024407029310759347</v>
      </c>
      <c r="D1352" s="89" t="s">
        <v>3520</v>
      </c>
      <c r="E1352" s="89" t="b">
        <v>0</v>
      </c>
      <c r="F1352" s="89" t="b">
        <v>0</v>
      </c>
      <c r="G1352" s="89" t="b">
        <v>0</v>
      </c>
    </row>
    <row r="1353" spans="1:7" ht="15">
      <c r="A1353" s="90" t="s">
        <v>2775</v>
      </c>
      <c r="B1353" s="89">
        <v>2</v>
      </c>
      <c r="C1353" s="103">
        <v>0.00028556019672057415</v>
      </c>
      <c r="D1353" s="89" t="s">
        <v>3520</v>
      </c>
      <c r="E1353" s="89" t="b">
        <v>0</v>
      </c>
      <c r="F1353" s="89" t="b">
        <v>0</v>
      </c>
      <c r="G1353" s="89" t="b">
        <v>0</v>
      </c>
    </row>
    <row r="1354" spans="1:7" ht="15">
      <c r="A1354" s="90" t="s">
        <v>2776</v>
      </c>
      <c r="B1354" s="89">
        <v>2</v>
      </c>
      <c r="C1354" s="103">
        <v>0.00024407029310759347</v>
      </c>
      <c r="D1354" s="89" t="s">
        <v>3520</v>
      </c>
      <c r="E1354" s="89" t="b">
        <v>0</v>
      </c>
      <c r="F1354" s="89" t="b">
        <v>0</v>
      </c>
      <c r="G1354" s="89" t="b">
        <v>0</v>
      </c>
    </row>
    <row r="1355" spans="1:7" ht="15">
      <c r="A1355" s="90" t="s">
        <v>2777</v>
      </c>
      <c r="B1355" s="89">
        <v>2</v>
      </c>
      <c r="C1355" s="103">
        <v>0.00024407029310759347</v>
      </c>
      <c r="D1355" s="89" t="s">
        <v>3520</v>
      </c>
      <c r="E1355" s="89" t="b">
        <v>1</v>
      </c>
      <c r="F1355" s="89" t="b">
        <v>0</v>
      </c>
      <c r="G1355" s="89" t="b">
        <v>0</v>
      </c>
    </row>
    <row r="1356" spans="1:7" ht="15">
      <c r="A1356" s="90" t="s">
        <v>2778</v>
      </c>
      <c r="B1356" s="89">
        <v>2</v>
      </c>
      <c r="C1356" s="103">
        <v>0.00024407029310759347</v>
      </c>
      <c r="D1356" s="89" t="s">
        <v>3520</v>
      </c>
      <c r="E1356" s="89" t="b">
        <v>0</v>
      </c>
      <c r="F1356" s="89" t="b">
        <v>0</v>
      </c>
      <c r="G1356" s="89" t="b">
        <v>0</v>
      </c>
    </row>
    <row r="1357" spans="1:7" ht="15">
      <c r="A1357" s="90" t="s">
        <v>2779</v>
      </c>
      <c r="B1357" s="89">
        <v>2</v>
      </c>
      <c r="C1357" s="103">
        <v>0.00024407029310759347</v>
      </c>
      <c r="D1357" s="89" t="s">
        <v>3520</v>
      </c>
      <c r="E1357" s="89" t="b">
        <v>0</v>
      </c>
      <c r="F1357" s="89" t="b">
        <v>0</v>
      </c>
      <c r="G1357" s="89" t="b">
        <v>0</v>
      </c>
    </row>
    <row r="1358" spans="1:7" ht="15">
      <c r="A1358" s="90" t="s">
        <v>2780</v>
      </c>
      <c r="B1358" s="89">
        <v>2</v>
      </c>
      <c r="C1358" s="103">
        <v>0.00024407029310759347</v>
      </c>
      <c r="D1358" s="89" t="s">
        <v>3520</v>
      </c>
      <c r="E1358" s="89" t="b">
        <v>1</v>
      </c>
      <c r="F1358" s="89" t="b">
        <v>0</v>
      </c>
      <c r="G1358" s="89" t="b">
        <v>0</v>
      </c>
    </row>
    <row r="1359" spans="1:7" ht="15">
      <c r="A1359" s="90" t="s">
        <v>2781</v>
      </c>
      <c r="B1359" s="89">
        <v>2</v>
      </c>
      <c r="C1359" s="103">
        <v>0.00024407029310759347</v>
      </c>
      <c r="D1359" s="89" t="s">
        <v>3520</v>
      </c>
      <c r="E1359" s="89" t="b">
        <v>0</v>
      </c>
      <c r="F1359" s="89" t="b">
        <v>0</v>
      </c>
      <c r="G1359" s="89" t="b">
        <v>0</v>
      </c>
    </row>
    <row r="1360" spans="1:7" ht="15">
      <c r="A1360" s="90" t="s">
        <v>2782</v>
      </c>
      <c r="B1360" s="89">
        <v>2</v>
      </c>
      <c r="C1360" s="103">
        <v>0.00024407029310759347</v>
      </c>
      <c r="D1360" s="89" t="s">
        <v>3520</v>
      </c>
      <c r="E1360" s="89" t="b">
        <v>0</v>
      </c>
      <c r="F1360" s="89" t="b">
        <v>0</v>
      </c>
      <c r="G1360" s="89" t="b">
        <v>0</v>
      </c>
    </row>
    <row r="1361" spans="1:7" ht="15">
      <c r="A1361" s="90" t="s">
        <v>2783</v>
      </c>
      <c r="B1361" s="89">
        <v>2</v>
      </c>
      <c r="C1361" s="103">
        <v>0.00024407029310759347</v>
      </c>
      <c r="D1361" s="89" t="s">
        <v>3520</v>
      </c>
      <c r="E1361" s="89" t="b">
        <v>1</v>
      </c>
      <c r="F1361" s="89" t="b">
        <v>0</v>
      </c>
      <c r="G1361" s="89" t="b">
        <v>0</v>
      </c>
    </row>
    <row r="1362" spans="1:7" ht="15">
      <c r="A1362" s="90" t="s">
        <v>2784</v>
      </c>
      <c r="B1362" s="89">
        <v>2</v>
      </c>
      <c r="C1362" s="103">
        <v>0.00024407029310759347</v>
      </c>
      <c r="D1362" s="89" t="s">
        <v>3520</v>
      </c>
      <c r="E1362" s="89" t="b">
        <v>0</v>
      </c>
      <c r="F1362" s="89" t="b">
        <v>0</v>
      </c>
      <c r="G1362" s="89" t="b">
        <v>0</v>
      </c>
    </row>
    <row r="1363" spans="1:7" ht="15">
      <c r="A1363" s="90" t="s">
        <v>2785</v>
      </c>
      <c r="B1363" s="89">
        <v>2</v>
      </c>
      <c r="C1363" s="103">
        <v>0.00024407029310759347</v>
      </c>
      <c r="D1363" s="89" t="s">
        <v>3520</v>
      </c>
      <c r="E1363" s="89" t="b">
        <v>0</v>
      </c>
      <c r="F1363" s="89" t="b">
        <v>0</v>
      </c>
      <c r="G1363" s="89" t="b">
        <v>0</v>
      </c>
    </row>
    <row r="1364" spans="1:7" ht="15">
      <c r="A1364" s="90" t="s">
        <v>2786</v>
      </c>
      <c r="B1364" s="89">
        <v>2</v>
      </c>
      <c r="C1364" s="103">
        <v>0.00024407029310759347</v>
      </c>
      <c r="D1364" s="89" t="s">
        <v>3520</v>
      </c>
      <c r="E1364" s="89" t="b">
        <v>0</v>
      </c>
      <c r="F1364" s="89" t="b">
        <v>0</v>
      </c>
      <c r="G1364" s="89" t="b">
        <v>0</v>
      </c>
    </row>
    <row r="1365" spans="1:7" ht="15">
      <c r="A1365" s="90" t="s">
        <v>2787</v>
      </c>
      <c r="B1365" s="89">
        <v>2</v>
      </c>
      <c r="C1365" s="103">
        <v>0.00024407029310759347</v>
      </c>
      <c r="D1365" s="89" t="s">
        <v>3520</v>
      </c>
      <c r="E1365" s="89" t="b">
        <v>0</v>
      </c>
      <c r="F1365" s="89" t="b">
        <v>0</v>
      </c>
      <c r="G1365" s="89" t="b">
        <v>0</v>
      </c>
    </row>
    <row r="1366" spans="1:7" ht="15">
      <c r="A1366" s="90" t="s">
        <v>2788</v>
      </c>
      <c r="B1366" s="89">
        <v>2</v>
      </c>
      <c r="C1366" s="103">
        <v>0.00024407029310759347</v>
      </c>
      <c r="D1366" s="89" t="s">
        <v>3520</v>
      </c>
      <c r="E1366" s="89" t="b">
        <v>0</v>
      </c>
      <c r="F1366" s="89" t="b">
        <v>0</v>
      </c>
      <c r="G1366" s="89" t="b">
        <v>0</v>
      </c>
    </row>
    <row r="1367" spans="1:7" ht="15">
      <c r="A1367" s="90" t="s">
        <v>2789</v>
      </c>
      <c r="B1367" s="89">
        <v>2</v>
      </c>
      <c r="C1367" s="103">
        <v>0.00024407029310759347</v>
      </c>
      <c r="D1367" s="89" t="s">
        <v>3520</v>
      </c>
      <c r="E1367" s="89" t="b">
        <v>0</v>
      </c>
      <c r="F1367" s="89" t="b">
        <v>0</v>
      </c>
      <c r="G1367" s="89" t="b">
        <v>0</v>
      </c>
    </row>
    <row r="1368" spans="1:7" ht="15">
      <c r="A1368" s="90" t="s">
        <v>2790</v>
      </c>
      <c r="B1368" s="89">
        <v>2</v>
      </c>
      <c r="C1368" s="103">
        <v>0.00024407029310759347</v>
      </c>
      <c r="D1368" s="89" t="s">
        <v>3520</v>
      </c>
      <c r="E1368" s="89" t="b">
        <v>0</v>
      </c>
      <c r="F1368" s="89" t="b">
        <v>0</v>
      </c>
      <c r="G1368" s="89" t="b">
        <v>0</v>
      </c>
    </row>
    <row r="1369" spans="1:7" ht="15">
      <c r="A1369" s="90" t="s">
        <v>2791</v>
      </c>
      <c r="B1369" s="89">
        <v>2</v>
      </c>
      <c r="C1369" s="103">
        <v>0.00028556019672057415</v>
      </c>
      <c r="D1369" s="89" t="s">
        <v>3520</v>
      </c>
      <c r="E1369" s="89" t="b">
        <v>0</v>
      </c>
      <c r="F1369" s="89" t="b">
        <v>0</v>
      </c>
      <c r="G1369" s="89" t="b">
        <v>0</v>
      </c>
    </row>
    <row r="1370" spans="1:7" ht="15">
      <c r="A1370" s="90" t="s">
        <v>2792</v>
      </c>
      <c r="B1370" s="89">
        <v>2</v>
      </c>
      <c r="C1370" s="103">
        <v>0.00028556019672057415</v>
      </c>
      <c r="D1370" s="89" t="s">
        <v>3520</v>
      </c>
      <c r="E1370" s="89" t="b">
        <v>0</v>
      </c>
      <c r="F1370" s="89" t="b">
        <v>0</v>
      </c>
      <c r="G1370" s="89" t="b">
        <v>0</v>
      </c>
    </row>
    <row r="1371" spans="1:7" ht="15">
      <c r="A1371" s="90" t="s">
        <v>2793</v>
      </c>
      <c r="B1371" s="89">
        <v>2</v>
      </c>
      <c r="C1371" s="103">
        <v>0.00024407029310759347</v>
      </c>
      <c r="D1371" s="89" t="s">
        <v>3520</v>
      </c>
      <c r="E1371" s="89" t="b">
        <v>0</v>
      </c>
      <c r="F1371" s="89" t="b">
        <v>0</v>
      </c>
      <c r="G1371" s="89" t="b">
        <v>0</v>
      </c>
    </row>
    <row r="1372" spans="1:7" ht="15">
      <c r="A1372" s="90" t="s">
        <v>2794</v>
      </c>
      <c r="B1372" s="89">
        <v>2</v>
      </c>
      <c r="C1372" s="103">
        <v>0.00024407029310759347</v>
      </c>
      <c r="D1372" s="89" t="s">
        <v>3520</v>
      </c>
      <c r="E1372" s="89" t="b">
        <v>0</v>
      </c>
      <c r="F1372" s="89" t="b">
        <v>0</v>
      </c>
      <c r="G1372" s="89" t="b">
        <v>0</v>
      </c>
    </row>
    <row r="1373" spans="1:7" ht="15">
      <c r="A1373" s="90" t="s">
        <v>2795</v>
      </c>
      <c r="B1373" s="89">
        <v>2</v>
      </c>
      <c r="C1373" s="103">
        <v>0.00024407029310759347</v>
      </c>
      <c r="D1373" s="89" t="s">
        <v>3520</v>
      </c>
      <c r="E1373" s="89" t="b">
        <v>0</v>
      </c>
      <c r="F1373" s="89" t="b">
        <v>0</v>
      </c>
      <c r="G1373" s="89" t="b">
        <v>0</v>
      </c>
    </row>
    <row r="1374" spans="1:7" ht="15">
      <c r="A1374" s="90" t="s">
        <v>2796</v>
      </c>
      <c r="B1374" s="89">
        <v>2</v>
      </c>
      <c r="C1374" s="103">
        <v>0.00024407029310759347</v>
      </c>
      <c r="D1374" s="89" t="s">
        <v>3520</v>
      </c>
      <c r="E1374" s="89" t="b">
        <v>0</v>
      </c>
      <c r="F1374" s="89" t="b">
        <v>0</v>
      </c>
      <c r="G1374" s="89" t="b">
        <v>0</v>
      </c>
    </row>
    <row r="1375" spans="1:7" ht="15">
      <c r="A1375" s="90" t="s">
        <v>2797</v>
      </c>
      <c r="B1375" s="89">
        <v>2</v>
      </c>
      <c r="C1375" s="103">
        <v>0.00028556019672057415</v>
      </c>
      <c r="D1375" s="89" t="s">
        <v>3520</v>
      </c>
      <c r="E1375" s="89" t="b">
        <v>0</v>
      </c>
      <c r="F1375" s="89" t="b">
        <v>0</v>
      </c>
      <c r="G1375" s="89" t="b">
        <v>0</v>
      </c>
    </row>
    <row r="1376" spans="1:7" ht="15">
      <c r="A1376" s="90" t="s">
        <v>2798</v>
      </c>
      <c r="B1376" s="89">
        <v>2</v>
      </c>
      <c r="C1376" s="103">
        <v>0.00028556019672057415</v>
      </c>
      <c r="D1376" s="89" t="s">
        <v>3520</v>
      </c>
      <c r="E1376" s="89" t="b">
        <v>0</v>
      </c>
      <c r="F1376" s="89" t="b">
        <v>0</v>
      </c>
      <c r="G1376" s="89" t="b">
        <v>0</v>
      </c>
    </row>
    <row r="1377" spans="1:7" ht="15">
      <c r="A1377" s="90" t="s">
        <v>2799</v>
      </c>
      <c r="B1377" s="89">
        <v>2</v>
      </c>
      <c r="C1377" s="103">
        <v>0.00028556019672057415</v>
      </c>
      <c r="D1377" s="89" t="s">
        <v>3520</v>
      </c>
      <c r="E1377" s="89" t="b">
        <v>0</v>
      </c>
      <c r="F1377" s="89" t="b">
        <v>0</v>
      </c>
      <c r="G1377" s="89" t="b">
        <v>0</v>
      </c>
    </row>
    <row r="1378" spans="1:7" ht="15">
      <c r="A1378" s="90" t="s">
        <v>2800</v>
      </c>
      <c r="B1378" s="89">
        <v>2</v>
      </c>
      <c r="C1378" s="103">
        <v>0.00028556019672057415</v>
      </c>
      <c r="D1378" s="89" t="s">
        <v>3520</v>
      </c>
      <c r="E1378" s="89" t="b">
        <v>0</v>
      </c>
      <c r="F1378" s="89" t="b">
        <v>0</v>
      </c>
      <c r="G1378" s="89" t="b">
        <v>0</v>
      </c>
    </row>
    <row r="1379" spans="1:7" ht="15">
      <c r="A1379" s="90" t="s">
        <v>2801</v>
      </c>
      <c r="B1379" s="89">
        <v>2</v>
      </c>
      <c r="C1379" s="103">
        <v>0.00024407029310759347</v>
      </c>
      <c r="D1379" s="89" t="s">
        <v>3520</v>
      </c>
      <c r="E1379" s="89" t="b">
        <v>0</v>
      </c>
      <c r="F1379" s="89" t="b">
        <v>0</v>
      </c>
      <c r="G1379" s="89" t="b">
        <v>0</v>
      </c>
    </row>
    <row r="1380" spans="1:7" ht="15">
      <c r="A1380" s="90" t="s">
        <v>2802</v>
      </c>
      <c r="B1380" s="89">
        <v>2</v>
      </c>
      <c r="C1380" s="103">
        <v>0.00024407029310759347</v>
      </c>
      <c r="D1380" s="89" t="s">
        <v>3520</v>
      </c>
      <c r="E1380" s="89" t="b">
        <v>0</v>
      </c>
      <c r="F1380" s="89" t="b">
        <v>0</v>
      </c>
      <c r="G1380" s="89" t="b">
        <v>0</v>
      </c>
    </row>
    <row r="1381" spans="1:7" ht="15">
      <c r="A1381" s="90" t="s">
        <v>2803</v>
      </c>
      <c r="B1381" s="89">
        <v>2</v>
      </c>
      <c r="C1381" s="103">
        <v>0.00024407029310759347</v>
      </c>
      <c r="D1381" s="89" t="s">
        <v>3520</v>
      </c>
      <c r="E1381" s="89" t="b">
        <v>0</v>
      </c>
      <c r="F1381" s="89" t="b">
        <v>0</v>
      </c>
      <c r="G1381" s="89" t="b">
        <v>0</v>
      </c>
    </row>
    <row r="1382" spans="1:7" ht="15">
      <c r="A1382" s="90" t="s">
        <v>2804</v>
      </c>
      <c r="B1382" s="89">
        <v>2</v>
      </c>
      <c r="C1382" s="103">
        <v>0.00024407029310759347</v>
      </c>
      <c r="D1382" s="89" t="s">
        <v>3520</v>
      </c>
      <c r="E1382" s="89" t="b">
        <v>0</v>
      </c>
      <c r="F1382" s="89" t="b">
        <v>0</v>
      </c>
      <c r="G1382" s="89" t="b">
        <v>0</v>
      </c>
    </row>
    <row r="1383" spans="1:7" ht="15">
      <c r="A1383" s="90" t="s">
        <v>2805</v>
      </c>
      <c r="B1383" s="89">
        <v>2</v>
      </c>
      <c r="C1383" s="103">
        <v>0.00024407029310759347</v>
      </c>
      <c r="D1383" s="89" t="s">
        <v>3520</v>
      </c>
      <c r="E1383" s="89" t="b">
        <v>0</v>
      </c>
      <c r="F1383" s="89" t="b">
        <v>0</v>
      </c>
      <c r="G1383" s="89" t="b">
        <v>0</v>
      </c>
    </row>
    <row r="1384" spans="1:7" ht="15">
      <c r="A1384" s="90" t="s">
        <v>2806</v>
      </c>
      <c r="B1384" s="89">
        <v>2</v>
      </c>
      <c r="C1384" s="103">
        <v>0.00028556019672057415</v>
      </c>
      <c r="D1384" s="89" t="s">
        <v>3520</v>
      </c>
      <c r="E1384" s="89" t="b">
        <v>0</v>
      </c>
      <c r="F1384" s="89" t="b">
        <v>0</v>
      </c>
      <c r="G1384" s="89" t="b">
        <v>0</v>
      </c>
    </row>
    <row r="1385" spans="1:7" ht="15">
      <c r="A1385" s="90" t="s">
        <v>2807</v>
      </c>
      <c r="B1385" s="89">
        <v>2</v>
      </c>
      <c r="C1385" s="103">
        <v>0.00028556019672057415</v>
      </c>
      <c r="D1385" s="89" t="s">
        <v>3520</v>
      </c>
      <c r="E1385" s="89" t="b">
        <v>0</v>
      </c>
      <c r="F1385" s="89" t="b">
        <v>0</v>
      </c>
      <c r="G1385" s="89" t="b">
        <v>0</v>
      </c>
    </row>
    <row r="1386" spans="1:7" ht="15">
      <c r="A1386" s="90" t="s">
        <v>2808</v>
      </c>
      <c r="B1386" s="89">
        <v>2</v>
      </c>
      <c r="C1386" s="103">
        <v>0.00028556019672057415</v>
      </c>
      <c r="D1386" s="89" t="s">
        <v>3520</v>
      </c>
      <c r="E1386" s="89" t="b">
        <v>0</v>
      </c>
      <c r="F1386" s="89" t="b">
        <v>0</v>
      </c>
      <c r="G1386" s="89" t="b">
        <v>0</v>
      </c>
    </row>
    <row r="1387" spans="1:7" ht="15">
      <c r="A1387" s="90" t="s">
        <v>2809</v>
      </c>
      <c r="B1387" s="89">
        <v>2</v>
      </c>
      <c r="C1387" s="103">
        <v>0.00028556019672057415</v>
      </c>
      <c r="D1387" s="89" t="s">
        <v>3520</v>
      </c>
      <c r="E1387" s="89" t="b">
        <v>0</v>
      </c>
      <c r="F1387" s="89" t="b">
        <v>0</v>
      </c>
      <c r="G1387" s="89" t="b">
        <v>0</v>
      </c>
    </row>
    <row r="1388" spans="1:7" ht="15">
      <c r="A1388" s="90" t="s">
        <v>2810</v>
      </c>
      <c r="B1388" s="89">
        <v>2</v>
      </c>
      <c r="C1388" s="103">
        <v>0.00024407029310759347</v>
      </c>
      <c r="D1388" s="89" t="s">
        <v>3520</v>
      </c>
      <c r="E1388" s="89" t="b">
        <v>0</v>
      </c>
      <c r="F1388" s="89" t="b">
        <v>0</v>
      </c>
      <c r="G1388" s="89" t="b">
        <v>0</v>
      </c>
    </row>
    <row r="1389" spans="1:7" ht="15">
      <c r="A1389" s="90" t="s">
        <v>2811</v>
      </c>
      <c r="B1389" s="89">
        <v>2</v>
      </c>
      <c r="C1389" s="103">
        <v>0.00024407029310759347</v>
      </c>
      <c r="D1389" s="89" t="s">
        <v>3520</v>
      </c>
      <c r="E1389" s="89" t="b">
        <v>0</v>
      </c>
      <c r="F1389" s="89" t="b">
        <v>0</v>
      </c>
      <c r="G1389" s="89" t="b">
        <v>0</v>
      </c>
    </row>
    <row r="1390" spans="1:7" ht="15">
      <c r="A1390" s="90" t="s">
        <v>2812</v>
      </c>
      <c r="B1390" s="89">
        <v>2</v>
      </c>
      <c r="C1390" s="103">
        <v>0.00024407029310759347</v>
      </c>
      <c r="D1390" s="89" t="s">
        <v>3520</v>
      </c>
      <c r="E1390" s="89" t="b">
        <v>0</v>
      </c>
      <c r="F1390" s="89" t="b">
        <v>0</v>
      </c>
      <c r="G1390" s="89" t="b">
        <v>0</v>
      </c>
    </row>
    <row r="1391" spans="1:7" ht="15">
      <c r="A1391" s="90" t="s">
        <v>2813</v>
      </c>
      <c r="B1391" s="89">
        <v>2</v>
      </c>
      <c r="C1391" s="103">
        <v>0.00024407029310759347</v>
      </c>
      <c r="D1391" s="89" t="s">
        <v>3520</v>
      </c>
      <c r="E1391" s="89" t="b">
        <v>1</v>
      </c>
      <c r="F1391" s="89" t="b">
        <v>0</v>
      </c>
      <c r="G1391" s="89" t="b">
        <v>0</v>
      </c>
    </row>
    <row r="1392" spans="1:7" ht="15">
      <c r="A1392" s="90" t="s">
        <v>2814</v>
      </c>
      <c r="B1392" s="89">
        <v>2</v>
      </c>
      <c r="C1392" s="103">
        <v>0.00028556019672057415</v>
      </c>
      <c r="D1392" s="89" t="s">
        <v>3520</v>
      </c>
      <c r="E1392" s="89" t="b">
        <v>0</v>
      </c>
      <c r="F1392" s="89" t="b">
        <v>0</v>
      </c>
      <c r="G1392" s="89" t="b">
        <v>0</v>
      </c>
    </row>
    <row r="1393" spans="1:7" ht="15">
      <c r="A1393" s="90" t="s">
        <v>2815</v>
      </c>
      <c r="B1393" s="89">
        <v>2</v>
      </c>
      <c r="C1393" s="103">
        <v>0.00024407029310759347</v>
      </c>
      <c r="D1393" s="89" t="s">
        <v>3520</v>
      </c>
      <c r="E1393" s="89" t="b">
        <v>1</v>
      </c>
      <c r="F1393" s="89" t="b">
        <v>0</v>
      </c>
      <c r="G1393" s="89" t="b">
        <v>0</v>
      </c>
    </row>
    <row r="1394" spans="1:7" ht="15">
      <c r="A1394" s="90" t="s">
        <v>2816</v>
      </c>
      <c r="B1394" s="89">
        <v>2</v>
      </c>
      <c r="C1394" s="103">
        <v>0.00024407029310759347</v>
      </c>
      <c r="D1394" s="89" t="s">
        <v>3520</v>
      </c>
      <c r="E1394" s="89" t="b">
        <v>0</v>
      </c>
      <c r="F1394" s="89" t="b">
        <v>0</v>
      </c>
      <c r="G1394" s="89" t="b">
        <v>0</v>
      </c>
    </row>
    <row r="1395" spans="1:7" ht="15">
      <c r="A1395" s="90" t="s">
        <v>2817</v>
      </c>
      <c r="B1395" s="89">
        <v>2</v>
      </c>
      <c r="C1395" s="103">
        <v>0.00024407029310759347</v>
      </c>
      <c r="D1395" s="89" t="s">
        <v>3520</v>
      </c>
      <c r="E1395" s="89" t="b">
        <v>0</v>
      </c>
      <c r="F1395" s="89" t="b">
        <v>0</v>
      </c>
      <c r="G1395" s="89" t="b">
        <v>0</v>
      </c>
    </row>
    <row r="1396" spans="1:7" ht="15">
      <c r="A1396" s="90" t="s">
        <v>2818</v>
      </c>
      <c r="B1396" s="89">
        <v>2</v>
      </c>
      <c r="C1396" s="103">
        <v>0.00024407029310759347</v>
      </c>
      <c r="D1396" s="89" t="s">
        <v>3520</v>
      </c>
      <c r="E1396" s="89" t="b">
        <v>0</v>
      </c>
      <c r="F1396" s="89" t="b">
        <v>0</v>
      </c>
      <c r="G1396" s="89" t="b">
        <v>0</v>
      </c>
    </row>
    <row r="1397" spans="1:7" ht="15">
      <c r="A1397" s="90" t="s">
        <v>2819</v>
      </c>
      <c r="B1397" s="89">
        <v>2</v>
      </c>
      <c r="C1397" s="103">
        <v>0.00024407029310759347</v>
      </c>
      <c r="D1397" s="89" t="s">
        <v>3520</v>
      </c>
      <c r="E1397" s="89" t="b">
        <v>0</v>
      </c>
      <c r="F1397" s="89" t="b">
        <v>0</v>
      </c>
      <c r="G1397" s="89" t="b">
        <v>0</v>
      </c>
    </row>
    <row r="1398" spans="1:7" ht="15">
      <c r="A1398" s="90" t="s">
        <v>1206</v>
      </c>
      <c r="B1398" s="89">
        <v>2</v>
      </c>
      <c r="C1398" s="103">
        <v>0.00028556019672057415</v>
      </c>
      <c r="D1398" s="89" t="s">
        <v>3520</v>
      </c>
      <c r="E1398" s="89" t="b">
        <v>0</v>
      </c>
      <c r="F1398" s="89" t="b">
        <v>0</v>
      </c>
      <c r="G1398" s="89" t="b">
        <v>0</v>
      </c>
    </row>
    <row r="1399" spans="1:7" ht="15">
      <c r="A1399" s="90" t="s">
        <v>1246</v>
      </c>
      <c r="B1399" s="89">
        <v>2</v>
      </c>
      <c r="C1399" s="103">
        <v>0.00024407029310759347</v>
      </c>
      <c r="D1399" s="89" t="s">
        <v>3520</v>
      </c>
      <c r="E1399" s="89" t="b">
        <v>0</v>
      </c>
      <c r="F1399" s="89" t="b">
        <v>0</v>
      </c>
      <c r="G1399" s="89" t="b">
        <v>0</v>
      </c>
    </row>
    <row r="1400" spans="1:7" ht="15">
      <c r="A1400" s="90" t="s">
        <v>2820</v>
      </c>
      <c r="B1400" s="89">
        <v>2</v>
      </c>
      <c r="C1400" s="103">
        <v>0.00024407029310759347</v>
      </c>
      <c r="D1400" s="89" t="s">
        <v>3520</v>
      </c>
      <c r="E1400" s="89" t="b">
        <v>0</v>
      </c>
      <c r="F1400" s="89" t="b">
        <v>0</v>
      </c>
      <c r="G1400" s="89" t="b">
        <v>0</v>
      </c>
    </row>
    <row r="1401" spans="1:7" ht="15">
      <c r="A1401" s="90" t="s">
        <v>2821</v>
      </c>
      <c r="B1401" s="89">
        <v>2</v>
      </c>
      <c r="C1401" s="103">
        <v>0.00024407029310759347</v>
      </c>
      <c r="D1401" s="89" t="s">
        <v>3520</v>
      </c>
      <c r="E1401" s="89" t="b">
        <v>0</v>
      </c>
      <c r="F1401" s="89" t="b">
        <v>0</v>
      </c>
      <c r="G1401" s="89" t="b">
        <v>0</v>
      </c>
    </row>
    <row r="1402" spans="1:7" ht="15">
      <c r="A1402" s="90" t="s">
        <v>2822</v>
      </c>
      <c r="B1402" s="89">
        <v>2</v>
      </c>
      <c r="C1402" s="103">
        <v>0.00024407029310759347</v>
      </c>
      <c r="D1402" s="89" t="s">
        <v>3520</v>
      </c>
      <c r="E1402" s="89" t="b">
        <v>0</v>
      </c>
      <c r="F1402" s="89" t="b">
        <v>0</v>
      </c>
      <c r="G1402" s="89" t="b">
        <v>0</v>
      </c>
    </row>
    <row r="1403" spans="1:7" ht="15">
      <c r="A1403" s="90" t="s">
        <v>2823</v>
      </c>
      <c r="B1403" s="89">
        <v>2</v>
      </c>
      <c r="C1403" s="103">
        <v>0.00024407029310759347</v>
      </c>
      <c r="D1403" s="89" t="s">
        <v>3520</v>
      </c>
      <c r="E1403" s="89" t="b">
        <v>0</v>
      </c>
      <c r="F1403" s="89" t="b">
        <v>0</v>
      </c>
      <c r="G1403" s="89" t="b">
        <v>0</v>
      </c>
    </row>
    <row r="1404" spans="1:7" ht="15">
      <c r="A1404" s="90" t="s">
        <v>2824</v>
      </c>
      <c r="B1404" s="89">
        <v>2</v>
      </c>
      <c r="C1404" s="103">
        <v>0.00028556019672057415</v>
      </c>
      <c r="D1404" s="89" t="s">
        <v>3520</v>
      </c>
      <c r="E1404" s="89" t="b">
        <v>0</v>
      </c>
      <c r="F1404" s="89" t="b">
        <v>0</v>
      </c>
      <c r="G1404" s="89" t="b">
        <v>0</v>
      </c>
    </row>
    <row r="1405" spans="1:7" ht="15">
      <c r="A1405" s="90" t="s">
        <v>2825</v>
      </c>
      <c r="B1405" s="89">
        <v>2</v>
      </c>
      <c r="C1405" s="103">
        <v>0.00024407029310759347</v>
      </c>
      <c r="D1405" s="89" t="s">
        <v>3520</v>
      </c>
      <c r="E1405" s="89" t="b">
        <v>0</v>
      </c>
      <c r="F1405" s="89" t="b">
        <v>0</v>
      </c>
      <c r="G1405" s="89" t="b">
        <v>0</v>
      </c>
    </row>
    <row r="1406" spans="1:7" ht="15">
      <c r="A1406" s="90" t="s">
        <v>2826</v>
      </c>
      <c r="B1406" s="89">
        <v>2</v>
      </c>
      <c r="C1406" s="103">
        <v>0.00024407029310759347</v>
      </c>
      <c r="D1406" s="89" t="s">
        <v>3520</v>
      </c>
      <c r="E1406" s="89" t="b">
        <v>0</v>
      </c>
      <c r="F1406" s="89" t="b">
        <v>0</v>
      </c>
      <c r="G1406" s="89" t="b">
        <v>0</v>
      </c>
    </row>
    <row r="1407" spans="1:7" ht="15">
      <c r="A1407" s="90" t="s">
        <v>524</v>
      </c>
      <c r="B1407" s="89">
        <v>2</v>
      </c>
      <c r="C1407" s="103">
        <v>0.00028556019672057415</v>
      </c>
      <c r="D1407" s="89" t="s">
        <v>3520</v>
      </c>
      <c r="E1407" s="89" t="b">
        <v>0</v>
      </c>
      <c r="F1407" s="89" t="b">
        <v>0</v>
      </c>
      <c r="G1407" s="89" t="b">
        <v>0</v>
      </c>
    </row>
    <row r="1408" spans="1:7" ht="15">
      <c r="A1408" s="90" t="s">
        <v>2827</v>
      </c>
      <c r="B1408" s="89">
        <v>2</v>
      </c>
      <c r="C1408" s="103">
        <v>0.00028556019672057415</v>
      </c>
      <c r="D1408" s="89" t="s">
        <v>3520</v>
      </c>
      <c r="E1408" s="89" t="b">
        <v>0</v>
      </c>
      <c r="F1408" s="89" t="b">
        <v>0</v>
      </c>
      <c r="G1408" s="89" t="b">
        <v>0</v>
      </c>
    </row>
    <row r="1409" spans="1:7" ht="15">
      <c r="A1409" s="90" t="s">
        <v>2828</v>
      </c>
      <c r="B1409" s="89">
        <v>2</v>
      </c>
      <c r="C1409" s="103">
        <v>0.00028556019672057415</v>
      </c>
      <c r="D1409" s="89" t="s">
        <v>3520</v>
      </c>
      <c r="E1409" s="89" t="b">
        <v>0</v>
      </c>
      <c r="F1409" s="89" t="b">
        <v>0</v>
      </c>
      <c r="G1409" s="89" t="b">
        <v>0</v>
      </c>
    </row>
    <row r="1410" spans="1:7" ht="15">
      <c r="A1410" s="90" t="s">
        <v>2829</v>
      </c>
      <c r="B1410" s="89">
        <v>2</v>
      </c>
      <c r="C1410" s="103">
        <v>0.00028556019672057415</v>
      </c>
      <c r="D1410" s="89" t="s">
        <v>3520</v>
      </c>
      <c r="E1410" s="89" t="b">
        <v>0</v>
      </c>
      <c r="F1410" s="89" t="b">
        <v>0</v>
      </c>
      <c r="G1410" s="89" t="b">
        <v>0</v>
      </c>
    </row>
    <row r="1411" spans="1:7" ht="15">
      <c r="A1411" s="90" t="s">
        <v>2830</v>
      </c>
      <c r="B1411" s="89">
        <v>2</v>
      </c>
      <c r="C1411" s="103">
        <v>0.00028556019672057415</v>
      </c>
      <c r="D1411" s="89" t="s">
        <v>3520</v>
      </c>
      <c r="E1411" s="89" t="b">
        <v>0</v>
      </c>
      <c r="F1411" s="89" t="b">
        <v>0</v>
      </c>
      <c r="G1411" s="89" t="b">
        <v>0</v>
      </c>
    </row>
    <row r="1412" spans="1:7" ht="15">
      <c r="A1412" s="90" t="s">
        <v>2831</v>
      </c>
      <c r="B1412" s="89">
        <v>2</v>
      </c>
      <c r="C1412" s="103">
        <v>0.00024407029310759347</v>
      </c>
      <c r="D1412" s="89" t="s">
        <v>3520</v>
      </c>
      <c r="E1412" s="89" t="b">
        <v>0</v>
      </c>
      <c r="F1412" s="89" t="b">
        <v>0</v>
      </c>
      <c r="G1412" s="89" t="b">
        <v>0</v>
      </c>
    </row>
    <row r="1413" spans="1:7" ht="15">
      <c r="A1413" s="90" t="s">
        <v>2832</v>
      </c>
      <c r="B1413" s="89">
        <v>2</v>
      </c>
      <c r="C1413" s="103">
        <v>0.00024407029310759347</v>
      </c>
      <c r="D1413" s="89" t="s">
        <v>3520</v>
      </c>
      <c r="E1413" s="89" t="b">
        <v>0</v>
      </c>
      <c r="F1413" s="89" t="b">
        <v>0</v>
      </c>
      <c r="G1413" s="89" t="b">
        <v>0</v>
      </c>
    </row>
    <row r="1414" spans="1:7" ht="15">
      <c r="A1414" s="90" t="s">
        <v>2833</v>
      </c>
      <c r="B1414" s="89">
        <v>2</v>
      </c>
      <c r="C1414" s="103">
        <v>0.00028556019672057415</v>
      </c>
      <c r="D1414" s="89" t="s">
        <v>3520</v>
      </c>
      <c r="E1414" s="89" t="b">
        <v>0</v>
      </c>
      <c r="F1414" s="89" t="b">
        <v>0</v>
      </c>
      <c r="G1414" s="89" t="b">
        <v>0</v>
      </c>
    </row>
    <row r="1415" spans="1:7" ht="15">
      <c r="A1415" s="90" t="s">
        <v>2834</v>
      </c>
      <c r="B1415" s="89">
        <v>2</v>
      </c>
      <c r="C1415" s="103">
        <v>0.00024407029310759347</v>
      </c>
      <c r="D1415" s="89" t="s">
        <v>3520</v>
      </c>
      <c r="E1415" s="89" t="b">
        <v>0</v>
      </c>
      <c r="F1415" s="89" t="b">
        <v>0</v>
      </c>
      <c r="G1415" s="89" t="b">
        <v>0</v>
      </c>
    </row>
    <row r="1416" spans="1:7" ht="15">
      <c r="A1416" s="90" t="s">
        <v>2835</v>
      </c>
      <c r="B1416" s="89">
        <v>2</v>
      </c>
      <c r="C1416" s="103">
        <v>0.00028556019672057415</v>
      </c>
      <c r="D1416" s="89" t="s">
        <v>3520</v>
      </c>
      <c r="E1416" s="89" t="b">
        <v>0</v>
      </c>
      <c r="F1416" s="89" t="b">
        <v>0</v>
      </c>
      <c r="G1416" s="89" t="b">
        <v>0</v>
      </c>
    </row>
    <row r="1417" spans="1:7" ht="15">
      <c r="A1417" s="90" t="s">
        <v>2836</v>
      </c>
      <c r="B1417" s="89">
        <v>2</v>
      </c>
      <c r="C1417" s="103">
        <v>0.00024407029310759347</v>
      </c>
      <c r="D1417" s="89" t="s">
        <v>3520</v>
      </c>
      <c r="E1417" s="89" t="b">
        <v>0</v>
      </c>
      <c r="F1417" s="89" t="b">
        <v>0</v>
      </c>
      <c r="G1417" s="89" t="b">
        <v>0</v>
      </c>
    </row>
    <row r="1418" spans="1:7" ht="15">
      <c r="A1418" s="90" t="s">
        <v>2837</v>
      </c>
      <c r="B1418" s="89">
        <v>2</v>
      </c>
      <c r="C1418" s="103">
        <v>0.00024407029310759347</v>
      </c>
      <c r="D1418" s="89" t="s">
        <v>3520</v>
      </c>
      <c r="E1418" s="89" t="b">
        <v>0</v>
      </c>
      <c r="F1418" s="89" t="b">
        <v>0</v>
      </c>
      <c r="G1418" s="89" t="b">
        <v>0</v>
      </c>
    </row>
    <row r="1419" spans="1:7" ht="15">
      <c r="A1419" s="90" t="s">
        <v>2838</v>
      </c>
      <c r="B1419" s="89">
        <v>2</v>
      </c>
      <c r="C1419" s="103">
        <v>0.00024407029310759347</v>
      </c>
      <c r="D1419" s="89" t="s">
        <v>3520</v>
      </c>
      <c r="E1419" s="89" t="b">
        <v>0</v>
      </c>
      <c r="F1419" s="89" t="b">
        <v>0</v>
      </c>
      <c r="G1419" s="89" t="b">
        <v>0</v>
      </c>
    </row>
    <row r="1420" spans="1:7" ht="15">
      <c r="A1420" s="90" t="s">
        <v>2839</v>
      </c>
      <c r="B1420" s="89">
        <v>2</v>
      </c>
      <c r="C1420" s="103">
        <v>0.00028556019672057415</v>
      </c>
      <c r="D1420" s="89" t="s">
        <v>3520</v>
      </c>
      <c r="E1420" s="89" t="b">
        <v>0</v>
      </c>
      <c r="F1420" s="89" t="b">
        <v>0</v>
      </c>
      <c r="G1420" s="89" t="b">
        <v>0</v>
      </c>
    </row>
    <row r="1421" spans="1:7" ht="15">
      <c r="A1421" s="90" t="s">
        <v>2840</v>
      </c>
      <c r="B1421" s="89">
        <v>2</v>
      </c>
      <c r="C1421" s="103">
        <v>0.00028556019672057415</v>
      </c>
      <c r="D1421" s="89" t="s">
        <v>3520</v>
      </c>
      <c r="E1421" s="89" t="b">
        <v>0</v>
      </c>
      <c r="F1421" s="89" t="b">
        <v>0</v>
      </c>
      <c r="G1421" s="89" t="b">
        <v>0</v>
      </c>
    </row>
    <row r="1422" spans="1:7" ht="15">
      <c r="A1422" s="90" t="s">
        <v>2841</v>
      </c>
      <c r="B1422" s="89">
        <v>2</v>
      </c>
      <c r="C1422" s="103">
        <v>0.00028556019672057415</v>
      </c>
      <c r="D1422" s="89" t="s">
        <v>3520</v>
      </c>
      <c r="E1422" s="89" t="b">
        <v>0</v>
      </c>
      <c r="F1422" s="89" t="b">
        <v>0</v>
      </c>
      <c r="G1422" s="89" t="b">
        <v>0</v>
      </c>
    </row>
    <row r="1423" spans="1:7" ht="15">
      <c r="A1423" s="90" t="s">
        <v>2842</v>
      </c>
      <c r="B1423" s="89">
        <v>2</v>
      </c>
      <c r="C1423" s="103">
        <v>0.00024407029310759347</v>
      </c>
      <c r="D1423" s="89" t="s">
        <v>3520</v>
      </c>
      <c r="E1423" s="89" t="b">
        <v>0</v>
      </c>
      <c r="F1423" s="89" t="b">
        <v>1</v>
      </c>
      <c r="G1423" s="89" t="b">
        <v>0</v>
      </c>
    </row>
    <row r="1424" spans="1:7" ht="15">
      <c r="A1424" s="90" t="s">
        <v>2843</v>
      </c>
      <c r="B1424" s="89">
        <v>2</v>
      </c>
      <c r="C1424" s="103">
        <v>0.00024407029310759347</v>
      </c>
      <c r="D1424" s="89" t="s">
        <v>3520</v>
      </c>
      <c r="E1424" s="89" t="b">
        <v>0</v>
      </c>
      <c r="F1424" s="89" t="b">
        <v>0</v>
      </c>
      <c r="G1424" s="89" t="b">
        <v>0</v>
      </c>
    </row>
    <row r="1425" spans="1:7" ht="15">
      <c r="A1425" s="90" t="s">
        <v>2844</v>
      </c>
      <c r="B1425" s="89">
        <v>2</v>
      </c>
      <c r="C1425" s="103">
        <v>0.00028556019672057415</v>
      </c>
      <c r="D1425" s="89" t="s">
        <v>3520</v>
      </c>
      <c r="E1425" s="89" t="b">
        <v>0</v>
      </c>
      <c r="F1425" s="89" t="b">
        <v>0</v>
      </c>
      <c r="G1425" s="89" t="b">
        <v>0</v>
      </c>
    </row>
    <row r="1426" spans="1:7" ht="15">
      <c r="A1426" s="90" t="s">
        <v>2845</v>
      </c>
      <c r="B1426" s="89">
        <v>2</v>
      </c>
      <c r="C1426" s="103">
        <v>0.00028556019672057415</v>
      </c>
      <c r="D1426" s="89" t="s">
        <v>3520</v>
      </c>
      <c r="E1426" s="89" t="b">
        <v>0</v>
      </c>
      <c r="F1426" s="89" t="b">
        <v>0</v>
      </c>
      <c r="G1426" s="89" t="b">
        <v>0</v>
      </c>
    </row>
    <row r="1427" spans="1:7" ht="15">
      <c r="A1427" s="90" t="s">
        <v>2846</v>
      </c>
      <c r="B1427" s="89">
        <v>2</v>
      </c>
      <c r="C1427" s="103">
        <v>0.00024407029310759347</v>
      </c>
      <c r="D1427" s="89" t="s">
        <v>3520</v>
      </c>
      <c r="E1427" s="89" t="b">
        <v>0</v>
      </c>
      <c r="F1427" s="89" t="b">
        <v>0</v>
      </c>
      <c r="G1427" s="89" t="b">
        <v>0</v>
      </c>
    </row>
    <row r="1428" spans="1:7" ht="15">
      <c r="A1428" s="90" t="s">
        <v>2847</v>
      </c>
      <c r="B1428" s="89">
        <v>2</v>
      </c>
      <c r="C1428" s="103">
        <v>0.00024407029310759347</v>
      </c>
      <c r="D1428" s="89" t="s">
        <v>3520</v>
      </c>
      <c r="E1428" s="89" t="b">
        <v>0</v>
      </c>
      <c r="F1428" s="89" t="b">
        <v>0</v>
      </c>
      <c r="G1428" s="89" t="b">
        <v>0</v>
      </c>
    </row>
    <row r="1429" spans="1:7" ht="15">
      <c r="A1429" s="90" t="s">
        <v>2848</v>
      </c>
      <c r="B1429" s="89">
        <v>2</v>
      </c>
      <c r="C1429" s="103">
        <v>0.00024407029310759347</v>
      </c>
      <c r="D1429" s="89" t="s">
        <v>3520</v>
      </c>
      <c r="E1429" s="89" t="b">
        <v>0</v>
      </c>
      <c r="F1429" s="89" t="b">
        <v>0</v>
      </c>
      <c r="G1429" s="89" t="b">
        <v>0</v>
      </c>
    </row>
    <row r="1430" spans="1:7" ht="15">
      <c r="A1430" s="90" t="s">
        <v>2849</v>
      </c>
      <c r="B1430" s="89">
        <v>2</v>
      </c>
      <c r="C1430" s="103">
        <v>0.00028556019672057415</v>
      </c>
      <c r="D1430" s="89" t="s">
        <v>3520</v>
      </c>
      <c r="E1430" s="89" t="b">
        <v>0</v>
      </c>
      <c r="F1430" s="89" t="b">
        <v>0</v>
      </c>
      <c r="G1430" s="89" t="b">
        <v>0</v>
      </c>
    </row>
    <row r="1431" spans="1:7" ht="15">
      <c r="A1431" s="90" t="s">
        <v>2850</v>
      </c>
      <c r="B1431" s="89">
        <v>2</v>
      </c>
      <c r="C1431" s="103">
        <v>0.00028556019672057415</v>
      </c>
      <c r="D1431" s="89" t="s">
        <v>3520</v>
      </c>
      <c r="E1431" s="89" t="b">
        <v>0</v>
      </c>
      <c r="F1431" s="89" t="b">
        <v>1</v>
      </c>
      <c r="G1431" s="89" t="b">
        <v>0</v>
      </c>
    </row>
    <row r="1432" spans="1:7" ht="15">
      <c r="A1432" s="90" t="s">
        <v>2851</v>
      </c>
      <c r="B1432" s="89">
        <v>2</v>
      </c>
      <c r="C1432" s="103">
        <v>0.00028556019672057415</v>
      </c>
      <c r="D1432" s="89" t="s">
        <v>3520</v>
      </c>
      <c r="E1432" s="89" t="b">
        <v>0</v>
      </c>
      <c r="F1432" s="89" t="b">
        <v>0</v>
      </c>
      <c r="G1432" s="89" t="b">
        <v>0</v>
      </c>
    </row>
    <row r="1433" spans="1:7" ht="15">
      <c r="A1433" s="90" t="s">
        <v>2852</v>
      </c>
      <c r="B1433" s="89">
        <v>2</v>
      </c>
      <c r="C1433" s="103">
        <v>0.00024407029310759347</v>
      </c>
      <c r="D1433" s="89" t="s">
        <v>3520</v>
      </c>
      <c r="E1433" s="89" t="b">
        <v>0</v>
      </c>
      <c r="F1433" s="89" t="b">
        <v>0</v>
      </c>
      <c r="G1433" s="89" t="b">
        <v>0</v>
      </c>
    </row>
    <row r="1434" spans="1:7" ht="15">
      <c r="A1434" s="90" t="s">
        <v>2853</v>
      </c>
      <c r="B1434" s="89">
        <v>2</v>
      </c>
      <c r="C1434" s="103">
        <v>0.00028556019672057415</v>
      </c>
      <c r="D1434" s="89" t="s">
        <v>3520</v>
      </c>
      <c r="E1434" s="89" t="b">
        <v>0</v>
      </c>
      <c r="F1434" s="89" t="b">
        <v>0</v>
      </c>
      <c r="G1434" s="89" t="b">
        <v>0</v>
      </c>
    </row>
    <row r="1435" spans="1:7" ht="15">
      <c r="A1435" s="90" t="s">
        <v>2854</v>
      </c>
      <c r="B1435" s="89">
        <v>2</v>
      </c>
      <c r="C1435" s="103">
        <v>0.00028556019672057415</v>
      </c>
      <c r="D1435" s="89" t="s">
        <v>3520</v>
      </c>
      <c r="E1435" s="89" t="b">
        <v>0</v>
      </c>
      <c r="F1435" s="89" t="b">
        <v>0</v>
      </c>
      <c r="G1435" s="89" t="b">
        <v>0</v>
      </c>
    </row>
    <row r="1436" spans="1:7" ht="15">
      <c r="A1436" s="90" t="s">
        <v>2855</v>
      </c>
      <c r="B1436" s="89">
        <v>2</v>
      </c>
      <c r="C1436" s="103">
        <v>0.00024407029310759347</v>
      </c>
      <c r="D1436" s="89" t="s">
        <v>3520</v>
      </c>
      <c r="E1436" s="89" t="b">
        <v>0</v>
      </c>
      <c r="F1436" s="89" t="b">
        <v>0</v>
      </c>
      <c r="G1436" s="89" t="b">
        <v>0</v>
      </c>
    </row>
    <row r="1437" spans="1:7" ht="15">
      <c r="A1437" s="90" t="s">
        <v>2856</v>
      </c>
      <c r="B1437" s="89">
        <v>2</v>
      </c>
      <c r="C1437" s="103">
        <v>0.00024407029310759347</v>
      </c>
      <c r="D1437" s="89" t="s">
        <v>3520</v>
      </c>
      <c r="E1437" s="89" t="b">
        <v>0</v>
      </c>
      <c r="F1437" s="89" t="b">
        <v>0</v>
      </c>
      <c r="G1437" s="89" t="b">
        <v>0</v>
      </c>
    </row>
    <row r="1438" spans="1:7" ht="15">
      <c r="A1438" s="90" t="s">
        <v>2857</v>
      </c>
      <c r="B1438" s="89">
        <v>2</v>
      </c>
      <c r="C1438" s="103">
        <v>0.00024407029310759347</v>
      </c>
      <c r="D1438" s="89" t="s">
        <v>3520</v>
      </c>
      <c r="E1438" s="89" t="b">
        <v>0</v>
      </c>
      <c r="F1438" s="89" t="b">
        <v>0</v>
      </c>
      <c r="G1438" s="89" t="b">
        <v>0</v>
      </c>
    </row>
    <row r="1439" spans="1:7" ht="15">
      <c r="A1439" s="90" t="s">
        <v>2858</v>
      </c>
      <c r="B1439" s="89">
        <v>2</v>
      </c>
      <c r="C1439" s="103">
        <v>0.00028556019672057415</v>
      </c>
      <c r="D1439" s="89" t="s">
        <v>3520</v>
      </c>
      <c r="E1439" s="89" t="b">
        <v>0</v>
      </c>
      <c r="F1439" s="89" t="b">
        <v>0</v>
      </c>
      <c r="G1439" s="89" t="b">
        <v>0</v>
      </c>
    </row>
    <row r="1440" spans="1:7" ht="15">
      <c r="A1440" s="90" t="s">
        <v>2859</v>
      </c>
      <c r="B1440" s="89">
        <v>2</v>
      </c>
      <c r="C1440" s="103">
        <v>0.00028556019672057415</v>
      </c>
      <c r="D1440" s="89" t="s">
        <v>3520</v>
      </c>
      <c r="E1440" s="89" t="b">
        <v>0</v>
      </c>
      <c r="F1440" s="89" t="b">
        <v>0</v>
      </c>
      <c r="G1440" s="89" t="b">
        <v>0</v>
      </c>
    </row>
    <row r="1441" spans="1:7" ht="15">
      <c r="A1441" s="90" t="s">
        <v>2860</v>
      </c>
      <c r="B1441" s="89">
        <v>2</v>
      </c>
      <c r="C1441" s="103">
        <v>0.00024407029310759347</v>
      </c>
      <c r="D1441" s="89" t="s">
        <v>3520</v>
      </c>
      <c r="E1441" s="89" t="b">
        <v>0</v>
      </c>
      <c r="F1441" s="89" t="b">
        <v>0</v>
      </c>
      <c r="G1441" s="89" t="b">
        <v>0</v>
      </c>
    </row>
    <row r="1442" spans="1:7" ht="15">
      <c r="A1442" s="90" t="s">
        <v>2861</v>
      </c>
      <c r="B1442" s="89">
        <v>2</v>
      </c>
      <c r="C1442" s="103">
        <v>0.00024407029310759347</v>
      </c>
      <c r="D1442" s="89" t="s">
        <v>3520</v>
      </c>
      <c r="E1442" s="89" t="b">
        <v>0</v>
      </c>
      <c r="F1442" s="89" t="b">
        <v>0</v>
      </c>
      <c r="G1442" s="89" t="b">
        <v>0</v>
      </c>
    </row>
    <row r="1443" spans="1:7" ht="15">
      <c r="A1443" s="90" t="s">
        <v>2862</v>
      </c>
      <c r="B1443" s="89">
        <v>2</v>
      </c>
      <c r="C1443" s="103">
        <v>0.00024407029310759347</v>
      </c>
      <c r="D1443" s="89" t="s">
        <v>3520</v>
      </c>
      <c r="E1443" s="89" t="b">
        <v>0</v>
      </c>
      <c r="F1443" s="89" t="b">
        <v>0</v>
      </c>
      <c r="G1443" s="89" t="b">
        <v>0</v>
      </c>
    </row>
    <row r="1444" spans="1:7" ht="15">
      <c r="A1444" s="90" t="s">
        <v>2863</v>
      </c>
      <c r="B1444" s="89">
        <v>2</v>
      </c>
      <c r="C1444" s="103">
        <v>0.00024407029310759347</v>
      </c>
      <c r="D1444" s="89" t="s">
        <v>3520</v>
      </c>
      <c r="E1444" s="89" t="b">
        <v>0</v>
      </c>
      <c r="F1444" s="89" t="b">
        <v>0</v>
      </c>
      <c r="G1444" s="89" t="b">
        <v>0</v>
      </c>
    </row>
    <row r="1445" spans="1:7" ht="15">
      <c r="A1445" s="90" t="s">
        <v>2864</v>
      </c>
      <c r="B1445" s="89">
        <v>2</v>
      </c>
      <c r="C1445" s="103">
        <v>0.00024407029310759347</v>
      </c>
      <c r="D1445" s="89" t="s">
        <v>3520</v>
      </c>
      <c r="E1445" s="89" t="b">
        <v>0</v>
      </c>
      <c r="F1445" s="89" t="b">
        <v>0</v>
      </c>
      <c r="G1445" s="89" t="b">
        <v>0</v>
      </c>
    </row>
    <row r="1446" spans="1:7" ht="15">
      <c r="A1446" s="90" t="s">
        <v>2865</v>
      </c>
      <c r="B1446" s="89">
        <v>2</v>
      </c>
      <c r="C1446" s="103">
        <v>0.00028556019672057415</v>
      </c>
      <c r="D1446" s="89" t="s">
        <v>3520</v>
      </c>
      <c r="E1446" s="89" t="b">
        <v>0</v>
      </c>
      <c r="F1446" s="89" t="b">
        <v>0</v>
      </c>
      <c r="G1446" s="89" t="b">
        <v>0</v>
      </c>
    </row>
    <row r="1447" spans="1:7" ht="15">
      <c r="A1447" s="90" t="s">
        <v>2866</v>
      </c>
      <c r="B1447" s="89">
        <v>2</v>
      </c>
      <c r="C1447" s="103">
        <v>0.00028556019672057415</v>
      </c>
      <c r="D1447" s="89" t="s">
        <v>3520</v>
      </c>
      <c r="E1447" s="89" t="b">
        <v>0</v>
      </c>
      <c r="F1447" s="89" t="b">
        <v>0</v>
      </c>
      <c r="G1447" s="89" t="b">
        <v>0</v>
      </c>
    </row>
    <row r="1448" spans="1:7" ht="15">
      <c r="A1448" s="90" t="s">
        <v>2867</v>
      </c>
      <c r="B1448" s="89">
        <v>2</v>
      </c>
      <c r="C1448" s="103">
        <v>0.00028556019672057415</v>
      </c>
      <c r="D1448" s="89" t="s">
        <v>3520</v>
      </c>
      <c r="E1448" s="89" t="b">
        <v>0</v>
      </c>
      <c r="F1448" s="89" t="b">
        <v>0</v>
      </c>
      <c r="G1448" s="89" t="b">
        <v>0</v>
      </c>
    </row>
    <row r="1449" spans="1:7" ht="15">
      <c r="A1449" s="90" t="s">
        <v>2868</v>
      </c>
      <c r="B1449" s="89">
        <v>2</v>
      </c>
      <c r="C1449" s="103">
        <v>0.00024407029310759347</v>
      </c>
      <c r="D1449" s="89" t="s">
        <v>3520</v>
      </c>
      <c r="E1449" s="89" t="b">
        <v>0</v>
      </c>
      <c r="F1449" s="89" t="b">
        <v>0</v>
      </c>
      <c r="G1449" s="89" t="b">
        <v>0</v>
      </c>
    </row>
    <row r="1450" spans="1:7" ht="15">
      <c r="A1450" s="90" t="s">
        <v>2869</v>
      </c>
      <c r="B1450" s="89">
        <v>2</v>
      </c>
      <c r="C1450" s="103">
        <v>0.00028556019672057415</v>
      </c>
      <c r="D1450" s="89" t="s">
        <v>3520</v>
      </c>
      <c r="E1450" s="89" t="b">
        <v>0</v>
      </c>
      <c r="F1450" s="89" t="b">
        <v>0</v>
      </c>
      <c r="G1450" s="89" t="b">
        <v>0</v>
      </c>
    </row>
    <row r="1451" spans="1:7" ht="15">
      <c r="A1451" s="90" t="s">
        <v>2870</v>
      </c>
      <c r="B1451" s="89">
        <v>2</v>
      </c>
      <c r="C1451" s="103">
        <v>0.00028556019672057415</v>
      </c>
      <c r="D1451" s="89" t="s">
        <v>3520</v>
      </c>
      <c r="E1451" s="89" t="b">
        <v>0</v>
      </c>
      <c r="F1451" s="89" t="b">
        <v>0</v>
      </c>
      <c r="G1451" s="89" t="b">
        <v>0</v>
      </c>
    </row>
    <row r="1452" spans="1:7" ht="15">
      <c r="A1452" s="90" t="s">
        <v>2871</v>
      </c>
      <c r="B1452" s="89">
        <v>2</v>
      </c>
      <c r="C1452" s="103">
        <v>0.00024407029310759347</v>
      </c>
      <c r="D1452" s="89" t="s">
        <v>3520</v>
      </c>
      <c r="E1452" s="89" t="b">
        <v>0</v>
      </c>
      <c r="F1452" s="89" t="b">
        <v>0</v>
      </c>
      <c r="G1452" s="89" t="b">
        <v>0</v>
      </c>
    </row>
    <row r="1453" spans="1:7" ht="15">
      <c r="A1453" s="90" t="s">
        <v>2872</v>
      </c>
      <c r="B1453" s="89">
        <v>2</v>
      </c>
      <c r="C1453" s="103">
        <v>0.00024407029310759347</v>
      </c>
      <c r="D1453" s="89" t="s">
        <v>3520</v>
      </c>
      <c r="E1453" s="89" t="b">
        <v>0</v>
      </c>
      <c r="F1453" s="89" t="b">
        <v>0</v>
      </c>
      <c r="G1453" s="89" t="b">
        <v>0</v>
      </c>
    </row>
    <row r="1454" spans="1:7" ht="15">
      <c r="A1454" s="90" t="s">
        <v>2873</v>
      </c>
      <c r="B1454" s="89">
        <v>2</v>
      </c>
      <c r="C1454" s="103">
        <v>0.00028556019672057415</v>
      </c>
      <c r="D1454" s="89" t="s">
        <v>3520</v>
      </c>
      <c r="E1454" s="89" t="b">
        <v>0</v>
      </c>
      <c r="F1454" s="89" t="b">
        <v>0</v>
      </c>
      <c r="G1454" s="89" t="b">
        <v>0</v>
      </c>
    </row>
    <row r="1455" spans="1:7" ht="15">
      <c r="A1455" s="90" t="s">
        <v>2874</v>
      </c>
      <c r="B1455" s="89">
        <v>2</v>
      </c>
      <c r="C1455" s="103">
        <v>0.00024407029310759347</v>
      </c>
      <c r="D1455" s="89" t="s">
        <v>3520</v>
      </c>
      <c r="E1455" s="89" t="b">
        <v>0</v>
      </c>
      <c r="F1455" s="89" t="b">
        <v>0</v>
      </c>
      <c r="G1455" s="89" t="b">
        <v>0</v>
      </c>
    </row>
    <row r="1456" spans="1:7" ht="15">
      <c r="A1456" s="90" t="s">
        <v>2875</v>
      </c>
      <c r="B1456" s="89">
        <v>2</v>
      </c>
      <c r="C1456" s="103">
        <v>0.00028556019672057415</v>
      </c>
      <c r="D1456" s="89" t="s">
        <v>3520</v>
      </c>
      <c r="E1456" s="89" t="b">
        <v>0</v>
      </c>
      <c r="F1456" s="89" t="b">
        <v>0</v>
      </c>
      <c r="G1456" s="89" t="b">
        <v>0</v>
      </c>
    </row>
    <row r="1457" spans="1:7" ht="15">
      <c r="A1457" s="90" t="s">
        <v>2876</v>
      </c>
      <c r="B1457" s="89">
        <v>2</v>
      </c>
      <c r="C1457" s="103">
        <v>0.00024407029310759347</v>
      </c>
      <c r="D1457" s="89" t="s">
        <v>3520</v>
      </c>
      <c r="E1457" s="89" t="b">
        <v>0</v>
      </c>
      <c r="F1457" s="89" t="b">
        <v>0</v>
      </c>
      <c r="G1457" s="89" t="b">
        <v>0</v>
      </c>
    </row>
    <row r="1458" spans="1:7" ht="15">
      <c r="A1458" s="90" t="s">
        <v>2877</v>
      </c>
      <c r="B1458" s="89">
        <v>2</v>
      </c>
      <c r="C1458" s="103">
        <v>0.00024407029310759347</v>
      </c>
      <c r="D1458" s="89" t="s">
        <v>3520</v>
      </c>
      <c r="E1458" s="89" t="b">
        <v>0</v>
      </c>
      <c r="F1458" s="89" t="b">
        <v>0</v>
      </c>
      <c r="G1458" s="89" t="b">
        <v>0</v>
      </c>
    </row>
    <row r="1459" spans="1:7" ht="15">
      <c r="A1459" s="90" t="s">
        <v>2878</v>
      </c>
      <c r="B1459" s="89">
        <v>2</v>
      </c>
      <c r="C1459" s="103">
        <v>0.00028556019672057415</v>
      </c>
      <c r="D1459" s="89" t="s">
        <v>3520</v>
      </c>
      <c r="E1459" s="89" t="b">
        <v>0</v>
      </c>
      <c r="F1459" s="89" t="b">
        <v>0</v>
      </c>
      <c r="G1459" s="89" t="b">
        <v>0</v>
      </c>
    </row>
    <row r="1460" spans="1:7" ht="15">
      <c r="A1460" s="90" t="s">
        <v>2879</v>
      </c>
      <c r="B1460" s="89">
        <v>2</v>
      </c>
      <c r="C1460" s="103">
        <v>0.00028556019672057415</v>
      </c>
      <c r="D1460" s="89" t="s">
        <v>3520</v>
      </c>
      <c r="E1460" s="89" t="b">
        <v>0</v>
      </c>
      <c r="F1460" s="89" t="b">
        <v>0</v>
      </c>
      <c r="G1460" s="89" t="b">
        <v>0</v>
      </c>
    </row>
    <row r="1461" spans="1:7" ht="15">
      <c r="A1461" s="90" t="s">
        <v>2880</v>
      </c>
      <c r="B1461" s="89">
        <v>2</v>
      </c>
      <c r="C1461" s="103">
        <v>0.00024407029310759347</v>
      </c>
      <c r="D1461" s="89" t="s">
        <v>3520</v>
      </c>
      <c r="E1461" s="89" t="b">
        <v>0</v>
      </c>
      <c r="F1461" s="89" t="b">
        <v>0</v>
      </c>
      <c r="G1461" s="89" t="b">
        <v>0</v>
      </c>
    </row>
    <row r="1462" spans="1:7" ht="15">
      <c r="A1462" s="90" t="s">
        <v>2881</v>
      </c>
      <c r="B1462" s="89">
        <v>2</v>
      </c>
      <c r="C1462" s="103">
        <v>0.00028556019672057415</v>
      </c>
      <c r="D1462" s="89" t="s">
        <v>3520</v>
      </c>
      <c r="E1462" s="89" t="b">
        <v>0</v>
      </c>
      <c r="F1462" s="89" t="b">
        <v>0</v>
      </c>
      <c r="G1462" s="89" t="b">
        <v>0</v>
      </c>
    </row>
    <row r="1463" spans="1:7" ht="15">
      <c r="A1463" s="90" t="s">
        <v>2882</v>
      </c>
      <c r="B1463" s="89">
        <v>2</v>
      </c>
      <c r="C1463" s="103">
        <v>0.00024407029310759347</v>
      </c>
      <c r="D1463" s="89" t="s">
        <v>3520</v>
      </c>
      <c r="E1463" s="89" t="b">
        <v>0</v>
      </c>
      <c r="F1463" s="89" t="b">
        <v>0</v>
      </c>
      <c r="G1463" s="89" t="b">
        <v>0</v>
      </c>
    </row>
    <row r="1464" spans="1:7" ht="15">
      <c r="A1464" s="90" t="s">
        <v>2883</v>
      </c>
      <c r="B1464" s="89">
        <v>2</v>
      </c>
      <c r="C1464" s="103">
        <v>0.00024407029310759347</v>
      </c>
      <c r="D1464" s="89" t="s">
        <v>3520</v>
      </c>
      <c r="E1464" s="89" t="b">
        <v>0</v>
      </c>
      <c r="F1464" s="89" t="b">
        <v>0</v>
      </c>
      <c r="G1464" s="89" t="b">
        <v>0</v>
      </c>
    </row>
    <row r="1465" spans="1:7" ht="15">
      <c r="A1465" s="90" t="s">
        <v>2884</v>
      </c>
      <c r="B1465" s="89">
        <v>2</v>
      </c>
      <c r="C1465" s="103">
        <v>0.00024407029310759347</v>
      </c>
      <c r="D1465" s="89" t="s">
        <v>3520</v>
      </c>
      <c r="E1465" s="89" t="b">
        <v>0</v>
      </c>
      <c r="F1465" s="89" t="b">
        <v>1</v>
      </c>
      <c r="G1465" s="89" t="b">
        <v>0</v>
      </c>
    </row>
    <row r="1466" spans="1:7" ht="15">
      <c r="A1466" s="90" t="s">
        <v>2885</v>
      </c>
      <c r="B1466" s="89">
        <v>2</v>
      </c>
      <c r="C1466" s="103">
        <v>0.00028556019672057415</v>
      </c>
      <c r="D1466" s="89" t="s">
        <v>3520</v>
      </c>
      <c r="E1466" s="89" t="b">
        <v>0</v>
      </c>
      <c r="F1466" s="89" t="b">
        <v>0</v>
      </c>
      <c r="G1466" s="89" t="b">
        <v>0</v>
      </c>
    </row>
    <row r="1467" spans="1:7" ht="15">
      <c r="A1467" s="90" t="s">
        <v>2886</v>
      </c>
      <c r="B1467" s="89">
        <v>2</v>
      </c>
      <c r="C1467" s="103">
        <v>0.00028556019672057415</v>
      </c>
      <c r="D1467" s="89" t="s">
        <v>3520</v>
      </c>
      <c r="E1467" s="89" t="b">
        <v>0</v>
      </c>
      <c r="F1467" s="89" t="b">
        <v>0</v>
      </c>
      <c r="G1467" s="89" t="b">
        <v>0</v>
      </c>
    </row>
    <row r="1468" spans="1:7" ht="15">
      <c r="A1468" s="90" t="s">
        <v>2887</v>
      </c>
      <c r="B1468" s="89">
        <v>2</v>
      </c>
      <c r="C1468" s="103">
        <v>0.00024407029310759347</v>
      </c>
      <c r="D1468" s="89" t="s">
        <v>3520</v>
      </c>
      <c r="E1468" s="89" t="b">
        <v>0</v>
      </c>
      <c r="F1468" s="89" t="b">
        <v>0</v>
      </c>
      <c r="G1468" s="89" t="b">
        <v>0</v>
      </c>
    </row>
    <row r="1469" spans="1:7" ht="15">
      <c r="A1469" s="90" t="s">
        <v>2888</v>
      </c>
      <c r="B1469" s="89">
        <v>2</v>
      </c>
      <c r="C1469" s="103">
        <v>0.00024407029310759347</v>
      </c>
      <c r="D1469" s="89" t="s">
        <v>3520</v>
      </c>
      <c r="E1469" s="89" t="b">
        <v>0</v>
      </c>
      <c r="F1469" s="89" t="b">
        <v>0</v>
      </c>
      <c r="G1469" s="89" t="b">
        <v>0</v>
      </c>
    </row>
    <row r="1470" spans="1:7" ht="15">
      <c r="A1470" s="90" t="s">
        <v>2889</v>
      </c>
      <c r="B1470" s="89">
        <v>2</v>
      </c>
      <c r="C1470" s="103">
        <v>0.00024407029310759347</v>
      </c>
      <c r="D1470" s="89" t="s">
        <v>3520</v>
      </c>
      <c r="E1470" s="89" t="b">
        <v>1</v>
      </c>
      <c r="F1470" s="89" t="b">
        <v>0</v>
      </c>
      <c r="G1470" s="89" t="b">
        <v>0</v>
      </c>
    </row>
    <row r="1471" spans="1:7" ht="15">
      <c r="A1471" s="90" t="s">
        <v>2890</v>
      </c>
      <c r="B1471" s="89">
        <v>2</v>
      </c>
      <c r="C1471" s="103">
        <v>0.00028556019672057415</v>
      </c>
      <c r="D1471" s="89" t="s">
        <v>3520</v>
      </c>
      <c r="E1471" s="89" t="b">
        <v>0</v>
      </c>
      <c r="F1471" s="89" t="b">
        <v>0</v>
      </c>
      <c r="G1471" s="89" t="b">
        <v>0</v>
      </c>
    </row>
    <row r="1472" spans="1:7" ht="15">
      <c r="A1472" s="90" t="s">
        <v>2891</v>
      </c>
      <c r="B1472" s="89">
        <v>2</v>
      </c>
      <c r="C1472" s="103">
        <v>0.00024407029310759347</v>
      </c>
      <c r="D1472" s="89" t="s">
        <v>3520</v>
      </c>
      <c r="E1472" s="89" t="b">
        <v>0</v>
      </c>
      <c r="F1472" s="89" t="b">
        <v>0</v>
      </c>
      <c r="G1472" s="89" t="b">
        <v>0</v>
      </c>
    </row>
    <row r="1473" spans="1:7" ht="15">
      <c r="A1473" s="90" t="s">
        <v>2892</v>
      </c>
      <c r="B1473" s="89">
        <v>2</v>
      </c>
      <c r="C1473" s="103">
        <v>0.00028556019672057415</v>
      </c>
      <c r="D1473" s="89" t="s">
        <v>3520</v>
      </c>
      <c r="E1473" s="89" t="b">
        <v>0</v>
      </c>
      <c r="F1473" s="89" t="b">
        <v>0</v>
      </c>
      <c r="G1473" s="89" t="b">
        <v>0</v>
      </c>
    </row>
    <row r="1474" spans="1:7" ht="15">
      <c r="A1474" s="90" t="s">
        <v>2893</v>
      </c>
      <c r="B1474" s="89">
        <v>2</v>
      </c>
      <c r="C1474" s="103">
        <v>0.00024407029310759347</v>
      </c>
      <c r="D1474" s="89" t="s">
        <v>3520</v>
      </c>
      <c r="E1474" s="89" t="b">
        <v>0</v>
      </c>
      <c r="F1474" s="89" t="b">
        <v>0</v>
      </c>
      <c r="G1474" s="89" t="b">
        <v>0</v>
      </c>
    </row>
    <row r="1475" spans="1:7" ht="15">
      <c r="A1475" s="90" t="s">
        <v>2894</v>
      </c>
      <c r="B1475" s="89">
        <v>2</v>
      </c>
      <c r="C1475" s="103">
        <v>0.00024407029310759347</v>
      </c>
      <c r="D1475" s="89" t="s">
        <v>3520</v>
      </c>
      <c r="E1475" s="89" t="b">
        <v>0</v>
      </c>
      <c r="F1475" s="89" t="b">
        <v>0</v>
      </c>
      <c r="G1475" s="89" t="b">
        <v>0</v>
      </c>
    </row>
    <row r="1476" spans="1:7" ht="15">
      <c r="A1476" s="90" t="s">
        <v>2895</v>
      </c>
      <c r="B1476" s="89">
        <v>2</v>
      </c>
      <c r="C1476" s="103">
        <v>0.00024407029310759347</v>
      </c>
      <c r="D1476" s="89" t="s">
        <v>3520</v>
      </c>
      <c r="E1476" s="89" t="b">
        <v>0</v>
      </c>
      <c r="F1476" s="89" t="b">
        <v>0</v>
      </c>
      <c r="G1476" s="89" t="b">
        <v>0</v>
      </c>
    </row>
    <row r="1477" spans="1:7" ht="15">
      <c r="A1477" s="90" t="s">
        <v>2896</v>
      </c>
      <c r="B1477" s="89">
        <v>2</v>
      </c>
      <c r="C1477" s="103">
        <v>0.00024407029310759347</v>
      </c>
      <c r="D1477" s="89" t="s">
        <v>3520</v>
      </c>
      <c r="E1477" s="89" t="b">
        <v>0</v>
      </c>
      <c r="F1477" s="89" t="b">
        <v>0</v>
      </c>
      <c r="G1477" s="89" t="b">
        <v>0</v>
      </c>
    </row>
    <row r="1478" spans="1:7" ht="15">
      <c r="A1478" s="90" t="s">
        <v>2897</v>
      </c>
      <c r="B1478" s="89">
        <v>2</v>
      </c>
      <c r="C1478" s="103">
        <v>0.00024407029310759347</v>
      </c>
      <c r="D1478" s="89" t="s">
        <v>3520</v>
      </c>
      <c r="E1478" s="89" t="b">
        <v>0</v>
      </c>
      <c r="F1478" s="89" t="b">
        <v>0</v>
      </c>
      <c r="G1478" s="89" t="b">
        <v>0</v>
      </c>
    </row>
    <row r="1479" spans="1:7" ht="15">
      <c r="A1479" s="90" t="s">
        <v>2898</v>
      </c>
      <c r="B1479" s="89">
        <v>2</v>
      </c>
      <c r="C1479" s="103">
        <v>0.00028556019672057415</v>
      </c>
      <c r="D1479" s="89" t="s">
        <v>3520</v>
      </c>
      <c r="E1479" s="89" t="b">
        <v>0</v>
      </c>
      <c r="F1479" s="89" t="b">
        <v>0</v>
      </c>
      <c r="G1479" s="89" t="b">
        <v>0</v>
      </c>
    </row>
    <row r="1480" spans="1:7" ht="15">
      <c r="A1480" s="90" t="s">
        <v>2899</v>
      </c>
      <c r="B1480" s="89">
        <v>2</v>
      </c>
      <c r="C1480" s="103">
        <v>0.00024407029310759347</v>
      </c>
      <c r="D1480" s="89" t="s">
        <v>3520</v>
      </c>
      <c r="E1480" s="89" t="b">
        <v>0</v>
      </c>
      <c r="F1480" s="89" t="b">
        <v>0</v>
      </c>
      <c r="G1480" s="89" t="b">
        <v>0</v>
      </c>
    </row>
    <row r="1481" spans="1:7" ht="15">
      <c r="A1481" s="90" t="s">
        <v>2900</v>
      </c>
      <c r="B1481" s="89">
        <v>2</v>
      </c>
      <c r="C1481" s="103">
        <v>0.00024407029310759347</v>
      </c>
      <c r="D1481" s="89" t="s">
        <v>3520</v>
      </c>
      <c r="E1481" s="89" t="b">
        <v>0</v>
      </c>
      <c r="F1481" s="89" t="b">
        <v>0</v>
      </c>
      <c r="G1481" s="89" t="b">
        <v>0</v>
      </c>
    </row>
    <row r="1482" spans="1:7" ht="15">
      <c r="A1482" s="90" t="s">
        <v>2901</v>
      </c>
      <c r="B1482" s="89">
        <v>2</v>
      </c>
      <c r="C1482" s="103">
        <v>0.00028556019672057415</v>
      </c>
      <c r="D1482" s="89" t="s">
        <v>3520</v>
      </c>
      <c r="E1482" s="89" t="b">
        <v>0</v>
      </c>
      <c r="F1482" s="89" t="b">
        <v>0</v>
      </c>
      <c r="G1482" s="89" t="b">
        <v>0</v>
      </c>
    </row>
    <row r="1483" spans="1:7" ht="15">
      <c r="A1483" s="90" t="s">
        <v>2902</v>
      </c>
      <c r="B1483" s="89">
        <v>2</v>
      </c>
      <c r="C1483" s="103">
        <v>0.00024407029310759347</v>
      </c>
      <c r="D1483" s="89" t="s">
        <v>3520</v>
      </c>
      <c r="E1483" s="89" t="b">
        <v>0</v>
      </c>
      <c r="F1483" s="89" t="b">
        <v>0</v>
      </c>
      <c r="G1483" s="89" t="b">
        <v>0</v>
      </c>
    </row>
    <row r="1484" spans="1:7" ht="15">
      <c r="A1484" s="90" t="s">
        <v>2903</v>
      </c>
      <c r="B1484" s="89">
        <v>2</v>
      </c>
      <c r="C1484" s="103">
        <v>0.00024407029310759347</v>
      </c>
      <c r="D1484" s="89" t="s">
        <v>3520</v>
      </c>
      <c r="E1484" s="89" t="b">
        <v>1</v>
      </c>
      <c r="F1484" s="89" t="b">
        <v>0</v>
      </c>
      <c r="G1484" s="89" t="b">
        <v>0</v>
      </c>
    </row>
    <row r="1485" spans="1:7" ht="15">
      <c r="A1485" s="90" t="s">
        <v>2904</v>
      </c>
      <c r="B1485" s="89">
        <v>2</v>
      </c>
      <c r="C1485" s="103">
        <v>0.00028556019672057415</v>
      </c>
      <c r="D1485" s="89" t="s">
        <v>3520</v>
      </c>
      <c r="E1485" s="89" t="b">
        <v>0</v>
      </c>
      <c r="F1485" s="89" t="b">
        <v>0</v>
      </c>
      <c r="G1485" s="89" t="b">
        <v>0</v>
      </c>
    </row>
    <row r="1486" spans="1:7" ht="15">
      <c r="A1486" s="90" t="s">
        <v>2905</v>
      </c>
      <c r="B1486" s="89">
        <v>2</v>
      </c>
      <c r="C1486" s="103">
        <v>0.00024407029310759347</v>
      </c>
      <c r="D1486" s="89" t="s">
        <v>3520</v>
      </c>
      <c r="E1486" s="89" t="b">
        <v>0</v>
      </c>
      <c r="F1486" s="89" t="b">
        <v>0</v>
      </c>
      <c r="G1486" s="89" t="b">
        <v>0</v>
      </c>
    </row>
    <row r="1487" spans="1:7" ht="15">
      <c r="A1487" s="90" t="s">
        <v>2906</v>
      </c>
      <c r="B1487" s="89">
        <v>2</v>
      </c>
      <c r="C1487" s="103">
        <v>0.00024407029310759347</v>
      </c>
      <c r="D1487" s="89" t="s">
        <v>3520</v>
      </c>
      <c r="E1487" s="89" t="b">
        <v>0</v>
      </c>
      <c r="F1487" s="89" t="b">
        <v>0</v>
      </c>
      <c r="G1487" s="89" t="b">
        <v>0</v>
      </c>
    </row>
    <row r="1488" spans="1:7" ht="15">
      <c r="A1488" s="90" t="s">
        <v>2907</v>
      </c>
      <c r="B1488" s="89">
        <v>2</v>
      </c>
      <c r="C1488" s="103">
        <v>0.00028556019672057415</v>
      </c>
      <c r="D1488" s="89" t="s">
        <v>3520</v>
      </c>
      <c r="E1488" s="89" t="b">
        <v>0</v>
      </c>
      <c r="F1488" s="89" t="b">
        <v>0</v>
      </c>
      <c r="G1488" s="89" t="b">
        <v>0</v>
      </c>
    </row>
    <row r="1489" spans="1:7" ht="15">
      <c r="A1489" s="90" t="s">
        <v>2908</v>
      </c>
      <c r="B1489" s="89">
        <v>2</v>
      </c>
      <c r="C1489" s="103">
        <v>0.00024407029310759347</v>
      </c>
      <c r="D1489" s="89" t="s">
        <v>3520</v>
      </c>
      <c r="E1489" s="89" t="b">
        <v>0</v>
      </c>
      <c r="F1489" s="89" t="b">
        <v>0</v>
      </c>
      <c r="G1489" s="89" t="b">
        <v>0</v>
      </c>
    </row>
    <row r="1490" spans="1:7" ht="15">
      <c r="A1490" s="90" t="s">
        <v>2909</v>
      </c>
      <c r="B1490" s="89">
        <v>2</v>
      </c>
      <c r="C1490" s="103">
        <v>0.00024407029310759347</v>
      </c>
      <c r="D1490" s="89" t="s">
        <v>3520</v>
      </c>
      <c r="E1490" s="89" t="b">
        <v>0</v>
      </c>
      <c r="F1490" s="89" t="b">
        <v>0</v>
      </c>
      <c r="G1490" s="89" t="b">
        <v>0</v>
      </c>
    </row>
    <row r="1491" spans="1:7" ht="15">
      <c r="A1491" s="90" t="s">
        <v>2910</v>
      </c>
      <c r="B1491" s="89">
        <v>2</v>
      </c>
      <c r="C1491" s="103">
        <v>0.00024407029310759347</v>
      </c>
      <c r="D1491" s="89" t="s">
        <v>3520</v>
      </c>
      <c r="E1491" s="89" t="b">
        <v>0</v>
      </c>
      <c r="F1491" s="89" t="b">
        <v>0</v>
      </c>
      <c r="G1491" s="89" t="b">
        <v>0</v>
      </c>
    </row>
    <row r="1492" spans="1:7" ht="15">
      <c r="A1492" s="90" t="s">
        <v>2911</v>
      </c>
      <c r="B1492" s="89">
        <v>2</v>
      </c>
      <c r="C1492" s="103">
        <v>0.00024407029310759347</v>
      </c>
      <c r="D1492" s="89" t="s">
        <v>3520</v>
      </c>
      <c r="E1492" s="89" t="b">
        <v>0</v>
      </c>
      <c r="F1492" s="89" t="b">
        <v>0</v>
      </c>
      <c r="G1492" s="89" t="b">
        <v>0</v>
      </c>
    </row>
    <row r="1493" spans="1:7" ht="15">
      <c r="A1493" s="90" t="s">
        <v>2912</v>
      </c>
      <c r="B1493" s="89">
        <v>2</v>
      </c>
      <c r="C1493" s="103">
        <v>0.00024407029310759347</v>
      </c>
      <c r="D1493" s="89" t="s">
        <v>3520</v>
      </c>
      <c r="E1493" s="89" t="b">
        <v>0</v>
      </c>
      <c r="F1493" s="89" t="b">
        <v>0</v>
      </c>
      <c r="G1493" s="89" t="b">
        <v>0</v>
      </c>
    </row>
    <row r="1494" spans="1:7" ht="15">
      <c r="A1494" s="90" t="s">
        <v>2913</v>
      </c>
      <c r="B1494" s="89">
        <v>2</v>
      </c>
      <c r="C1494" s="103">
        <v>0.00028556019672057415</v>
      </c>
      <c r="D1494" s="89" t="s">
        <v>3520</v>
      </c>
      <c r="E1494" s="89" t="b">
        <v>0</v>
      </c>
      <c r="F1494" s="89" t="b">
        <v>0</v>
      </c>
      <c r="G1494" s="89" t="b">
        <v>0</v>
      </c>
    </row>
    <row r="1495" spans="1:7" ht="15">
      <c r="A1495" s="90" t="s">
        <v>1089</v>
      </c>
      <c r="B1495" s="89">
        <v>2</v>
      </c>
      <c r="C1495" s="103">
        <v>0.00024407029310759347</v>
      </c>
      <c r="D1495" s="89" t="s">
        <v>3520</v>
      </c>
      <c r="E1495" s="89" t="b">
        <v>0</v>
      </c>
      <c r="F1495" s="89" t="b">
        <v>0</v>
      </c>
      <c r="G1495" s="89" t="b">
        <v>0</v>
      </c>
    </row>
    <row r="1496" spans="1:7" ht="15">
      <c r="A1496" s="90" t="s">
        <v>2914</v>
      </c>
      <c r="B1496" s="89">
        <v>2</v>
      </c>
      <c r="C1496" s="103">
        <v>0.00024407029310759347</v>
      </c>
      <c r="D1496" s="89" t="s">
        <v>3520</v>
      </c>
      <c r="E1496" s="89" t="b">
        <v>0</v>
      </c>
      <c r="F1496" s="89" t="b">
        <v>0</v>
      </c>
      <c r="G1496" s="89" t="b">
        <v>0</v>
      </c>
    </row>
    <row r="1497" spans="1:7" ht="15">
      <c r="A1497" s="90" t="s">
        <v>2915</v>
      </c>
      <c r="B1497" s="89">
        <v>2</v>
      </c>
      <c r="C1497" s="103">
        <v>0.00028556019672057415</v>
      </c>
      <c r="D1497" s="89" t="s">
        <v>3520</v>
      </c>
      <c r="E1497" s="89" t="b">
        <v>0</v>
      </c>
      <c r="F1497" s="89" t="b">
        <v>0</v>
      </c>
      <c r="G1497" s="89" t="b">
        <v>0</v>
      </c>
    </row>
    <row r="1498" spans="1:7" ht="15">
      <c r="A1498" s="90" t="s">
        <v>2916</v>
      </c>
      <c r="B1498" s="89">
        <v>2</v>
      </c>
      <c r="C1498" s="103">
        <v>0.00028556019672057415</v>
      </c>
      <c r="D1498" s="89" t="s">
        <v>3520</v>
      </c>
      <c r="E1498" s="89" t="b">
        <v>0</v>
      </c>
      <c r="F1498" s="89" t="b">
        <v>0</v>
      </c>
      <c r="G1498" s="89" t="b">
        <v>0</v>
      </c>
    </row>
    <row r="1499" spans="1:7" ht="15">
      <c r="A1499" s="90" t="s">
        <v>2917</v>
      </c>
      <c r="B1499" s="89">
        <v>2</v>
      </c>
      <c r="C1499" s="103">
        <v>0.00028556019672057415</v>
      </c>
      <c r="D1499" s="89" t="s">
        <v>3520</v>
      </c>
      <c r="E1499" s="89" t="b">
        <v>0</v>
      </c>
      <c r="F1499" s="89" t="b">
        <v>0</v>
      </c>
      <c r="G1499" s="89" t="b">
        <v>0</v>
      </c>
    </row>
    <row r="1500" spans="1:7" ht="15">
      <c r="A1500" s="90" t="s">
        <v>2918</v>
      </c>
      <c r="B1500" s="89">
        <v>2</v>
      </c>
      <c r="C1500" s="103">
        <v>0.00028556019672057415</v>
      </c>
      <c r="D1500" s="89" t="s">
        <v>3520</v>
      </c>
      <c r="E1500" s="89" t="b">
        <v>0</v>
      </c>
      <c r="F1500" s="89" t="b">
        <v>0</v>
      </c>
      <c r="G1500" s="89" t="b">
        <v>0</v>
      </c>
    </row>
    <row r="1501" spans="1:7" ht="15">
      <c r="A1501" s="90" t="s">
        <v>2919</v>
      </c>
      <c r="B1501" s="89">
        <v>2</v>
      </c>
      <c r="C1501" s="103">
        <v>0.00024407029310759347</v>
      </c>
      <c r="D1501" s="89" t="s">
        <v>3520</v>
      </c>
      <c r="E1501" s="89" t="b">
        <v>0</v>
      </c>
      <c r="F1501" s="89" t="b">
        <v>0</v>
      </c>
      <c r="G1501" s="89" t="b">
        <v>0</v>
      </c>
    </row>
    <row r="1502" spans="1:7" ht="15">
      <c r="A1502" s="90" t="s">
        <v>2920</v>
      </c>
      <c r="B1502" s="89">
        <v>2</v>
      </c>
      <c r="C1502" s="103">
        <v>0.00028556019672057415</v>
      </c>
      <c r="D1502" s="89" t="s">
        <v>3520</v>
      </c>
      <c r="E1502" s="89" t="b">
        <v>0</v>
      </c>
      <c r="F1502" s="89" t="b">
        <v>0</v>
      </c>
      <c r="G1502" s="89" t="b">
        <v>0</v>
      </c>
    </row>
    <row r="1503" spans="1:7" ht="15">
      <c r="A1503" s="90" t="s">
        <v>2921</v>
      </c>
      <c r="B1503" s="89">
        <v>2</v>
      </c>
      <c r="C1503" s="103">
        <v>0.00028556019672057415</v>
      </c>
      <c r="D1503" s="89" t="s">
        <v>3520</v>
      </c>
      <c r="E1503" s="89" t="b">
        <v>0</v>
      </c>
      <c r="F1503" s="89" t="b">
        <v>0</v>
      </c>
      <c r="G1503" s="89" t="b">
        <v>0</v>
      </c>
    </row>
    <row r="1504" spans="1:7" ht="15">
      <c r="A1504" s="90" t="s">
        <v>2922</v>
      </c>
      <c r="B1504" s="89">
        <v>2</v>
      </c>
      <c r="C1504" s="103">
        <v>0.00028556019672057415</v>
      </c>
      <c r="D1504" s="89" t="s">
        <v>3520</v>
      </c>
      <c r="E1504" s="89" t="b">
        <v>0</v>
      </c>
      <c r="F1504" s="89" t="b">
        <v>0</v>
      </c>
      <c r="G1504" s="89" t="b">
        <v>0</v>
      </c>
    </row>
    <row r="1505" spans="1:7" ht="15">
      <c r="A1505" s="90" t="s">
        <v>2923</v>
      </c>
      <c r="B1505" s="89">
        <v>2</v>
      </c>
      <c r="C1505" s="103">
        <v>0.00028556019672057415</v>
      </c>
      <c r="D1505" s="89" t="s">
        <v>3520</v>
      </c>
      <c r="E1505" s="89" t="b">
        <v>0</v>
      </c>
      <c r="F1505" s="89" t="b">
        <v>0</v>
      </c>
      <c r="G1505" s="89" t="b">
        <v>0</v>
      </c>
    </row>
    <row r="1506" spans="1:7" ht="15">
      <c r="A1506" s="90" t="s">
        <v>2924</v>
      </c>
      <c r="B1506" s="89">
        <v>2</v>
      </c>
      <c r="C1506" s="103">
        <v>0.00024407029310759347</v>
      </c>
      <c r="D1506" s="89" t="s">
        <v>3520</v>
      </c>
      <c r="E1506" s="89" t="b">
        <v>0</v>
      </c>
      <c r="F1506" s="89" t="b">
        <v>0</v>
      </c>
      <c r="G1506" s="89" t="b">
        <v>0</v>
      </c>
    </row>
    <row r="1507" spans="1:7" ht="15">
      <c r="A1507" s="90" t="s">
        <v>2925</v>
      </c>
      <c r="B1507" s="89">
        <v>2</v>
      </c>
      <c r="C1507" s="103">
        <v>0.00024407029310759347</v>
      </c>
      <c r="D1507" s="89" t="s">
        <v>3520</v>
      </c>
      <c r="E1507" s="89" t="b">
        <v>0</v>
      </c>
      <c r="F1507" s="89" t="b">
        <v>0</v>
      </c>
      <c r="G1507" s="89" t="b">
        <v>0</v>
      </c>
    </row>
    <row r="1508" spans="1:7" ht="15">
      <c r="A1508" s="90" t="s">
        <v>2926</v>
      </c>
      <c r="B1508" s="89">
        <v>2</v>
      </c>
      <c r="C1508" s="103">
        <v>0.00028556019672057415</v>
      </c>
      <c r="D1508" s="89" t="s">
        <v>3520</v>
      </c>
      <c r="E1508" s="89" t="b">
        <v>0</v>
      </c>
      <c r="F1508" s="89" t="b">
        <v>0</v>
      </c>
      <c r="G1508" s="89" t="b">
        <v>0</v>
      </c>
    </row>
    <row r="1509" spans="1:7" ht="15">
      <c r="A1509" s="90" t="s">
        <v>2927</v>
      </c>
      <c r="B1509" s="89">
        <v>2</v>
      </c>
      <c r="C1509" s="103">
        <v>0.00024407029310759347</v>
      </c>
      <c r="D1509" s="89" t="s">
        <v>3520</v>
      </c>
      <c r="E1509" s="89" t="b">
        <v>0</v>
      </c>
      <c r="F1509" s="89" t="b">
        <v>0</v>
      </c>
      <c r="G1509" s="89" t="b">
        <v>0</v>
      </c>
    </row>
    <row r="1510" spans="1:7" ht="15">
      <c r="A1510" s="90" t="s">
        <v>2928</v>
      </c>
      <c r="B1510" s="89">
        <v>2</v>
      </c>
      <c r="C1510" s="103">
        <v>0.00028556019672057415</v>
      </c>
      <c r="D1510" s="89" t="s">
        <v>3520</v>
      </c>
      <c r="E1510" s="89" t="b">
        <v>0</v>
      </c>
      <c r="F1510" s="89" t="b">
        <v>0</v>
      </c>
      <c r="G1510" s="89" t="b">
        <v>0</v>
      </c>
    </row>
    <row r="1511" spans="1:7" ht="15">
      <c r="A1511" s="90" t="s">
        <v>2929</v>
      </c>
      <c r="B1511" s="89">
        <v>2</v>
      </c>
      <c r="C1511" s="103">
        <v>0.00024407029310759347</v>
      </c>
      <c r="D1511" s="89" t="s">
        <v>3520</v>
      </c>
      <c r="E1511" s="89" t="b">
        <v>0</v>
      </c>
      <c r="F1511" s="89" t="b">
        <v>0</v>
      </c>
      <c r="G1511" s="89" t="b">
        <v>0</v>
      </c>
    </row>
    <row r="1512" spans="1:7" ht="15">
      <c r="A1512" s="90" t="s">
        <v>2930</v>
      </c>
      <c r="B1512" s="89">
        <v>2</v>
      </c>
      <c r="C1512" s="103">
        <v>0.00028556019672057415</v>
      </c>
      <c r="D1512" s="89" t="s">
        <v>3520</v>
      </c>
      <c r="E1512" s="89" t="b">
        <v>0</v>
      </c>
      <c r="F1512" s="89" t="b">
        <v>0</v>
      </c>
      <c r="G1512" s="89" t="b">
        <v>0</v>
      </c>
    </row>
    <row r="1513" spans="1:7" ht="15">
      <c r="A1513" s="90" t="s">
        <v>2931</v>
      </c>
      <c r="B1513" s="89">
        <v>2</v>
      </c>
      <c r="C1513" s="103">
        <v>0.00028556019672057415</v>
      </c>
      <c r="D1513" s="89" t="s">
        <v>3520</v>
      </c>
      <c r="E1513" s="89" t="b">
        <v>0</v>
      </c>
      <c r="F1513" s="89" t="b">
        <v>0</v>
      </c>
      <c r="G1513" s="89" t="b">
        <v>0</v>
      </c>
    </row>
    <row r="1514" spans="1:7" ht="15">
      <c r="A1514" s="90" t="s">
        <v>2932</v>
      </c>
      <c r="B1514" s="89">
        <v>2</v>
      </c>
      <c r="C1514" s="103">
        <v>0.00024407029310759347</v>
      </c>
      <c r="D1514" s="89" t="s">
        <v>3520</v>
      </c>
      <c r="E1514" s="89" t="b">
        <v>0</v>
      </c>
      <c r="F1514" s="89" t="b">
        <v>0</v>
      </c>
      <c r="G1514" s="89" t="b">
        <v>0</v>
      </c>
    </row>
    <row r="1515" spans="1:7" ht="15">
      <c r="A1515" s="90" t="s">
        <v>2933</v>
      </c>
      <c r="B1515" s="89">
        <v>2</v>
      </c>
      <c r="C1515" s="103">
        <v>0.00024407029310759347</v>
      </c>
      <c r="D1515" s="89" t="s">
        <v>3520</v>
      </c>
      <c r="E1515" s="89" t="b">
        <v>0</v>
      </c>
      <c r="F1515" s="89" t="b">
        <v>0</v>
      </c>
      <c r="G1515" s="89" t="b">
        <v>0</v>
      </c>
    </row>
    <row r="1516" spans="1:7" ht="15">
      <c r="A1516" s="90" t="s">
        <v>2934</v>
      </c>
      <c r="B1516" s="89">
        <v>2</v>
      </c>
      <c r="C1516" s="103">
        <v>0.00028556019672057415</v>
      </c>
      <c r="D1516" s="89" t="s">
        <v>3520</v>
      </c>
      <c r="E1516" s="89" t="b">
        <v>0</v>
      </c>
      <c r="F1516" s="89" t="b">
        <v>0</v>
      </c>
      <c r="G1516" s="89" t="b">
        <v>0</v>
      </c>
    </row>
    <row r="1517" spans="1:7" ht="15">
      <c r="A1517" s="90" t="s">
        <v>2935</v>
      </c>
      <c r="B1517" s="89">
        <v>2</v>
      </c>
      <c r="C1517" s="103">
        <v>0.00024407029310759347</v>
      </c>
      <c r="D1517" s="89" t="s">
        <v>3520</v>
      </c>
      <c r="E1517" s="89" t="b">
        <v>0</v>
      </c>
      <c r="F1517" s="89" t="b">
        <v>0</v>
      </c>
      <c r="G1517" s="89" t="b">
        <v>0</v>
      </c>
    </row>
    <row r="1518" spans="1:7" ht="15">
      <c r="A1518" s="90" t="s">
        <v>2936</v>
      </c>
      <c r="B1518" s="89">
        <v>2</v>
      </c>
      <c r="C1518" s="103">
        <v>0.00024407029310759347</v>
      </c>
      <c r="D1518" s="89" t="s">
        <v>3520</v>
      </c>
      <c r="E1518" s="89" t="b">
        <v>0</v>
      </c>
      <c r="F1518" s="89" t="b">
        <v>0</v>
      </c>
      <c r="G1518" s="89" t="b">
        <v>0</v>
      </c>
    </row>
    <row r="1519" spans="1:7" ht="15">
      <c r="A1519" s="90" t="s">
        <v>2937</v>
      </c>
      <c r="B1519" s="89">
        <v>2</v>
      </c>
      <c r="C1519" s="103">
        <v>0.00024407029310759347</v>
      </c>
      <c r="D1519" s="89" t="s">
        <v>3520</v>
      </c>
      <c r="E1519" s="89" t="b">
        <v>0</v>
      </c>
      <c r="F1519" s="89" t="b">
        <v>0</v>
      </c>
      <c r="G1519" s="89" t="b">
        <v>0</v>
      </c>
    </row>
    <row r="1520" spans="1:7" ht="15">
      <c r="A1520" s="90" t="s">
        <v>2938</v>
      </c>
      <c r="B1520" s="89">
        <v>2</v>
      </c>
      <c r="C1520" s="103">
        <v>0.00024407029310759347</v>
      </c>
      <c r="D1520" s="89" t="s">
        <v>3520</v>
      </c>
      <c r="E1520" s="89" t="b">
        <v>0</v>
      </c>
      <c r="F1520" s="89" t="b">
        <v>0</v>
      </c>
      <c r="G1520" s="89" t="b">
        <v>0</v>
      </c>
    </row>
    <row r="1521" spans="1:7" ht="15">
      <c r="A1521" s="90" t="s">
        <v>2939</v>
      </c>
      <c r="B1521" s="89">
        <v>2</v>
      </c>
      <c r="C1521" s="103">
        <v>0.00028556019672057415</v>
      </c>
      <c r="D1521" s="89" t="s">
        <v>3520</v>
      </c>
      <c r="E1521" s="89" t="b">
        <v>0</v>
      </c>
      <c r="F1521" s="89" t="b">
        <v>0</v>
      </c>
      <c r="G1521" s="89" t="b">
        <v>0</v>
      </c>
    </row>
    <row r="1522" spans="1:7" ht="15">
      <c r="A1522" s="90" t="s">
        <v>2940</v>
      </c>
      <c r="B1522" s="89">
        <v>2</v>
      </c>
      <c r="C1522" s="103">
        <v>0.00024407029310759347</v>
      </c>
      <c r="D1522" s="89" t="s">
        <v>3520</v>
      </c>
      <c r="E1522" s="89" t="b">
        <v>0</v>
      </c>
      <c r="F1522" s="89" t="b">
        <v>0</v>
      </c>
      <c r="G1522" s="89" t="b">
        <v>0</v>
      </c>
    </row>
    <row r="1523" spans="1:7" ht="15">
      <c r="A1523" s="90" t="s">
        <v>2941</v>
      </c>
      <c r="B1523" s="89">
        <v>2</v>
      </c>
      <c r="C1523" s="103">
        <v>0.00024407029310759347</v>
      </c>
      <c r="D1523" s="89" t="s">
        <v>3520</v>
      </c>
      <c r="E1523" s="89" t="b">
        <v>0</v>
      </c>
      <c r="F1523" s="89" t="b">
        <v>0</v>
      </c>
      <c r="G1523" s="89" t="b">
        <v>0</v>
      </c>
    </row>
    <row r="1524" spans="1:7" ht="15">
      <c r="A1524" s="90" t="s">
        <v>2942</v>
      </c>
      <c r="B1524" s="89">
        <v>2</v>
      </c>
      <c r="C1524" s="103">
        <v>0.00028556019672057415</v>
      </c>
      <c r="D1524" s="89" t="s">
        <v>3520</v>
      </c>
      <c r="E1524" s="89" t="b">
        <v>0</v>
      </c>
      <c r="F1524" s="89" t="b">
        <v>0</v>
      </c>
      <c r="G1524" s="89" t="b">
        <v>0</v>
      </c>
    </row>
    <row r="1525" spans="1:7" ht="15">
      <c r="A1525" s="90" t="s">
        <v>2943</v>
      </c>
      <c r="B1525" s="89">
        <v>2</v>
      </c>
      <c r="C1525" s="103">
        <v>0.00024407029310759347</v>
      </c>
      <c r="D1525" s="89" t="s">
        <v>3520</v>
      </c>
      <c r="E1525" s="89" t="b">
        <v>0</v>
      </c>
      <c r="F1525" s="89" t="b">
        <v>0</v>
      </c>
      <c r="G1525" s="89" t="b">
        <v>0</v>
      </c>
    </row>
    <row r="1526" spans="1:7" ht="15">
      <c r="A1526" s="90" t="s">
        <v>2944</v>
      </c>
      <c r="B1526" s="89">
        <v>2</v>
      </c>
      <c r="C1526" s="103">
        <v>0.00024407029310759347</v>
      </c>
      <c r="D1526" s="89" t="s">
        <v>3520</v>
      </c>
      <c r="E1526" s="89" t="b">
        <v>0</v>
      </c>
      <c r="F1526" s="89" t="b">
        <v>0</v>
      </c>
      <c r="G1526" s="89" t="b">
        <v>0</v>
      </c>
    </row>
    <row r="1527" spans="1:7" ht="15">
      <c r="A1527" s="90" t="s">
        <v>2945</v>
      </c>
      <c r="B1527" s="89">
        <v>2</v>
      </c>
      <c r="C1527" s="103">
        <v>0.00028556019672057415</v>
      </c>
      <c r="D1527" s="89" t="s">
        <v>3520</v>
      </c>
      <c r="E1527" s="89" t="b">
        <v>0</v>
      </c>
      <c r="F1527" s="89" t="b">
        <v>0</v>
      </c>
      <c r="G1527" s="89" t="b">
        <v>0</v>
      </c>
    </row>
    <row r="1528" spans="1:7" ht="15">
      <c r="A1528" s="90" t="s">
        <v>2946</v>
      </c>
      <c r="B1528" s="89">
        <v>2</v>
      </c>
      <c r="C1528" s="103">
        <v>0.00024407029310759347</v>
      </c>
      <c r="D1528" s="89" t="s">
        <v>3520</v>
      </c>
      <c r="E1528" s="89" t="b">
        <v>0</v>
      </c>
      <c r="F1528" s="89" t="b">
        <v>0</v>
      </c>
      <c r="G1528" s="89" t="b">
        <v>0</v>
      </c>
    </row>
    <row r="1529" spans="1:7" ht="15">
      <c r="A1529" s="90" t="s">
        <v>2947</v>
      </c>
      <c r="B1529" s="89">
        <v>2</v>
      </c>
      <c r="C1529" s="103">
        <v>0.00024407029310759347</v>
      </c>
      <c r="D1529" s="89" t="s">
        <v>3520</v>
      </c>
      <c r="E1529" s="89" t="b">
        <v>0</v>
      </c>
      <c r="F1529" s="89" t="b">
        <v>0</v>
      </c>
      <c r="G1529" s="89" t="b">
        <v>0</v>
      </c>
    </row>
    <row r="1530" spans="1:7" ht="15">
      <c r="A1530" s="90" t="s">
        <v>2948</v>
      </c>
      <c r="B1530" s="89">
        <v>2</v>
      </c>
      <c r="C1530" s="103">
        <v>0.00028556019672057415</v>
      </c>
      <c r="D1530" s="89" t="s">
        <v>3520</v>
      </c>
      <c r="E1530" s="89" t="b">
        <v>0</v>
      </c>
      <c r="F1530" s="89" t="b">
        <v>0</v>
      </c>
      <c r="G1530" s="89" t="b">
        <v>0</v>
      </c>
    </row>
    <row r="1531" spans="1:7" ht="15">
      <c r="A1531" s="90" t="s">
        <v>2949</v>
      </c>
      <c r="B1531" s="89">
        <v>2</v>
      </c>
      <c r="C1531" s="103">
        <v>0.00024407029310759347</v>
      </c>
      <c r="D1531" s="89" t="s">
        <v>3520</v>
      </c>
      <c r="E1531" s="89" t="b">
        <v>0</v>
      </c>
      <c r="F1531" s="89" t="b">
        <v>0</v>
      </c>
      <c r="G1531" s="89" t="b">
        <v>0</v>
      </c>
    </row>
    <row r="1532" spans="1:7" ht="15">
      <c r="A1532" s="90" t="s">
        <v>2950</v>
      </c>
      <c r="B1532" s="89">
        <v>2</v>
      </c>
      <c r="C1532" s="103">
        <v>0.00028556019672057415</v>
      </c>
      <c r="D1532" s="89" t="s">
        <v>3520</v>
      </c>
      <c r="E1532" s="89" t="b">
        <v>0</v>
      </c>
      <c r="F1532" s="89" t="b">
        <v>0</v>
      </c>
      <c r="G1532" s="89" t="b">
        <v>0</v>
      </c>
    </row>
    <row r="1533" spans="1:7" ht="15">
      <c r="A1533" s="90" t="s">
        <v>2951</v>
      </c>
      <c r="B1533" s="89">
        <v>2</v>
      </c>
      <c r="C1533" s="103">
        <v>0.00024407029310759347</v>
      </c>
      <c r="D1533" s="89" t="s">
        <v>3520</v>
      </c>
      <c r="E1533" s="89" t="b">
        <v>0</v>
      </c>
      <c r="F1533" s="89" t="b">
        <v>0</v>
      </c>
      <c r="G1533" s="89" t="b">
        <v>0</v>
      </c>
    </row>
    <row r="1534" spans="1:7" ht="15">
      <c r="A1534" s="90" t="s">
        <v>2952</v>
      </c>
      <c r="B1534" s="89">
        <v>2</v>
      </c>
      <c r="C1534" s="103">
        <v>0.00028556019672057415</v>
      </c>
      <c r="D1534" s="89" t="s">
        <v>3520</v>
      </c>
      <c r="E1534" s="89" t="b">
        <v>0</v>
      </c>
      <c r="F1534" s="89" t="b">
        <v>0</v>
      </c>
      <c r="G1534" s="89" t="b">
        <v>0</v>
      </c>
    </row>
    <row r="1535" spans="1:7" ht="15">
      <c r="A1535" s="90" t="s">
        <v>2953</v>
      </c>
      <c r="B1535" s="89">
        <v>2</v>
      </c>
      <c r="C1535" s="103">
        <v>0.00024407029310759347</v>
      </c>
      <c r="D1535" s="89" t="s">
        <v>3520</v>
      </c>
      <c r="E1535" s="89" t="b">
        <v>0</v>
      </c>
      <c r="F1535" s="89" t="b">
        <v>0</v>
      </c>
      <c r="G1535" s="89" t="b">
        <v>0</v>
      </c>
    </row>
    <row r="1536" spans="1:7" ht="15">
      <c r="A1536" s="90" t="s">
        <v>2954</v>
      </c>
      <c r="B1536" s="89">
        <v>2</v>
      </c>
      <c r="C1536" s="103">
        <v>0.00028556019672057415</v>
      </c>
      <c r="D1536" s="89" t="s">
        <v>3520</v>
      </c>
      <c r="E1536" s="89" t="b">
        <v>1</v>
      </c>
      <c r="F1536" s="89" t="b">
        <v>0</v>
      </c>
      <c r="G1536" s="89" t="b">
        <v>0</v>
      </c>
    </row>
    <row r="1537" spans="1:7" ht="15">
      <c r="A1537" s="90" t="s">
        <v>2955</v>
      </c>
      <c r="B1537" s="89">
        <v>2</v>
      </c>
      <c r="C1537" s="103">
        <v>0.00028556019672057415</v>
      </c>
      <c r="D1537" s="89" t="s">
        <v>3520</v>
      </c>
      <c r="E1537" s="89" t="b">
        <v>0</v>
      </c>
      <c r="F1537" s="89" t="b">
        <v>0</v>
      </c>
      <c r="G1537" s="89" t="b">
        <v>0</v>
      </c>
    </row>
    <row r="1538" spans="1:7" ht="15">
      <c r="A1538" s="90" t="s">
        <v>2956</v>
      </c>
      <c r="B1538" s="89">
        <v>2</v>
      </c>
      <c r="C1538" s="103">
        <v>0.00024407029310759347</v>
      </c>
      <c r="D1538" s="89" t="s">
        <v>3520</v>
      </c>
      <c r="E1538" s="89" t="b">
        <v>0</v>
      </c>
      <c r="F1538" s="89" t="b">
        <v>0</v>
      </c>
      <c r="G1538" s="89" t="b">
        <v>0</v>
      </c>
    </row>
    <row r="1539" spans="1:7" ht="15">
      <c r="A1539" s="90" t="s">
        <v>2957</v>
      </c>
      <c r="B1539" s="89">
        <v>2</v>
      </c>
      <c r="C1539" s="103">
        <v>0.00024407029310759347</v>
      </c>
      <c r="D1539" s="89" t="s">
        <v>3520</v>
      </c>
      <c r="E1539" s="89" t="b">
        <v>0</v>
      </c>
      <c r="F1539" s="89" t="b">
        <v>1</v>
      </c>
      <c r="G1539" s="89" t="b">
        <v>0</v>
      </c>
    </row>
    <row r="1540" spans="1:7" ht="15">
      <c r="A1540" s="90" t="s">
        <v>2958</v>
      </c>
      <c r="B1540" s="89">
        <v>2</v>
      </c>
      <c r="C1540" s="103">
        <v>0.00024407029310759347</v>
      </c>
      <c r="D1540" s="89" t="s">
        <v>3520</v>
      </c>
      <c r="E1540" s="89" t="b">
        <v>0</v>
      </c>
      <c r="F1540" s="89" t="b">
        <v>1</v>
      </c>
      <c r="G1540" s="89" t="b">
        <v>0</v>
      </c>
    </row>
    <row r="1541" spans="1:7" ht="15">
      <c r="A1541" s="90" t="s">
        <v>2959</v>
      </c>
      <c r="B1541" s="89">
        <v>2</v>
      </c>
      <c r="C1541" s="103">
        <v>0.00024407029310759347</v>
      </c>
      <c r="D1541" s="89" t="s">
        <v>3520</v>
      </c>
      <c r="E1541" s="89" t="b">
        <v>0</v>
      </c>
      <c r="F1541" s="89" t="b">
        <v>0</v>
      </c>
      <c r="G1541" s="89" t="b">
        <v>0</v>
      </c>
    </row>
    <row r="1542" spans="1:7" ht="15">
      <c r="A1542" s="90" t="s">
        <v>2960</v>
      </c>
      <c r="B1542" s="89">
        <v>2</v>
      </c>
      <c r="C1542" s="103">
        <v>0.00024407029310759347</v>
      </c>
      <c r="D1542" s="89" t="s">
        <v>3520</v>
      </c>
      <c r="E1542" s="89" t="b">
        <v>0</v>
      </c>
      <c r="F1542" s="89" t="b">
        <v>0</v>
      </c>
      <c r="G1542" s="89" t="b">
        <v>0</v>
      </c>
    </row>
    <row r="1543" spans="1:7" ht="15">
      <c r="A1543" s="90" t="s">
        <v>2961</v>
      </c>
      <c r="B1543" s="89">
        <v>2</v>
      </c>
      <c r="C1543" s="103">
        <v>0.00024407029310759347</v>
      </c>
      <c r="D1543" s="89" t="s">
        <v>3520</v>
      </c>
      <c r="E1543" s="89" t="b">
        <v>0</v>
      </c>
      <c r="F1543" s="89" t="b">
        <v>0</v>
      </c>
      <c r="G1543" s="89" t="b">
        <v>0</v>
      </c>
    </row>
    <row r="1544" spans="1:7" ht="15">
      <c r="A1544" s="90" t="s">
        <v>2962</v>
      </c>
      <c r="B1544" s="89">
        <v>2</v>
      </c>
      <c r="C1544" s="103">
        <v>0.00024407029310759347</v>
      </c>
      <c r="D1544" s="89" t="s">
        <v>3520</v>
      </c>
      <c r="E1544" s="89" t="b">
        <v>0</v>
      </c>
      <c r="F1544" s="89" t="b">
        <v>0</v>
      </c>
      <c r="G1544" s="89" t="b">
        <v>0</v>
      </c>
    </row>
    <row r="1545" spans="1:7" ht="15">
      <c r="A1545" s="90" t="s">
        <v>2963</v>
      </c>
      <c r="B1545" s="89">
        <v>2</v>
      </c>
      <c r="C1545" s="103">
        <v>0.00024407029310759347</v>
      </c>
      <c r="D1545" s="89" t="s">
        <v>3520</v>
      </c>
      <c r="E1545" s="89" t="b">
        <v>0</v>
      </c>
      <c r="F1545" s="89" t="b">
        <v>0</v>
      </c>
      <c r="G1545" s="89" t="b">
        <v>0</v>
      </c>
    </row>
    <row r="1546" spans="1:7" ht="15">
      <c r="A1546" s="90" t="s">
        <v>2964</v>
      </c>
      <c r="B1546" s="89">
        <v>2</v>
      </c>
      <c r="C1546" s="103">
        <v>0.00028556019672057415</v>
      </c>
      <c r="D1546" s="89" t="s">
        <v>3520</v>
      </c>
      <c r="E1546" s="89" t="b">
        <v>0</v>
      </c>
      <c r="F1546" s="89" t="b">
        <v>0</v>
      </c>
      <c r="G1546" s="89" t="b">
        <v>0</v>
      </c>
    </row>
    <row r="1547" spans="1:7" ht="15">
      <c r="A1547" s="90" t="s">
        <v>2965</v>
      </c>
      <c r="B1547" s="89">
        <v>2</v>
      </c>
      <c r="C1547" s="103">
        <v>0.00024407029310759347</v>
      </c>
      <c r="D1547" s="89" t="s">
        <v>3520</v>
      </c>
      <c r="E1547" s="89" t="b">
        <v>0</v>
      </c>
      <c r="F1547" s="89" t="b">
        <v>0</v>
      </c>
      <c r="G1547" s="89" t="b">
        <v>0</v>
      </c>
    </row>
    <row r="1548" spans="1:7" ht="15">
      <c r="A1548" s="90" t="s">
        <v>2966</v>
      </c>
      <c r="B1548" s="89">
        <v>2</v>
      </c>
      <c r="C1548" s="103">
        <v>0.00024407029310759347</v>
      </c>
      <c r="D1548" s="89" t="s">
        <v>3520</v>
      </c>
      <c r="E1548" s="89" t="b">
        <v>0</v>
      </c>
      <c r="F1548" s="89" t="b">
        <v>0</v>
      </c>
      <c r="G1548" s="89" t="b">
        <v>0</v>
      </c>
    </row>
    <row r="1549" spans="1:7" ht="15">
      <c r="A1549" s="90" t="s">
        <v>2967</v>
      </c>
      <c r="B1549" s="89">
        <v>2</v>
      </c>
      <c r="C1549" s="103">
        <v>0.00024407029310759347</v>
      </c>
      <c r="D1549" s="89" t="s">
        <v>3520</v>
      </c>
      <c r="E1549" s="89" t="b">
        <v>0</v>
      </c>
      <c r="F1549" s="89" t="b">
        <v>0</v>
      </c>
      <c r="G1549" s="89" t="b">
        <v>0</v>
      </c>
    </row>
    <row r="1550" spans="1:7" ht="15">
      <c r="A1550" s="90" t="s">
        <v>2968</v>
      </c>
      <c r="B1550" s="89">
        <v>2</v>
      </c>
      <c r="C1550" s="103">
        <v>0.00024407029310759347</v>
      </c>
      <c r="D1550" s="89" t="s">
        <v>3520</v>
      </c>
      <c r="E1550" s="89" t="b">
        <v>0</v>
      </c>
      <c r="F1550" s="89" t="b">
        <v>0</v>
      </c>
      <c r="G1550" s="89" t="b">
        <v>0</v>
      </c>
    </row>
    <row r="1551" spans="1:7" ht="15">
      <c r="A1551" s="90" t="s">
        <v>2969</v>
      </c>
      <c r="B1551" s="89">
        <v>2</v>
      </c>
      <c r="C1551" s="103">
        <v>0.00028556019672057415</v>
      </c>
      <c r="D1551" s="89" t="s">
        <v>3520</v>
      </c>
      <c r="E1551" s="89" t="b">
        <v>0</v>
      </c>
      <c r="F1551" s="89" t="b">
        <v>0</v>
      </c>
      <c r="G1551" s="89" t="b">
        <v>0</v>
      </c>
    </row>
    <row r="1552" spans="1:7" ht="15">
      <c r="A1552" s="90" t="s">
        <v>2970</v>
      </c>
      <c r="B1552" s="89">
        <v>2</v>
      </c>
      <c r="C1552" s="103">
        <v>0.00024407029310759347</v>
      </c>
      <c r="D1552" s="89" t="s">
        <v>3520</v>
      </c>
      <c r="E1552" s="89" t="b">
        <v>0</v>
      </c>
      <c r="F1552" s="89" t="b">
        <v>0</v>
      </c>
      <c r="G1552" s="89" t="b">
        <v>0</v>
      </c>
    </row>
    <row r="1553" spans="1:7" ht="15">
      <c r="A1553" s="90" t="s">
        <v>2971</v>
      </c>
      <c r="B1553" s="89">
        <v>2</v>
      </c>
      <c r="C1553" s="103">
        <v>0.00024407029310759347</v>
      </c>
      <c r="D1553" s="89" t="s">
        <v>3520</v>
      </c>
      <c r="E1553" s="89" t="b">
        <v>0</v>
      </c>
      <c r="F1553" s="89" t="b">
        <v>0</v>
      </c>
      <c r="G1553" s="89" t="b">
        <v>0</v>
      </c>
    </row>
    <row r="1554" spans="1:7" ht="15">
      <c r="A1554" s="90" t="s">
        <v>2972</v>
      </c>
      <c r="B1554" s="89">
        <v>2</v>
      </c>
      <c r="C1554" s="103">
        <v>0.00024407029310759347</v>
      </c>
      <c r="D1554" s="89" t="s">
        <v>3520</v>
      </c>
      <c r="E1554" s="89" t="b">
        <v>0</v>
      </c>
      <c r="F1554" s="89" t="b">
        <v>0</v>
      </c>
      <c r="G1554" s="89" t="b">
        <v>0</v>
      </c>
    </row>
    <row r="1555" spans="1:7" ht="15">
      <c r="A1555" s="90" t="s">
        <v>2973</v>
      </c>
      <c r="B1555" s="89">
        <v>2</v>
      </c>
      <c r="C1555" s="103">
        <v>0.00024407029310759347</v>
      </c>
      <c r="D1555" s="89" t="s">
        <v>3520</v>
      </c>
      <c r="E1555" s="89" t="b">
        <v>0</v>
      </c>
      <c r="F1555" s="89" t="b">
        <v>0</v>
      </c>
      <c r="G1555" s="89" t="b">
        <v>0</v>
      </c>
    </row>
    <row r="1556" spans="1:7" ht="15">
      <c r="A1556" s="90" t="s">
        <v>2974</v>
      </c>
      <c r="B1556" s="89">
        <v>2</v>
      </c>
      <c r="C1556" s="103">
        <v>0.00028556019672057415</v>
      </c>
      <c r="D1556" s="89" t="s">
        <v>3520</v>
      </c>
      <c r="E1556" s="89" t="b">
        <v>0</v>
      </c>
      <c r="F1556" s="89" t="b">
        <v>0</v>
      </c>
      <c r="G1556" s="89" t="b">
        <v>0</v>
      </c>
    </row>
    <row r="1557" spans="1:7" ht="15">
      <c r="A1557" s="90" t="s">
        <v>2975</v>
      </c>
      <c r="B1557" s="89">
        <v>2</v>
      </c>
      <c r="C1557" s="103">
        <v>0.00024407029310759347</v>
      </c>
      <c r="D1557" s="89" t="s">
        <v>3520</v>
      </c>
      <c r="E1557" s="89" t="b">
        <v>0</v>
      </c>
      <c r="F1557" s="89" t="b">
        <v>0</v>
      </c>
      <c r="G1557" s="89" t="b">
        <v>0</v>
      </c>
    </row>
    <row r="1558" spans="1:7" ht="15">
      <c r="A1558" s="90" t="s">
        <v>2976</v>
      </c>
      <c r="B1558" s="89">
        <v>2</v>
      </c>
      <c r="C1558" s="103">
        <v>0.00028556019672057415</v>
      </c>
      <c r="D1558" s="89" t="s">
        <v>3520</v>
      </c>
      <c r="E1558" s="89" t="b">
        <v>0</v>
      </c>
      <c r="F1558" s="89" t="b">
        <v>0</v>
      </c>
      <c r="G1558" s="89" t="b">
        <v>0</v>
      </c>
    </row>
    <row r="1559" spans="1:7" ht="15">
      <c r="A1559" s="90" t="s">
        <v>2977</v>
      </c>
      <c r="B1559" s="89">
        <v>2</v>
      </c>
      <c r="C1559" s="103">
        <v>0.00028556019672057415</v>
      </c>
      <c r="D1559" s="89" t="s">
        <v>3520</v>
      </c>
      <c r="E1559" s="89" t="b">
        <v>0</v>
      </c>
      <c r="F1559" s="89" t="b">
        <v>0</v>
      </c>
      <c r="G1559" s="89" t="b">
        <v>0</v>
      </c>
    </row>
    <row r="1560" spans="1:7" ht="15">
      <c r="A1560" s="90" t="s">
        <v>2978</v>
      </c>
      <c r="B1560" s="89">
        <v>2</v>
      </c>
      <c r="C1560" s="103">
        <v>0.00024407029310759347</v>
      </c>
      <c r="D1560" s="89" t="s">
        <v>3520</v>
      </c>
      <c r="E1560" s="89" t="b">
        <v>0</v>
      </c>
      <c r="F1560" s="89" t="b">
        <v>0</v>
      </c>
      <c r="G1560" s="89" t="b">
        <v>0</v>
      </c>
    </row>
    <row r="1561" spans="1:7" ht="15">
      <c r="A1561" s="90" t="s">
        <v>2979</v>
      </c>
      <c r="B1561" s="89">
        <v>2</v>
      </c>
      <c r="C1561" s="103">
        <v>0.00024407029310759347</v>
      </c>
      <c r="D1561" s="89" t="s">
        <v>3520</v>
      </c>
      <c r="E1561" s="89" t="b">
        <v>0</v>
      </c>
      <c r="F1561" s="89" t="b">
        <v>0</v>
      </c>
      <c r="G1561" s="89" t="b">
        <v>0</v>
      </c>
    </row>
    <row r="1562" spans="1:7" ht="15">
      <c r="A1562" s="90" t="s">
        <v>2980</v>
      </c>
      <c r="B1562" s="89">
        <v>2</v>
      </c>
      <c r="C1562" s="103">
        <v>0.00024407029310759347</v>
      </c>
      <c r="D1562" s="89" t="s">
        <v>3520</v>
      </c>
      <c r="E1562" s="89" t="b">
        <v>0</v>
      </c>
      <c r="F1562" s="89" t="b">
        <v>0</v>
      </c>
      <c r="G1562" s="89" t="b">
        <v>0</v>
      </c>
    </row>
    <row r="1563" spans="1:7" ht="15">
      <c r="A1563" s="90" t="s">
        <v>2981</v>
      </c>
      <c r="B1563" s="89">
        <v>2</v>
      </c>
      <c r="C1563" s="103">
        <v>0.00024407029310759347</v>
      </c>
      <c r="D1563" s="89" t="s">
        <v>3520</v>
      </c>
      <c r="E1563" s="89" t="b">
        <v>0</v>
      </c>
      <c r="F1563" s="89" t="b">
        <v>0</v>
      </c>
      <c r="G1563" s="89" t="b">
        <v>0</v>
      </c>
    </row>
    <row r="1564" spans="1:7" ht="15">
      <c r="A1564" s="90" t="s">
        <v>2982</v>
      </c>
      <c r="B1564" s="89">
        <v>2</v>
      </c>
      <c r="C1564" s="103">
        <v>0.00024407029310759347</v>
      </c>
      <c r="D1564" s="89" t="s">
        <v>3520</v>
      </c>
      <c r="E1564" s="89" t="b">
        <v>0</v>
      </c>
      <c r="F1564" s="89" t="b">
        <v>0</v>
      </c>
      <c r="G1564" s="89" t="b">
        <v>0</v>
      </c>
    </row>
    <row r="1565" spans="1:7" ht="15">
      <c r="A1565" s="90" t="s">
        <v>2983</v>
      </c>
      <c r="B1565" s="89">
        <v>2</v>
      </c>
      <c r="C1565" s="103">
        <v>0.00024407029310759347</v>
      </c>
      <c r="D1565" s="89" t="s">
        <v>3520</v>
      </c>
      <c r="E1565" s="89" t="b">
        <v>0</v>
      </c>
      <c r="F1565" s="89" t="b">
        <v>0</v>
      </c>
      <c r="G1565" s="89" t="b">
        <v>0</v>
      </c>
    </row>
    <row r="1566" spans="1:7" ht="15">
      <c r="A1566" s="90" t="s">
        <v>2984</v>
      </c>
      <c r="B1566" s="89">
        <v>2</v>
      </c>
      <c r="C1566" s="103">
        <v>0.00024407029310759347</v>
      </c>
      <c r="D1566" s="89" t="s">
        <v>3520</v>
      </c>
      <c r="E1566" s="89" t="b">
        <v>0</v>
      </c>
      <c r="F1566" s="89" t="b">
        <v>0</v>
      </c>
      <c r="G1566" s="89" t="b">
        <v>0</v>
      </c>
    </row>
    <row r="1567" spans="1:7" ht="15">
      <c r="A1567" s="90" t="s">
        <v>2985</v>
      </c>
      <c r="B1567" s="89">
        <v>2</v>
      </c>
      <c r="C1567" s="103">
        <v>0.00024407029310759347</v>
      </c>
      <c r="D1567" s="89" t="s">
        <v>3520</v>
      </c>
      <c r="E1567" s="89" t="b">
        <v>0</v>
      </c>
      <c r="F1567" s="89" t="b">
        <v>0</v>
      </c>
      <c r="G1567" s="89" t="b">
        <v>0</v>
      </c>
    </row>
    <row r="1568" spans="1:7" ht="15">
      <c r="A1568" s="90" t="s">
        <v>2986</v>
      </c>
      <c r="B1568" s="89">
        <v>2</v>
      </c>
      <c r="C1568" s="103">
        <v>0.00024407029310759347</v>
      </c>
      <c r="D1568" s="89" t="s">
        <v>3520</v>
      </c>
      <c r="E1568" s="89" t="b">
        <v>0</v>
      </c>
      <c r="F1568" s="89" t="b">
        <v>0</v>
      </c>
      <c r="G1568" s="89" t="b">
        <v>0</v>
      </c>
    </row>
    <row r="1569" spans="1:7" ht="15">
      <c r="A1569" s="90" t="s">
        <v>2987</v>
      </c>
      <c r="B1569" s="89">
        <v>2</v>
      </c>
      <c r="C1569" s="103">
        <v>0.00028556019672057415</v>
      </c>
      <c r="D1569" s="89" t="s">
        <v>3520</v>
      </c>
      <c r="E1569" s="89" t="b">
        <v>0</v>
      </c>
      <c r="F1569" s="89" t="b">
        <v>0</v>
      </c>
      <c r="G1569" s="89" t="b">
        <v>0</v>
      </c>
    </row>
    <row r="1570" spans="1:7" ht="15">
      <c r="A1570" s="90" t="s">
        <v>2988</v>
      </c>
      <c r="B1570" s="89">
        <v>2</v>
      </c>
      <c r="C1570" s="103">
        <v>0.00024407029310759347</v>
      </c>
      <c r="D1570" s="89" t="s">
        <v>3520</v>
      </c>
      <c r="E1570" s="89" t="b">
        <v>0</v>
      </c>
      <c r="F1570" s="89" t="b">
        <v>0</v>
      </c>
      <c r="G1570" s="89" t="b">
        <v>0</v>
      </c>
    </row>
    <row r="1571" spans="1:7" ht="15">
      <c r="A1571" s="90" t="s">
        <v>2989</v>
      </c>
      <c r="B1571" s="89">
        <v>2</v>
      </c>
      <c r="C1571" s="103">
        <v>0.00024407029310759347</v>
      </c>
      <c r="D1571" s="89" t="s">
        <v>3520</v>
      </c>
      <c r="E1571" s="89" t="b">
        <v>0</v>
      </c>
      <c r="F1571" s="89" t="b">
        <v>0</v>
      </c>
      <c r="G1571" s="89" t="b">
        <v>0</v>
      </c>
    </row>
    <row r="1572" spans="1:7" ht="15">
      <c r="A1572" s="90" t="s">
        <v>2990</v>
      </c>
      <c r="B1572" s="89">
        <v>2</v>
      </c>
      <c r="C1572" s="103">
        <v>0.00024407029310759347</v>
      </c>
      <c r="D1572" s="89" t="s">
        <v>3520</v>
      </c>
      <c r="E1572" s="89" t="b">
        <v>0</v>
      </c>
      <c r="F1572" s="89" t="b">
        <v>0</v>
      </c>
      <c r="G1572" s="89" t="b">
        <v>0</v>
      </c>
    </row>
    <row r="1573" spans="1:7" ht="15">
      <c r="A1573" s="90" t="s">
        <v>2991</v>
      </c>
      <c r="B1573" s="89">
        <v>2</v>
      </c>
      <c r="C1573" s="103">
        <v>0.00024407029310759347</v>
      </c>
      <c r="D1573" s="89" t="s">
        <v>3520</v>
      </c>
      <c r="E1573" s="89" t="b">
        <v>0</v>
      </c>
      <c r="F1573" s="89" t="b">
        <v>0</v>
      </c>
      <c r="G1573" s="89" t="b">
        <v>0</v>
      </c>
    </row>
    <row r="1574" spans="1:7" ht="15">
      <c r="A1574" s="90" t="s">
        <v>2992</v>
      </c>
      <c r="B1574" s="89">
        <v>2</v>
      </c>
      <c r="C1574" s="103">
        <v>0.00024407029310759347</v>
      </c>
      <c r="D1574" s="89" t="s">
        <v>3520</v>
      </c>
      <c r="E1574" s="89" t="b">
        <v>1</v>
      </c>
      <c r="F1574" s="89" t="b">
        <v>0</v>
      </c>
      <c r="G1574" s="89" t="b">
        <v>0</v>
      </c>
    </row>
    <row r="1575" spans="1:7" ht="15">
      <c r="A1575" s="90" t="s">
        <v>2993</v>
      </c>
      <c r="B1575" s="89">
        <v>2</v>
      </c>
      <c r="C1575" s="103">
        <v>0.00024407029310759347</v>
      </c>
      <c r="D1575" s="89" t="s">
        <v>3520</v>
      </c>
      <c r="E1575" s="89" t="b">
        <v>0</v>
      </c>
      <c r="F1575" s="89" t="b">
        <v>0</v>
      </c>
      <c r="G1575" s="89" t="b">
        <v>0</v>
      </c>
    </row>
    <row r="1576" spans="1:7" ht="15">
      <c r="A1576" s="90" t="s">
        <v>2994</v>
      </c>
      <c r="B1576" s="89">
        <v>2</v>
      </c>
      <c r="C1576" s="103">
        <v>0.00024407029310759347</v>
      </c>
      <c r="D1576" s="89" t="s">
        <v>3520</v>
      </c>
      <c r="E1576" s="89" t="b">
        <v>0</v>
      </c>
      <c r="F1576" s="89" t="b">
        <v>0</v>
      </c>
      <c r="G1576" s="89" t="b">
        <v>0</v>
      </c>
    </row>
    <row r="1577" spans="1:7" ht="15">
      <c r="A1577" s="90" t="s">
        <v>2995</v>
      </c>
      <c r="B1577" s="89">
        <v>2</v>
      </c>
      <c r="C1577" s="103">
        <v>0.00028556019672057415</v>
      </c>
      <c r="D1577" s="89" t="s">
        <v>3520</v>
      </c>
      <c r="E1577" s="89" t="b">
        <v>0</v>
      </c>
      <c r="F1577" s="89" t="b">
        <v>0</v>
      </c>
      <c r="G1577" s="89" t="b">
        <v>0</v>
      </c>
    </row>
    <row r="1578" spans="1:7" ht="15">
      <c r="A1578" s="90" t="s">
        <v>2996</v>
      </c>
      <c r="B1578" s="89">
        <v>2</v>
      </c>
      <c r="C1578" s="103">
        <v>0.00024407029310759347</v>
      </c>
      <c r="D1578" s="89" t="s">
        <v>3520</v>
      </c>
      <c r="E1578" s="89" t="b">
        <v>0</v>
      </c>
      <c r="F1578" s="89" t="b">
        <v>0</v>
      </c>
      <c r="G1578" s="89" t="b">
        <v>0</v>
      </c>
    </row>
    <row r="1579" spans="1:7" ht="15">
      <c r="A1579" s="90" t="s">
        <v>2997</v>
      </c>
      <c r="B1579" s="89">
        <v>2</v>
      </c>
      <c r="C1579" s="103">
        <v>0.00024407029310759347</v>
      </c>
      <c r="D1579" s="89" t="s">
        <v>3520</v>
      </c>
      <c r="E1579" s="89" t="b">
        <v>0</v>
      </c>
      <c r="F1579" s="89" t="b">
        <v>0</v>
      </c>
      <c r="G1579" s="89" t="b">
        <v>0</v>
      </c>
    </row>
    <row r="1580" spans="1:7" ht="15">
      <c r="A1580" s="90" t="s">
        <v>2998</v>
      </c>
      <c r="B1580" s="89">
        <v>2</v>
      </c>
      <c r="C1580" s="103">
        <v>0.00024407029310759347</v>
      </c>
      <c r="D1580" s="89" t="s">
        <v>3520</v>
      </c>
      <c r="E1580" s="89" t="b">
        <v>0</v>
      </c>
      <c r="F1580" s="89" t="b">
        <v>0</v>
      </c>
      <c r="G1580" s="89" t="b">
        <v>0</v>
      </c>
    </row>
    <row r="1581" spans="1:7" ht="15">
      <c r="A1581" s="90" t="s">
        <v>2999</v>
      </c>
      <c r="B1581" s="89">
        <v>2</v>
      </c>
      <c r="C1581" s="103">
        <v>0.00024407029310759347</v>
      </c>
      <c r="D1581" s="89" t="s">
        <v>3520</v>
      </c>
      <c r="E1581" s="89" t="b">
        <v>0</v>
      </c>
      <c r="F1581" s="89" t="b">
        <v>0</v>
      </c>
      <c r="G1581" s="89" t="b">
        <v>0</v>
      </c>
    </row>
    <row r="1582" spans="1:7" ht="15">
      <c r="A1582" s="90" t="s">
        <v>3000</v>
      </c>
      <c r="B1582" s="89">
        <v>2</v>
      </c>
      <c r="C1582" s="103">
        <v>0.00024407029310759347</v>
      </c>
      <c r="D1582" s="89" t="s">
        <v>3520</v>
      </c>
      <c r="E1582" s="89" t="b">
        <v>0</v>
      </c>
      <c r="F1582" s="89" t="b">
        <v>0</v>
      </c>
      <c r="G1582" s="89" t="b">
        <v>0</v>
      </c>
    </row>
    <row r="1583" spans="1:7" ht="15">
      <c r="A1583" s="90" t="s">
        <v>3001</v>
      </c>
      <c r="B1583" s="89">
        <v>2</v>
      </c>
      <c r="C1583" s="103">
        <v>0.00024407029310759347</v>
      </c>
      <c r="D1583" s="89" t="s">
        <v>3520</v>
      </c>
      <c r="E1583" s="89" t="b">
        <v>0</v>
      </c>
      <c r="F1583" s="89" t="b">
        <v>0</v>
      </c>
      <c r="G1583" s="89" t="b">
        <v>0</v>
      </c>
    </row>
    <row r="1584" spans="1:7" ht="15">
      <c r="A1584" s="90" t="s">
        <v>3002</v>
      </c>
      <c r="B1584" s="89">
        <v>2</v>
      </c>
      <c r="C1584" s="103">
        <v>0.00024407029310759347</v>
      </c>
      <c r="D1584" s="89" t="s">
        <v>3520</v>
      </c>
      <c r="E1584" s="89" t="b">
        <v>1</v>
      </c>
      <c r="F1584" s="89" t="b">
        <v>0</v>
      </c>
      <c r="G1584" s="89" t="b">
        <v>0</v>
      </c>
    </row>
    <row r="1585" spans="1:7" ht="15">
      <c r="A1585" s="90" t="s">
        <v>3003</v>
      </c>
      <c r="B1585" s="89">
        <v>2</v>
      </c>
      <c r="C1585" s="103">
        <v>0.00024407029310759347</v>
      </c>
      <c r="D1585" s="89" t="s">
        <v>3520</v>
      </c>
      <c r="E1585" s="89" t="b">
        <v>0</v>
      </c>
      <c r="F1585" s="89" t="b">
        <v>0</v>
      </c>
      <c r="G1585" s="89" t="b">
        <v>0</v>
      </c>
    </row>
    <row r="1586" spans="1:7" ht="15">
      <c r="A1586" s="90" t="s">
        <v>3004</v>
      </c>
      <c r="B1586" s="89">
        <v>2</v>
      </c>
      <c r="C1586" s="103">
        <v>0.00024407029310759347</v>
      </c>
      <c r="D1586" s="89" t="s">
        <v>3520</v>
      </c>
      <c r="E1586" s="89" t="b">
        <v>0</v>
      </c>
      <c r="F1586" s="89" t="b">
        <v>0</v>
      </c>
      <c r="G1586" s="89" t="b">
        <v>0</v>
      </c>
    </row>
    <row r="1587" spans="1:7" ht="15">
      <c r="A1587" s="90" t="s">
        <v>3005</v>
      </c>
      <c r="B1587" s="89">
        <v>2</v>
      </c>
      <c r="C1587" s="103">
        <v>0.00028556019672057415</v>
      </c>
      <c r="D1587" s="89" t="s">
        <v>3520</v>
      </c>
      <c r="E1587" s="89" t="b">
        <v>0</v>
      </c>
      <c r="F1587" s="89" t="b">
        <v>0</v>
      </c>
      <c r="G1587" s="89" t="b">
        <v>0</v>
      </c>
    </row>
    <row r="1588" spans="1:7" ht="15">
      <c r="A1588" s="90" t="s">
        <v>3006</v>
      </c>
      <c r="B1588" s="89">
        <v>2</v>
      </c>
      <c r="C1588" s="103">
        <v>0.00024407029310759347</v>
      </c>
      <c r="D1588" s="89" t="s">
        <v>3520</v>
      </c>
      <c r="E1588" s="89" t="b">
        <v>0</v>
      </c>
      <c r="F1588" s="89" t="b">
        <v>0</v>
      </c>
      <c r="G1588" s="89" t="b">
        <v>0</v>
      </c>
    </row>
    <row r="1589" spans="1:7" ht="15">
      <c r="A1589" s="90" t="s">
        <v>3007</v>
      </c>
      <c r="B1589" s="89">
        <v>2</v>
      </c>
      <c r="C1589" s="103">
        <v>0.00024407029310759347</v>
      </c>
      <c r="D1589" s="89" t="s">
        <v>3520</v>
      </c>
      <c r="E1589" s="89" t="b">
        <v>0</v>
      </c>
      <c r="F1589" s="89" t="b">
        <v>0</v>
      </c>
      <c r="G1589" s="89" t="b">
        <v>0</v>
      </c>
    </row>
    <row r="1590" spans="1:7" ht="15">
      <c r="A1590" s="90" t="s">
        <v>3008</v>
      </c>
      <c r="B1590" s="89">
        <v>2</v>
      </c>
      <c r="C1590" s="103">
        <v>0.00028556019672057415</v>
      </c>
      <c r="D1590" s="89" t="s">
        <v>3520</v>
      </c>
      <c r="E1590" s="89" t="b">
        <v>0</v>
      </c>
      <c r="F1590" s="89" t="b">
        <v>0</v>
      </c>
      <c r="G1590" s="89" t="b">
        <v>0</v>
      </c>
    </row>
    <row r="1591" spans="1:7" ht="15">
      <c r="A1591" s="90" t="s">
        <v>3009</v>
      </c>
      <c r="B1591" s="89">
        <v>2</v>
      </c>
      <c r="C1591" s="103">
        <v>0.00024407029310759347</v>
      </c>
      <c r="D1591" s="89" t="s">
        <v>3520</v>
      </c>
      <c r="E1591" s="89" t="b">
        <v>0</v>
      </c>
      <c r="F1591" s="89" t="b">
        <v>0</v>
      </c>
      <c r="G1591" s="89" t="b">
        <v>0</v>
      </c>
    </row>
    <row r="1592" spans="1:7" ht="15">
      <c r="A1592" s="90" t="s">
        <v>3010</v>
      </c>
      <c r="B1592" s="89">
        <v>2</v>
      </c>
      <c r="C1592" s="103">
        <v>0.00028556019672057415</v>
      </c>
      <c r="D1592" s="89" t="s">
        <v>3520</v>
      </c>
      <c r="E1592" s="89" t="b">
        <v>0</v>
      </c>
      <c r="F1592" s="89" t="b">
        <v>0</v>
      </c>
      <c r="G1592" s="89" t="b">
        <v>0</v>
      </c>
    </row>
    <row r="1593" spans="1:7" ht="15">
      <c r="A1593" s="90" t="s">
        <v>3011</v>
      </c>
      <c r="B1593" s="89">
        <v>2</v>
      </c>
      <c r="C1593" s="103">
        <v>0.00028556019672057415</v>
      </c>
      <c r="D1593" s="89" t="s">
        <v>3520</v>
      </c>
      <c r="E1593" s="89" t="b">
        <v>0</v>
      </c>
      <c r="F1593" s="89" t="b">
        <v>0</v>
      </c>
      <c r="G1593" s="89" t="b">
        <v>0</v>
      </c>
    </row>
    <row r="1594" spans="1:7" ht="15">
      <c r="A1594" s="90" t="s">
        <v>3012</v>
      </c>
      <c r="B1594" s="89">
        <v>2</v>
      </c>
      <c r="C1594" s="103">
        <v>0.00024407029310759347</v>
      </c>
      <c r="D1594" s="89" t="s">
        <v>3520</v>
      </c>
      <c r="E1594" s="89" t="b">
        <v>0</v>
      </c>
      <c r="F1594" s="89" t="b">
        <v>0</v>
      </c>
      <c r="G1594" s="89" t="b">
        <v>0</v>
      </c>
    </row>
    <row r="1595" spans="1:7" ht="15">
      <c r="A1595" s="90" t="s">
        <v>3013</v>
      </c>
      <c r="B1595" s="89">
        <v>2</v>
      </c>
      <c r="C1595" s="103">
        <v>0.00024407029310759347</v>
      </c>
      <c r="D1595" s="89" t="s">
        <v>3520</v>
      </c>
      <c r="E1595" s="89" t="b">
        <v>0</v>
      </c>
      <c r="F1595" s="89" t="b">
        <v>0</v>
      </c>
      <c r="G1595" s="89" t="b">
        <v>0</v>
      </c>
    </row>
    <row r="1596" spans="1:7" ht="15">
      <c r="A1596" s="90" t="s">
        <v>3014</v>
      </c>
      <c r="B1596" s="89">
        <v>2</v>
      </c>
      <c r="C1596" s="103">
        <v>0.00024407029310759347</v>
      </c>
      <c r="D1596" s="89" t="s">
        <v>3520</v>
      </c>
      <c r="E1596" s="89" t="b">
        <v>0</v>
      </c>
      <c r="F1596" s="89" t="b">
        <v>0</v>
      </c>
      <c r="G1596" s="89" t="b">
        <v>0</v>
      </c>
    </row>
    <row r="1597" spans="1:7" ht="15">
      <c r="A1597" s="90" t="s">
        <v>3015</v>
      </c>
      <c r="B1597" s="89">
        <v>2</v>
      </c>
      <c r="C1597" s="103">
        <v>0.00024407029310759347</v>
      </c>
      <c r="D1597" s="89" t="s">
        <v>3520</v>
      </c>
      <c r="E1597" s="89" t="b">
        <v>0</v>
      </c>
      <c r="F1597" s="89" t="b">
        <v>0</v>
      </c>
      <c r="G1597" s="89" t="b">
        <v>0</v>
      </c>
    </row>
    <row r="1598" spans="1:7" ht="15">
      <c r="A1598" s="90" t="s">
        <v>3016</v>
      </c>
      <c r="B1598" s="89">
        <v>2</v>
      </c>
      <c r="C1598" s="103">
        <v>0.00028556019672057415</v>
      </c>
      <c r="D1598" s="89" t="s">
        <v>3520</v>
      </c>
      <c r="E1598" s="89" t="b">
        <v>0</v>
      </c>
      <c r="F1598" s="89" t="b">
        <v>0</v>
      </c>
      <c r="G1598" s="89" t="b">
        <v>0</v>
      </c>
    </row>
    <row r="1599" spans="1:7" ht="15">
      <c r="A1599" s="90" t="s">
        <v>3017</v>
      </c>
      <c r="B1599" s="89">
        <v>2</v>
      </c>
      <c r="C1599" s="103">
        <v>0.00024407029310759347</v>
      </c>
      <c r="D1599" s="89" t="s">
        <v>3520</v>
      </c>
      <c r="E1599" s="89" t="b">
        <v>0</v>
      </c>
      <c r="F1599" s="89" t="b">
        <v>0</v>
      </c>
      <c r="G1599" s="89" t="b">
        <v>0</v>
      </c>
    </row>
    <row r="1600" spans="1:7" ht="15">
      <c r="A1600" s="90" t="s">
        <v>3018</v>
      </c>
      <c r="B1600" s="89">
        <v>2</v>
      </c>
      <c r="C1600" s="103">
        <v>0.00024407029310759347</v>
      </c>
      <c r="D1600" s="89" t="s">
        <v>3520</v>
      </c>
      <c r="E1600" s="89" t="b">
        <v>0</v>
      </c>
      <c r="F1600" s="89" t="b">
        <v>0</v>
      </c>
      <c r="G1600" s="89" t="b">
        <v>0</v>
      </c>
    </row>
    <row r="1601" spans="1:7" ht="15">
      <c r="A1601" s="90" t="s">
        <v>3019</v>
      </c>
      <c r="B1601" s="89">
        <v>2</v>
      </c>
      <c r="C1601" s="103">
        <v>0.00024407029310759347</v>
      </c>
      <c r="D1601" s="89" t="s">
        <v>3520</v>
      </c>
      <c r="E1601" s="89" t="b">
        <v>0</v>
      </c>
      <c r="F1601" s="89" t="b">
        <v>0</v>
      </c>
      <c r="G1601" s="89" t="b">
        <v>0</v>
      </c>
    </row>
    <row r="1602" spans="1:7" ht="15">
      <c r="A1602" s="90" t="s">
        <v>3020</v>
      </c>
      <c r="B1602" s="89">
        <v>2</v>
      </c>
      <c r="C1602" s="103">
        <v>0.00024407029310759347</v>
      </c>
      <c r="D1602" s="89" t="s">
        <v>3520</v>
      </c>
      <c r="E1602" s="89" t="b">
        <v>0</v>
      </c>
      <c r="F1602" s="89" t="b">
        <v>0</v>
      </c>
      <c r="G1602" s="89" t="b">
        <v>0</v>
      </c>
    </row>
    <row r="1603" spans="1:7" ht="15">
      <c r="A1603" s="90" t="s">
        <v>3021</v>
      </c>
      <c r="B1603" s="89">
        <v>2</v>
      </c>
      <c r="C1603" s="103">
        <v>0.00024407029310759347</v>
      </c>
      <c r="D1603" s="89" t="s">
        <v>3520</v>
      </c>
      <c r="E1603" s="89" t="b">
        <v>0</v>
      </c>
      <c r="F1603" s="89" t="b">
        <v>0</v>
      </c>
      <c r="G1603" s="89" t="b">
        <v>0</v>
      </c>
    </row>
    <row r="1604" spans="1:7" ht="15">
      <c r="A1604" s="90" t="s">
        <v>3022</v>
      </c>
      <c r="B1604" s="89">
        <v>2</v>
      </c>
      <c r="C1604" s="103">
        <v>0.00024407029310759347</v>
      </c>
      <c r="D1604" s="89" t="s">
        <v>3520</v>
      </c>
      <c r="E1604" s="89" t="b">
        <v>0</v>
      </c>
      <c r="F1604" s="89" t="b">
        <v>0</v>
      </c>
      <c r="G1604" s="89" t="b">
        <v>0</v>
      </c>
    </row>
    <row r="1605" spans="1:7" ht="15">
      <c r="A1605" s="90" t="s">
        <v>3023</v>
      </c>
      <c r="B1605" s="89">
        <v>2</v>
      </c>
      <c r="C1605" s="103">
        <v>0.00024407029310759347</v>
      </c>
      <c r="D1605" s="89" t="s">
        <v>3520</v>
      </c>
      <c r="E1605" s="89" t="b">
        <v>0</v>
      </c>
      <c r="F1605" s="89" t="b">
        <v>0</v>
      </c>
      <c r="G1605" s="89" t="b">
        <v>0</v>
      </c>
    </row>
    <row r="1606" spans="1:7" ht="15">
      <c r="A1606" s="90" t="s">
        <v>3024</v>
      </c>
      <c r="B1606" s="89">
        <v>2</v>
      </c>
      <c r="C1606" s="103">
        <v>0.00024407029310759347</v>
      </c>
      <c r="D1606" s="89" t="s">
        <v>3520</v>
      </c>
      <c r="E1606" s="89" t="b">
        <v>0</v>
      </c>
      <c r="F1606" s="89" t="b">
        <v>0</v>
      </c>
      <c r="G1606" s="89" t="b">
        <v>0</v>
      </c>
    </row>
    <row r="1607" spans="1:7" ht="15">
      <c r="A1607" s="90" t="s">
        <v>3025</v>
      </c>
      <c r="B1607" s="89">
        <v>2</v>
      </c>
      <c r="C1607" s="103">
        <v>0.00028556019672057415</v>
      </c>
      <c r="D1607" s="89" t="s">
        <v>3520</v>
      </c>
      <c r="E1607" s="89" t="b">
        <v>0</v>
      </c>
      <c r="F1607" s="89" t="b">
        <v>0</v>
      </c>
      <c r="G1607" s="89" t="b">
        <v>0</v>
      </c>
    </row>
    <row r="1608" spans="1:7" ht="15">
      <c r="A1608" s="90" t="s">
        <v>3026</v>
      </c>
      <c r="B1608" s="89">
        <v>2</v>
      </c>
      <c r="C1608" s="103">
        <v>0.00028556019672057415</v>
      </c>
      <c r="D1608" s="89" t="s">
        <v>3520</v>
      </c>
      <c r="E1608" s="89" t="b">
        <v>0</v>
      </c>
      <c r="F1608" s="89" t="b">
        <v>0</v>
      </c>
      <c r="G1608" s="89" t="b">
        <v>0</v>
      </c>
    </row>
    <row r="1609" spans="1:7" ht="15">
      <c r="A1609" s="90" t="s">
        <v>3027</v>
      </c>
      <c r="B1609" s="89">
        <v>2</v>
      </c>
      <c r="C1609" s="103">
        <v>0.00028556019672057415</v>
      </c>
      <c r="D1609" s="89" t="s">
        <v>3520</v>
      </c>
      <c r="E1609" s="89" t="b">
        <v>0</v>
      </c>
      <c r="F1609" s="89" t="b">
        <v>0</v>
      </c>
      <c r="G1609" s="89" t="b">
        <v>0</v>
      </c>
    </row>
    <row r="1610" spans="1:7" ht="15">
      <c r="A1610" s="90" t="s">
        <v>3028</v>
      </c>
      <c r="B1610" s="89">
        <v>2</v>
      </c>
      <c r="C1610" s="103">
        <v>0.00024407029310759347</v>
      </c>
      <c r="D1610" s="89" t="s">
        <v>3520</v>
      </c>
      <c r="E1610" s="89" t="b">
        <v>0</v>
      </c>
      <c r="F1610" s="89" t="b">
        <v>0</v>
      </c>
      <c r="G1610" s="89" t="b">
        <v>0</v>
      </c>
    </row>
    <row r="1611" spans="1:7" ht="15">
      <c r="A1611" s="90" t="s">
        <v>3029</v>
      </c>
      <c r="B1611" s="89">
        <v>2</v>
      </c>
      <c r="C1611" s="103">
        <v>0.00024407029310759347</v>
      </c>
      <c r="D1611" s="89" t="s">
        <v>3520</v>
      </c>
      <c r="E1611" s="89" t="b">
        <v>0</v>
      </c>
      <c r="F1611" s="89" t="b">
        <v>0</v>
      </c>
      <c r="G1611" s="89" t="b">
        <v>0</v>
      </c>
    </row>
    <row r="1612" spans="1:7" ht="15">
      <c r="A1612" s="90" t="s">
        <v>3030</v>
      </c>
      <c r="B1612" s="89">
        <v>2</v>
      </c>
      <c r="C1612" s="103">
        <v>0.00024407029310759347</v>
      </c>
      <c r="D1612" s="89" t="s">
        <v>3520</v>
      </c>
      <c r="E1612" s="89" t="b">
        <v>0</v>
      </c>
      <c r="F1612" s="89" t="b">
        <v>0</v>
      </c>
      <c r="G1612" s="89" t="b">
        <v>0</v>
      </c>
    </row>
    <row r="1613" spans="1:7" ht="15">
      <c r="A1613" s="90" t="s">
        <v>3031</v>
      </c>
      <c r="B1613" s="89">
        <v>2</v>
      </c>
      <c r="C1613" s="103">
        <v>0.00024407029310759347</v>
      </c>
      <c r="D1613" s="89" t="s">
        <v>3520</v>
      </c>
      <c r="E1613" s="89" t="b">
        <v>0</v>
      </c>
      <c r="F1613" s="89" t="b">
        <v>0</v>
      </c>
      <c r="G1613" s="89" t="b">
        <v>0</v>
      </c>
    </row>
    <row r="1614" spans="1:7" ht="15">
      <c r="A1614" s="90" t="s">
        <v>3032</v>
      </c>
      <c r="B1614" s="89">
        <v>2</v>
      </c>
      <c r="C1614" s="103">
        <v>0.00024407029310759347</v>
      </c>
      <c r="D1614" s="89" t="s">
        <v>3520</v>
      </c>
      <c r="E1614" s="89" t="b">
        <v>0</v>
      </c>
      <c r="F1614" s="89" t="b">
        <v>0</v>
      </c>
      <c r="G1614" s="89" t="b">
        <v>0</v>
      </c>
    </row>
    <row r="1615" spans="1:7" ht="15">
      <c r="A1615" s="90" t="s">
        <v>3033</v>
      </c>
      <c r="B1615" s="89">
        <v>2</v>
      </c>
      <c r="C1615" s="103">
        <v>0.00024407029310759347</v>
      </c>
      <c r="D1615" s="89" t="s">
        <v>3520</v>
      </c>
      <c r="E1615" s="89" t="b">
        <v>0</v>
      </c>
      <c r="F1615" s="89" t="b">
        <v>0</v>
      </c>
      <c r="G1615" s="89" t="b">
        <v>0</v>
      </c>
    </row>
    <row r="1616" spans="1:7" ht="15">
      <c r="A1616" s="90" t="s">
        <v>3034</v>
      </c>
      <c r="B1616" s="89">
        <v>2</v>
      </c>
      <c r="C1616" s="103">
        <v>0.00024407029310759347</v>
      </c>
      <c r="D1616" s="89" t="s">
        <v>3520</v>
      </c>
      <c r="E1616" s="89" t="b">
        <v>0</v>
      </c>
      <c r="F1616" s="89" t="b">
        <v>0</v>
      </c>
      <c r="G1616" s="89" t="b">
        <v>0</v>
      </c>
    </row>
    <row r="1617" spans="1:7" ht="15">
      <c r="A1617" s="90" t="s">
        <v>3035</v>
      </c>
      <c r="B1617" s="89">
        <v>2</v>
      </c>
      <c r="C1617" s="103">
        <v>0.00028556019672057415</v>
      </c>
      <c r="D1617" s="89" t="s">
        <v>3520</v>
      </c>
      <c r="E1617" s="89" t="b">
        <v>0</v>
      </c>
      <c r="F1617" s="89" t="b">
        <v>0</v>
      </c>
      <c r="G1617" s="89" t="b">
        <v>0</v>
      </c>
    </row>
    <row r="1618" spans="1:7" ht="15">
      <c r="A1618" s="90" t="s">
        <v>3036</v>
      </c>
      <c r="B1618" s="89">
        <v>2</v>
      </c>
      <c r="C1618" s="103">
        <v>0.00024407029310759347</v>
      </c>
      <c r="D1618" s="89" t="s">
        <v>3520</v>
      </c>
      <c r="E1618" s="89" t="b">
        <v>0</v>
      </c>
      <c r="F1618" s="89" t="b">
        <v>0</v>
      </c>
      <c r="G1618" s="89" t="b">
        <v>0</v>
      </c>
    </row>
    <row r="1619" spans="1:7" ht="15">
      <c r="A1619" s="90" t="s">
        <v>3037</v>
      </c>
      <c r="B1619" s="89">
        <v>2</v>
      </c>
      <c r="C1619" s="103">
        <v>0.00024407029310759347</v>
      </c>
      <c r="D1619" s="89" t="s">
        <v>3520</v>
      </c>
      <c r="E1619" s="89" t="b">
        <v>0</v>
      </c>
      <c r="F1619" s="89" t="b">
        <v>0</v>
      </c>
      <c r="G1619" s="89" t="b">
        <v>0</v>
      </c>
    </row>
    <row r="1620" spans="1:7" ht="15">
      <c r="A1620" s="90" t="s">
        <v>3038</v>
      </c>
      <c r="B1620" s="89">
        <v>2</v>
      </c>
      <c r="C1620" s="103">
        <v>0.00028556019672057415</v>
      </c>
      <c r="D1620" s="89" t="s">
        <v>3520</v>
      </c>
      <c r="E1620" s="89" t="b">
        <v>0</v>
      </c>
      <c r="F1620" s="89" t="b">
        <v>0</v>
      </c>
      <c r="G1620" s="89" t="b">
        <v>0</v>
      </c>
    </row>
    <row r="1621" spans="1:7" ht="15">
      <c r="A1621" s="90" t="s">
        <v>3039</v>
      </c>
      <c r="B1621" s="89">
        <v>2</v>
      </c>
      <c r="C1621" s="103">
        <v>0.00028556019672057415</v>
      </c>
      <c r="D1621" s="89" t="s">
        <v>3520</v>
      </c>
      <c r="E1621" s="89" t="b">
        <v>1</v>
      </c>
      <c r="F1621" s="89" t="b">
        <v>0</v>
      </c>
      <c r="G1621" s="89" t="b">
        <v>0</v>
      </c>
    </row>
    <row r="1622" spans="1:7" ht="15">
      <c r="A1622" s="90" t="s">
        <v>1234</v>
      </c>
      <c r="B1622" s="89">
        <v>2</v>
      </c>
      <c r="C1622" s="103">
        <v>0.00024407029310759347</v>
      </c>
      <c r="D1622" s="89" t="s">
        <v>3520</v>
      </c>
      <c r="E1622" s="89" t="b">
        <v>0</v>
      </c>
      <c r="F1622" s="89" t="b">
        <v>0</v>
      </c>
      <c r="G1622" s="89" t="b">
        <v>0</v>
      </c>
    </row>
    <row r="1623" spans="1:7" ht="15">
      <c r="A1623" s="90" t="s">
        <v>1194</v>
      </c>
      <c r="B1623" s="89">
        <v>2</v>
      </c>
      <c r="C1623" s="103">
        <v>0.00028556019672057415</v>
      </c>
      <c r="D1623" s="89" t="s">
        <v>3520</v>
      </c>
      <c r="E1623" s="89" t="b">
        <v>0</v>
      </c>
      <c r="F1623" s="89" t="b">
        <v>0</v>
      </c>
      <c r="G1623" s="89" t="b">
        <v>0</v>
      </c>
    </row>
    <row r="1624" spans="1:7" ht="15">
      <c r="A1624" s="90" t="s">
        <v>1204</v>
      </c>
      <c r="B1624" s="89">
        <v>2</v>
      </c>
      <c r="C1624" s="103">
        <v>0.00028556019672057415</v>
      </c>
      <c r="D1624" s="89" t="s">
        <v>3520</v>
      </c>
      <c r="E1624" s="89" t="b">
        <v>0</v>
      </c>
      <c r="F1624" s="89" t="b">
        <v>0</v>
      </c>
      <c r="G1624" s="89" t="b">
        <v>0</v>
      </c>
    </row>
    <row r="1625" spans="1:7" ht="15">
      <c r="A1625" s="90" t="s">
        <v>3040</v>
      </c>
      <c r="B1625" s="89">
        <v>2</v>
      </c>
      <c r="C1625" s="103">
        <v>0.00024407029310759347</v>
      </c>
      <c r="D1625" s="89" t="s">
        <v>3520</v>
      </c>
      <c r="E1625" s="89" t="b">
        <v>0</v>
      </c>
      <c r="F1625" s="89" t="b">
        <v>0</v>
      </c>
      <c r="G1625" s="89" t="b">
        <v>0</v>
      </c>
    </row>
    <row r="1626" spans="1:7" ht="15">
      <c r="A1626" s="90" t="s">
        <v>3041</v>
      </c>
      <c r="B1626" s="89">
        <v>2</v>
      </c>
      <c r="C1626" s="103">
        <v>0.00024407029310759347</v>
      </c>
      <c r="D1626" s="89" t="s">
        <v>3520</v>
      </c>
      <c r="E1626" s="89" t="b">
        <v>0</v>
      </c>
      <c r="F1626" s="89" t="b">
        <v>0</v>
      </c>
      <c r="G1626" s="89" t="b">
        <v>0</v>
      </c>
    </row>
    <row r="1627" spans="1:7" ht="15">
      <c r="A1627" s="90" t="s">
        <v>3042</v>
      </c>
      <c r="B1627" s="89">
        <v>2</v>
      </c>
      <c r="C1627" s="103">
        <v>0.00024407029310759347</v>
      </c>
      <c r="D1627" s="89" t="s">
        <v>3520</v>
      </c>
      <c r="E1627" s="89" t="b">
        <v>0</v>
      </c>
      <c r="F1627" s="89" t="b">
        <v>0</v>
      </c>
      <c r="G1627" s="89" t="b">
        <v>0</v>
      </c>
    </row>
    <row r="1628" spans="1:7" ht="15">
      <c r="A1628" s="90" t="s">
        <v>3043</v>
      </c>
      <c r="B1628" s="89">
        <v>2</v>
      </c>
      <c r="C1628" s="103">
        <v>0.00024407029310759347</v>
      </c>
      <c r="D1628" s="89" t="s">
        <v>3520</v>
      </c>
      <c r="E1628" s="89" t="b">
        <v>0</v>
      </c>
      <c r="F1628" s="89" t="b">
        <v>0</v>
      </c>
      <c r="G1628" s="89" t="b">
        <v>0</v>
      </c>
    </row>
    <row r="1629" spans="1:7" ht="15">
      <c r="A1629" s="90" t="s">
        <v>3044</v>
      </c>
      <c r="B1629" s="89">
        <v>2</v>
      </c>
      <c r="C1629" s="103">
        <v>0.00024407029310759347</v>
      </c>
      <c r="D1629" s="89" t="s">
        <v>3520</v>
      </c>
      <c r="E1629" s="89" t="b">
        <v>0</v>
      </c>
      <c r="F1629" s="89" t="b">
        <v>0</v>
      </c>
      <c r="G1629" s="89" t="b">
        <v>0</v>
      </c>
    </row>
    <row r="1630" spans="1:7" ht="15">
      <c r="A1630" s="90" t="s">
        <v>3045</v>
      </c>
      <c r="B1630" s="89">
        <v>2</v>
      </c>
      <c r="C1630" s="103">
        <v>0.00028556019672057415</v>
      </c>
      <c r="D1630" s="89" t="s">
        <v>3520</v>
      </c>
      <c r="E1630" s="89" t="b">
        <v>0</v>
      </c>
      <c r="F1630" s="89" t="b">
        <v>0</v>
      </c>
      <c r="G1630" s="89" t="b">
        <v>0</v>
      </c>
    </row>
    <row r="1631" spans="1:7" ht="15">
      <c r="A1631" s="90" t="s">
        <v>3046</v>
      </c>
      <c r="B1631" s="89">
        <v>2</v>
      </c>
      <c r="C1631" s="103">
        <v>0.00024407029310759347</v>
      </c>
      <c r="D1631" s="89" t="s">
        <v>3520</v>
      </c>
      <c r="E1631" s="89" t="b">
        <v>0</v>
      </c>
      <c r="F1631" s="89" t="b">
        <v>0</v>
      </c>
      <c r="G1631" s="89" t="b">
        <v>0</v>
      </c>
    </row>
    <row r="1632" spans="1:7" ht="15">
      <c r="A1632" s="90" t="s">
        <v>3047</v>
      </c>
      <c r="B1632" s="89">
        <v>2</v>
      </c>
      <c r="C1632" s="103">
        <v>0.00024407029310759347</v>
      </c>
      <c r="D1632" s="89" t="s">
        <v>3520</v>
      </c>
      <c r="E1632" s="89" t="b">
        <v>0</v>
      </c>
      <c r="F1632" s="89" t="b">
        <v>0</v>
      </c>
      <c r="G1632" s="89" t="b">
        <v>0</v>
      </c>
    </row>
    <row r="1633" spans="1:7" ht="15">
      <c r="A1633" s="90" t="s">
        <v>3048</v>
      </c>
      <c r="B1633" s="89">
        <v>2</v>
      </c>
      <c r="C1633" s="103">
        <v>0.00024407029310759347</v>
      </c>
      <c r="D1633" s="89" t="s">
        <v>3520</v>
      </c>
      <c r="E1633" s="89" t="b">
        <v>0</v>
      </c>
      <c r="F1633" s="89" t="b">
        <v>0</v>
      </c>
      <c r="G1633" s="89" t="b">
        <v>0</v>
      </c>
    </row>
    <row r="1634" spans="1:7" ht="15">
      <c r="A1634" s="90" t="s">
        <v>3049</v>
      </c>
      <c r="B1634" s="89">
        <v>2</v>
      </c>
      <c r="C1634" s="103">
        <v>0.00028556019672057415</v>
      </c>
      <c r="D1634" s="89" t="s">
        <v>3520</v>
      </c>
      <c r="E1634" s="89" t="b">
        <v>0</v>
      </c>
      <c r="F1634" s="89" t="b">
        <v>0</v>
      </c>
      <c r="G1634" s="89" t="b">
        <v>0</v>
      </c>
    </row>
    <row r="1635" spans="1:7" ht="15">
      <c r="A1635" s="90" t="s">
        <v>3050</v>
      </c>
      <c r="B1635" s="89">
        <v>2</v>
      </c>
      <c r="C1635" s="103">
        <v>0.00028556019672057415</v>
      </c>
      <c r="D1635" s="89" t="s">
        <v>3520</v>
      </c>
      <c r="E1635" s="89" t="b">
        <v>0</v>
      </c>
      <c r="F1635" s="89" t="b">
        <v>0</v>
      </c>
      <c r="G1635" s="89" t="b">
        <v>0</v>
      </c>
    </row>
    <row r="1636" spans="1:7" ht="15">
      <c r="A1636" s="90" t="s">
        <v>3051</v>
      </c>
      <c r="B1636" s="89">
        <v>2</v>
      </c>
      <c r="C1636" s="103">
        <v>0.00024407029310759347</v>
      </c>
      <c r="D1636" s="89" t="s">
        <v>3520</v>
      </c>
      <c r="E1636" s="89" t="b">
        <v>0</v>
      </c>
      <c r="F1636" s="89" t="b">
        <v>0</v>
      </c>
      <c r="G1636" s="89" t="b">
        <v>0</v>
      </c>
    </row>
    <row r="1637" spans="1:7" ht="15">
      <c r="A1637" s="90" t="s">
        <v>3052</v>
      </c>
      <c r="B1637" s="89">
        <v>2</v>
      </c>
      <c r="C1637" s="103">
        <v>0.00024407029310759347</v>
      </c>
      <c r="D1637" s="89" t="s">
        <v>3520</v>
      </c>
      <c r="E1637" s="89" t="b">
        <v>0</v>
      </c>
      <c r="F1637" s="89" t="b">
        <v>0</v>
      </c>
      <c r="G1637" s="89" t="b">
        <v>0</v>
      </c>
    </row>
    <row r="1638" spans="1:7" ht="15">
      <c r="A1638" s="90" t="s">
        <v>3053</v>
      </c>
      <c r="B1638" s="89">
        <v>2</v>
      </c>
      <c r="C1638" s="103">
        <v>0.00024407029310759347</v>
      </c>
      <c r="D1638" s="89" t="s">
        <v>3520</v>
      </c>
      <c r="E1638" s="89" t="b">
        <v>0</v>
      </c>
      <c r="F1638" s="89" t="b">
        <v>0</v>
      </c>
      <c r="G1638" s="89" t="b">
        <v>0</v>
      </c>
    </row>
    <row r="1639" spans="1:7" ht="15">
      <c r="A1639" s="90" t="s">
        <v>3054</v>
      </c>
      <c r="B1639" s="89">
        <v>2</v>
      </c>
      <c r="C1639" s="103">
        <v>0.00024407029310759347</v>
      </c>
      <c r="D1639" s="89" t="s">
        <v>3520</v>
      </c>
      <c r="E1639" s="89" t="b">
        <v>0</v>
      </c>
      <c r="F1639" s="89" t="b">
        <v>0</v>
      </c>
      <c r="G1639" s="89" t="b">
        <v>0</v>
      </c>
    </row>
    <row r="1640" spans="1:7" ht="15">
      <c r="A1640" s="90" t="s">
        <v>3055</v>
      </c>
      <c r="B1640" s="89">
        <v>2</v>
      </c>
      <c r="C1640" s="103">
        <v>0.00028556019672057415</v>
      </c>
      <c r="D1640" s="89" t="s">
        <v>3520</v>
      </c>
      <c r="E1640" s="89" t="b">
        <v>0</v>
      </c>
      <c r="F1640" s="89" t="b">
        <v>0</v>
      </c>
      <c r="G1640" s="89" t="b">
        <v>0</v>
      </c>
    </row>
    <row r="1641" spans="1:7" ht="15">
      <c r="A1641" s="90" t="s">
        <v>3056</v>
      </c>
      <c r="B1641" s="89">
        <v>2</v>
      </c>
      <c r="C1641" s="103">
        <v>0.00024407029310759347</v>
      </c>
      <c r="D1641" s="89" t="s">
        <v>3520</v>
      </c>
      <c r="E1641" s="89" t="b">
        <v>0</v>
      </c>
      <c r="F1641" s="89" t="b">
        <v>0</v>
      </c>
      <c r="G1641" s="89" t="b">
        <v>0</v>
      </c>
    </row>
    <row r="1642" spans="1:7" ht="15">
      <c r="A1642" s="90" t="s">
        <v>3057</v>
      </c>
      <c r="B1642" s="89">
        <v>2</v>
      </c>
      <c r="C1642" s="103">
        <v>0.00024407029310759347</v>
      </c>
      <c r="D1642" s="89" t="s">
        <v>3520</v>
      </c>
      <c r="E1642" s="89" t="b">
        <v>0</v>
      </c>
      <c r="F1642" s="89" t="b">
        <v>0</v>
      </c>
      <c r="G1642" s="89" t="b">
        <v>0</v>
      </c>
    </row>
    <row r="1643" spans="1:7" ht="15">
      <c r="A1643" s="90" t="s">
        <v>3058</v>
      </c>
      <c r="B1643" s="89">
        <v>2</v>
      </c>
      <c r="C1643" s="103">
        <v>0.00028556019672057415</v>
      </c>
      <c r="D1643" s="89" t="s">
        <v>3520</v>
      </c>
      <c r="E1643" s="89" t="b">
        <v>0</v>
      </c>
      <c r="F1643" s="89" t="b">
        <v>0</v>
      </c>
      <c r="G1643" s="89" t="b">
        <v>0</v>
      </c>
    </row>
    <row r="1644" spans="1:7" ht="15">
      <c r="A1644" s="90" t="s">
        <v>3059</v>
      </c>
      <c r="B1644" s="89">
        <v>2</v>
      </c>
      <c r="C1644" s="103">
        <v>0.00028556019672057415</v>
      </c>
      <c r="D1644" s="89" t="s">
        <v>3520</v>
      </c>
      <c r="E1644" s="89" t="b">
        <v>0</v>
      </c>
      <c r="F1644" s="89" t="b">
        <v>0</v>
      </c>
      <c r="G1644" s="89" t="b">
        <v>0</v>
      </c>
    </row>
    <row r="1645" spans="1:7" ht="15">
      <c r="A1645" s="90" t="s">
        <v>3060</v>
      </c>
      <c r="B1645" s="89">
        <v>2</v>
      </c>
      <c r="C1645" s="103">
        <v>0.00024407029310759347</v>
      </c>
      <c r="D1645" s="89" t="s">
        <v>3520</v>
      </c>
      <c r="E1645" s="89" t="b">
        <v>0</v>
      </c>
      <c r="F1645" s="89" t="b">
        <v>0</v>
      </c>
      <c r="G1645" s="89" t="b">
        <v>0</v>
      </c>
    </row>
    <row r="1646" spans="1:7" ht="15">
      <c r="A1646" s="90" t="s">
        <v>3061</v>
      </c>
      <c r="B1646" s="89">
        <v>2</v>
      </c>
      <c r="C1646" s="103">
        <v>0.00028556019672057415</v>
      </c>
      <c r="D1646" s="89" t="s">
        <v>3520</v>
      </c>
      <c r="E1646" s="89" t="b">
        <v>0</v>
      </c>
      <c r="F1646" s="89" t="b">
        <v>0</v>
      </c>
      <c r="G1646" s="89" t="b">
        <v>0</v>
      </c>
    </row>
    <row r="1647" spans="1:7" ht="15">
      <c r="A1647" s="90" t="s">
        <v>3062</v>
      </c>
      <c r="B1647" s="89">
        <v>2</v>
      </c>
      <c r="C1647" s="103">
        <v>0.00028556019672057415</v>
      </c>
      <c r="D1647" s="89" t="s">
        <v>3520</v>
      </c>
      <c r="E1647" s="89" t="b">
        <v>0</v>
      </c>
      <c r="F1647" s="89" t="b">
        <v>0</v>
      </c>
      <c r="G1647" s="89" t="b">
        <v>0</v>
      </c>
    </row>
    <row r="1648" spans="1:7" ht="15">
      <c r="A1648" s="90" t="s">
        <v>3063</v>
      </c>
      <c r="B1648" s="89">
        <v>2</v>
      </c>
      <c r="C1648" s="103">
        <v>0.00028556019672057415</v>
      </c>
      <c r="D1648" s="89" t="s">
        <v>3520</v>
      </c>
      <c r="E1648" s="89" t="b">
        <v>0</v>
      </c>
      <c r="F1648" s="89" t="b">
        <v>0</v>
      </c>
      <c r="G1648" s="89" t="b">
        <v>0</v>
      </c>
    </row>
    <row r="1649" spans="1:7" ht="15">
      <c r="A1649" s="90" t="s">
        <v>3064</v>
      </c>
      <c r="B1649" s="89">
        <v>2</v>
      </c>
      <c r="C1649" s="103">
        <v>0.00024407029310759347</v>
      </c>
      <c r="D1649" s="89" t="s">
        <v>3520</v>
      </c>
      <c r="E1649" s="89" t="b">
        <v>0</v>
      </c>
      <c r="F1649" s="89" t="b">
        <v>1</v>
      </c>
      <c r="G1649" s="89" t="b">
        <v>0</v>
      </c>
    </row>
    <row r="1650" spans="1:7" ht="15">
      <c r="A1650" s="90" t="s">
        <v>3065</v>
      </c>
      <c r="B1650" s="89">
        <v>2</v>
      </c>
      <c r="C1650" s="103">
        <v>0.00024407029310759347</v>
      </c>
      <c r="D1650" s="89" t="s">
        <v>3520</v>
      </c>
      <c r="E1650" s="89" t="b">
        <v>0</v>
      </c>
      <c r="F1650" s="89" t="b">
        <v>0</v>
      </c>
      <c r="G1650" s="89" t="b">
        <v>0</v>
      </c>
    </row>
    <row r="1651" spans="1:7" ht="15">
      <c r="A1651" s="90" t="s">
        <v>3066</v>
      </c>
      <c r="B1651" s="89">
        <v>2</v>
      </c>
      <c r="C1651" s="103">
        <v>0.00024407029310759347</v>
      </c>
      <c r="D1651" s="89" t="s">
        <v>3520</v>
      </c>
      <c r="E1651" s="89" t="b">
        <v>0</v>
      </c>
      <c r="F1651" s="89" t="b">
        <v>0</v>
      </c>
      <c r="G1651" s="89" t="b">
        <v>0</v>
      </c>
    </row>
    <row r="1652" spans="1:7" ht="15">
      <c r="A1652" s="90" t="s">
        <v>3067</v>
      </c>
      <c r="B1652" s="89">
        <v>2</v>
      </c>
      <c r="C1652" s="103">
        <v>0.00024407029310759347</v>
      </c>
      <c r="D1652" s="89" t="s">
        <v>3520</v>
      </c>
      <c r="E1652" s="89" t="b">
        <v>0</v>
      </c>
      <c r="F1652" s="89" t="b">
        <v>0</v>
      </c>
      <c r="G1652" s="89" t="b">
        <v>0</v>
      </c>
    </row>
    <row r="1653" spans="1:7" ht="15">
      <c r="A1653" s="90" t="s">
        <v>3068</v>
      </c>
      <c r="B1653" s="89">
        <v>2</v>
      </c>
      <c r="C1653" s="103">
        <v>0.00024407029310759347</v>
      </c>
      <c r="D1653" s="89" t="s">
        <v>3520</v>
      </c>
      <c r="E1653" s="89" t="b">
        <v>0</v>
      </c>
      <c r="F1653" s="89" t="b">
        <v>0</v>
      </c>
      <c r="G1653" s="89" t="b">
        <v>0</v>
      </c>
    </row>
    <row r="1654" spans="1:7" ht="15">
      <c r="A1654" s="90" t="s">
        <v>3069</v>
      </c>
      <c r="B1654" s="89">
        <v>2</v>
      </c>
      <c r="C1654" s="103">
        <v>0.00024407029310759347</v>
      </c>
      <c r="D1654" s="89" t="s">
        <v>3520</v>
      </c>
      <c r="E1654" s="89" t="b">
        <v>0</v>
      </c>
      <c r="F1654" s="89" t="b">
        <v>0</v>
      </c>
      <c r="G1654" s="89" t="b">
        <v>0</v>
      </c>
    </row>
    <row r="1655" spans="1:7" ht="15">
      <c r="A1655" s="90" t="s">
        <v>3070</v>
      </c>
      <c r="B1655" s="89">
        <v>2</v>
      </c>
      <c r="C1655" s="103">
        <v>0.00024407029310759347</v>
      </c>
      <c r="D1655" s="89" t="s">
        <v>3520</v>
      </c>
      <c r="E1655" s="89" t="b">
        <v>0</v>
      </c>
      <c r="F1655" s="89" t="b">
        <v>0</v>
      </c>
      <c r="G1655" s="89" t="b">
        <v>0</v>
      </c>
    </row>
    <row r="1656" spans="1:7" ht="15">
      <c r="A1656" s="90" t="s">
        <v>3071</v>
      </c>
      <c r="B1656" s="89">
        <v>2</v>
      </c>
      <c r="C1656" s="103">
        <v>0.00028556019672057415</v>
      </c>
      <c r="D1656" s="89" t="s">
        <v>3520</v>
      </c>
      <c r="E1656" s="89" t="b">
        <v>0</v>
      </c>
      <c r="F1656" s="89" t="b">
        <v>0</v>
      </c>
      <c r="G1656" s="89" t="b">
        <v>0</v>
      </c>
    </row>
    <row r="1657" spans="1:7" ht="15">
      <c r="A1657" s="90" t="s">
        <v>3072</v>
      </c>
      <c r="B1657" s="89">
        <v>2</v>
      </c>
      <c r="C1657" s="103">
        <v>0.00024407029310759347</v>
      </c>
      <c r="D1657" s="89" t="s">
        <v>3520</v>
      </c>
      <c r="E1657" s="89" t="b">
        <v>0</v>
      </c>
      <c r="F1657" s="89" t="b">
        <v>0</v>
      </c>
      <c r="G1657" s="89" t="b">
        <v>0</v>
      </c>
    </row>
    <row r="1658" spans="1:7" ht="15">
      <c r="A1658" s="90" t="s">
        <v>3073</v>
      </c>
      <c r="B1658" s="89">
        <v>2</v>
      </c>
      <c r="C1658" s="103">
        <v>0.00024407029310759347</v>
      </c>
      <c r="D1658" s="89" t="s">
        <v>3520</v>
      </c>
      <c r="E1658" s="89" t="b">
        <v>1</v>
      </c>
      <c r="F1658" s="89" t="b">
        <v>0</v>
      </c>
      <c r="G1658" s="89" t="b">
        <v>0</v>
      </c>
    </row>
    <row r="1659" spans="1:7" ht="15">
      <c r="A1659" s="90" t="s">
        <v>3074</v>
      </c>
      <c r="B1659" s="89">
        <v>2</v>
      </c>
      <c r="C1659" s="103">
        <v>0.00028556019672057415</v>
      </c>
      <c r="D1659" s="89" t="s">
        <v>3520</v>
      </c>
      <c r="E1659" s="89" t="b">
        <v>0</v>
      </c>
      <c r="F1659" s="89" t="b">
        <v>0</v>
      </c>
      <c r="G1659" s="89" t="b">
        <v>0</v>
      </c>
    </row>
    <row r="1660" spans="1:7" ht="15">
      <c r="A1660" s="90" t="s">
        <v>3075</v>
      </c>
      <c r="B1660" s="89">
        <v>2</v>
      </c>
      <c r="C1660" s="103">
        <v>0.00028556019672057415</v>
      </c>
      <c r="D1660" s="89" t="s">
        <v>3520</v>
      </c>
      <c r="E1660" s="89" t="b">
        <v>0</v>
      </c>
      <c r="F1660" s="89" t="b">
        <v>0</v>
      </c>
      <c r="G1660" s="89" t="b">
        <v>0</v>
      </c>
    </row>
    <row r="1661" spans="1:7" ht="15">
      <c r="A1661" s="90" t="s">
        <v>3076</v>
      </c>
      <c r="B1661" s="89">
        <v>2</v>
      </c>
      <c r="C1661" s="103">
        <v>0.00024407029310759347</v>
      </c>
      <c r="D1661" s="89" t="s">
        <v>3520</v>
      </c>
      <c r="E1661" s="89" t="b">
        <v>0</v>
      </c>
      <c r="F1661" s="89" t="b">
        <v>0</v>
      </c>
      <c r="G1661" s="89" t="b">
        <v>0</v>
      </c>
    </row>
    <row r="1662" spans="1:7" ht="15">
      <c r="A1662" s="90" t="s">
        <v>3077</v>
      </c>
      <c r="B1662" s="89">
        <v>2</v>
      </c>
      <c r="C1662" s="103">
        <v>0.00024407029310759347</v>
      </c>
      <c r="D1662" s="89" t="s">
        <v>3520</v>
      </c>
      <c r="E1662" s="89" t="b">
        <v>0</v>
      </c>
      <c r="F1662" s="89" t="b">
        <v>1</v>
      </c>
      <c r="G1662" s="89" t="b">
        <v>0</v>
      </c>
    </row>
    <row r="1663" spans="1:7" ht="15">
      <c r="A1663" s="90" t="s">
        <v>3078</v>
      </c>
      <c r="B1663" s="89">
        <v>2</v>
      </c>
      <c r="C1663" s="103">
        <v>0.00024407029310759347</v>
      </c>
      <c r="D1663" s="89" t="s">
        <v>3520</v>
      </c>
      <c r="E1663" s="89" t="b">
        <v>0</v>
      </c>
      <c r="F1663" s="89" t="b">
        <v>0</v>
      </c>
      <c r="G1663" s="89" t="b">
        <v>0</v>
      </c>
    </row>
    <row r="1664" spans="1:7" ht="15">
      <c r="A1664" s="90" t="s">
        <v>3079</v>
      </c>
      <c r="B1664" s="89">
        <v>2</v>
      </c>
      <c r="C1664" s="103">
        <v>0.00024407029310759347</v>
      </c>
      <c r="D1664" s="89" t="s">
        <v>3520</v>
      </c>
      <c r="E1664" s="89" t="b">
        <v>0</v>
      </c>
      <c r="F1664" s="89" t="b">
        <v>0</v>
      </c>
      <c r="G1664" s="89" t="b">
        <v>0</v>
      </c>
    </row>
    <row r="1665" spans="1:7" ht="15">
      <c r="A1665" s="90" t="s">
        <v>3080</v>
      </c>
      <c r="B1665" s="89">
        <v>2</v>
      </c>
      <c r="C1665" s="103">
        <v>0.00024407029310759347</v>
      </c>
      <c r="D1665" s="89" t="s">
        <v>3520</v>
      </c>
      <c r="E1665" s="89" t="b">
        <v>0</v>
      </c>
      <c r="F1665" s="89" t="b">
        <v>0</v>
      </c>
      <c r="G1665" s="89" t="b">
        <v>0</v>
      </c>
    </row>
    <row r="1666" spans="1:7" ht="15">
      <c r="A1666" s="90" t="s">
        <v>3081</v>
      </c>
      <c r="B1666" s="89">
        <v>2</v>
      </c>
      <c r="C1666" s="103">
        <v>0.00024407029310759347</v>
      </c>
      <c r="D1666" s="89" t="s">
        <v>3520</v>
      </c>
      <c r="E1666" s="89" t="b">
        <v>0</v>
      </c>
      <c r="F1666" s="89" t="b">
        <v>1</v>
      </c>
      <c r="G1666" s="89" t="b">
        <v>0</v>
      </c>
    </row>
    <row r="1667" spans="1:7" ht="15">
      <c r="A1667" s="90" t="s">
        <v>3082</v>
      </c>
      <c r="B1667" s="89">
        <v>2</v>
      </c>
      <c r="C1667" s="103">
        <v>0.00024407029310759347</v>
      </c>
      <c r="D1667" s="89" t="s">
        <v>3520</v>
      </c>
      <c r="E1667" s="89" t="b">
        <v>0</v>
      </c>
      <c r="F1667" s="89" t="b">
        <v>0</v>
      </c>
      <c r="G1667" s="89" t="b">
        <v>0</v>
      </c>
    </row>
    <row r="1668" spans="1:7" ht="15">
      <c r="A1668" s="90" t="s">
        <v>3083</v>
      </c>
      <c r="B1668" s="89">
        <v>2</v>
      </c>
      <c r="C1668" s="103">
        <v>0.00028556019672057415</v>
      </c>
      <c r="D1668" s="89" t="s">
        <v>3520</v>
      </c>
      <c r="E1668" s="89" t="b">
        <v>0</v>
      </c>
      <c r="F1668" s="89" t="b">
        <v>0</v>
      </c>
      <c r="G1668" s="89" t="b">
        <v>0</v>
      </c>
    </row>
    <row r="1669" spans="1:7" ht="15">
      <c r="A1669" s="90" t="s">
        <v>3084</v>
      </c>
      <c r="B1669" s="89">
        <v>2</v>
      </c>
      <c r="C1669" s="103">
        <v>0.00024407029310759347</v>
      </c>
      <c r="D1669" s="89" t="s">
        <v>3520</v>
      </c>
      <c r="E1669" s="89" t="b">
        <v>0</v>
      </c>
      <c r="F1669" s="89" t="b">
        <v>0</v>
      </c>
      <c r="G1669" s="89" t="b">
        <v>0</v>
      </c>
    </row>
    <row r="1670" spans="1:7" ht="15">
      <c r="A1670" s="90" t="s">
        <v>3085</v>
      </c>
      <c r="B1670" s="89">
        <v>2</v>
      </c>
      <c r="C1670" s="103">
        <v>0.00024407029310759347</v>
      </c>
      <c r="D1670" s="89" t="s">
        <v>3520</v>
      </c>
      <c r="E1670" s="89" t="b">
        <v>0</v>
      </c>
      <c r="F1670" s="89" t="b">
        <v>0</v>
      </c>
      <c r="G1670" s="89" t="b">
        <v>0</v>
      </c>
    </row>
    <row r="1671" spans="1:7" ht="15">
      <c r="A1671" s="90" t="s">
        <v>3086</v>
      </c>
      <c r="B1671" s="89">
        <v>2</v>
      </c>
      <c r="C1671" s="103">
        <v>0.00028556019672057415</v>
      </c>
      <c r="D1671" s="89" t="s">
        <v>3520</v>
      </c>
      <c r="E1671" s="89" t="b">
        <v>0</v>
      </c>
      <c r="F1671" s="89" t="b">
        <v>0</v>
      </c>
      <c r="G1671" s="89" t="b">
        <v>0</v>
      </c>
    </row>
    <row r="1672" spans="1:7" ht="15">
      <c r="A1672" s="90" t="s">
        <v>3087</v>
      </c>
      <c r="B1672" s="89">
        <v>2</v>
      </c>
      <c r="C1672" s="103">
        <v>0.00024407029310759347</v>
      </c>
      <c r="D1672" s="89" t="s">
        <v>3520</v>
      </c>
      <c r="E1672" s="89" t="b">
        <v>0</v>
      </c>
      <c r="F1672" s="89" t="b">
        <v>0</v>
      </c>
      <c r="G1672" s="89" t="b">
        <v>0</v>
      </c>
    </row>
    <row r="1673" spans="1:7" ht="15">
      <c r="A1673" s="90" t="s">
        <v>3088</v>
      </c>
      <c r="B1673" s="89">
        <v>2</v>
      </c>
      <c r="C1673" s="103">
        <v>0.00024407029310759347</v>
      </c>
      <c r="D1673" s="89" t="s">
        <v>3520</v>
      </c>
      <c r="E1673" s="89" t="b">
        <v>0</v>
      </c>
      <c r="F1673" s="89" t="b">
        <v>0</v>
      </c>
      <c r="G1673" s="89" t="b">
        <v>0</v>
      </c>
    </row>
    <row r="1674" spans="1:7" ht="15">
      <c r="A1674" s="90" t="s">
        <v>3089</v>
      </c>
      <c r="B1674" s="89">
        <v>2</v>
      </c>
      <c r="C1674" s="103">
        <v>0.00024407029310759347</v>
      </c>
      <c r="D1674" s="89" t="s">
        <v>3520</v>
      </c>
      <c r="E1674" s="89" t="b">
        <v>0</v>
      </c>
      <c r="F1674" s="89" t="b">
        <v>0</v>
      </c>
      <c r="G1674" s="89" t="b">
        <v>0</v>
      </c>
    </row>
    <row r="1675" spans="1:7" ht="15">
      <c r="A1675" s="90" t="s">
        <v>3090</v>
      </c>
      <c r="B1675" s="89">
        <v>2</v>
      </c>
      <c r="C1675" s="103">
        <v>0.00028556019672057415</v>
      </c>
      <c r="D1675" s="89" t="s">
        <v>3520</v>
      </c>
      <c r="E1675" s="89" t="b">
        <v>0</v>
      </c>
      <c r="F1675" s="89" t="b">
        <v>0</v>
      </c>
      <c r="G1675" s="89" t="b">
        <v>0</v>
      </c>
    </row>
    <row r="1676" spans="1:7" ht="15">
      <c r="A1676" s="90" t="s">
        <v>3091</v>
      </c>
      <c r="B1676" s="89">
        <v>2</v>
      </c>
      <c r="C1676" s="103">
        <v>0.00024407029310759347</v>
      </c>
      <c r="D1676" s="89" t="s">
        <v>3520</v>
      </c>
      <c r="E1676" s="89" t="b">
        <v>0</v>
      </c>
      <c r="F1676" s="89" t="b">
        <v>1</v>
      </c>
      <c r="G1676" s="89" t="b">
        <v>0</v>
      </c>
    </row>
    <row r="1677" spans="1:7" ht="15">
      <c r="A1677" s="90" t="s">
        <v>3092</v>
      </c>
      <c r="B1677" s="89">
        <v>2</v>
      </c>
      <c r="C1677" s="103">
        <v>0.00024407029310759347</v>
      </c>
      <c r="D1677" s="89" t="s">
        <v>3520</v>
      </c>
      <c r="E1677" s="89" t="b">
        <v>0</v>
      </c>
      <c r="F1677" s="89" t="b">
        <v>0</v>
      </c>
      <c r="G1677" s="89" t="b">
        <v>0</v>
      </c>
    </row>
    <row r="1678" spans="1:7" ht="15">
      <c r="A1678" s="90" t="s">
        <v>3093</v>
      </c>
      <c r="B1678" s="89">
        <v>2</v>
      </c>
      <c r="C1678" s="103">
        <v>0.00028556019672057415</v>
      </c>
      <c r="D1678" s="89" t="s">
        <v>3520</v>
      </c>
      <c r="E1678" s="89" t="b">
        <v>0</v>
      </c>
      <c r="F1678" s="89" t="b">
        <v>0</v>
      </c>
      <c r="G1678" s="89" t="b">
        <v>0</v>
      </c>
    </row>
    <row r="1679" spans="1:7" ht="15">
      <c r="A1679" s="90" t="s">
        <v>3094</v>
      </c>
      <c r="B1679" s="89">
        <v>2</v>
      </c>
      <c r="C1679" s="103">
        <v>0.00024407029310759347</v>
      </c>
      <c r="D1679" s="89" t="s">
        <v>3520</v>
      </c>
      <c r="E1679" s="89" t="b">
        <v>0</v>
      </c>
      <c r="F1679" s="89" t="b">
        <v>0</v>
      </c>
      <c r="G1679" s="89" t="b">
        <v>0</v>
      </c>
    </row>
    <row r="1680" spans="1:7" ht="15">
      <c r="A1680" s="90" t="s">
        <v>3095</v>
      </c>
      <c r="B1680" s="89">
        <v>2</v>
      </c>
      <c r="C1680" s="103">
        <v>0.00024407029310759347</v>
      </c>
      <c r="D1680" s="89" t="s">
        <v>3520</v>
      </c>
      <c r="E1680" s="89" t="b">
        <v>0</v>
      </c>
      <c r="F1680" s="89" t="b">
        <v>0</v>
      </c>
      <c r="G1680" s="89" t="b">
        <v>0</v>
      </c>
    </row>
    <row r="1681" spans="1:7" ht="15">
      <c r="A1681" s="90" t="s">
        <v>3096</v>
      </c>
      <c r="B1681" s="89">
        <v>2</v>
      </c>
      <c r="C1681" s="103">
        <v>0.00024407029310759347</v>
      </c>
      <c r="D1681" s="89" t="s">
        <v>3520</v>
      </c>
      <c r="E1681" s="89" t="b">
        <v>0</v>
      </c>
      <c r="F1681" s="89" t="b">
        <v>0</v>
      </c>
      <c r="G1681" s="89" t="b">
        <v>0</v>
      </c>
    </row>
    <row r="1682" spans="1:7" ht="15">
      <c r="A1682" s="90" t="s">
        <v>3097</v>
      </c>
      <c r="B1682" s="89">
        <v>2</v>
      </c>
      <c r="C1682" s="103">
        <v>0.00024407029310759347</v>
      </c>
      <c r="D1682" s="89" t="s">
        <v>3520</v>
      </c>
      <c r="E1682" s="89" t="b">
        <v>0</v>
      </c>
      <c r="F1682" s="89" t="b">
        <v>0</v>
      </c>
      <c r="G1682" s="89" t="b">
        <v>0</v>
      </c>
    </row>
    <row r="1683" spans="1:7" ht="15">
      <c r="A1683" s="90" t="s">
        <v>3098</v>
      </c>
      <c r="B1683" s="89">
        <v>2</v>
      </c>
      <c r="C1683" s="103">
        <v>0.00024407029310759347</v>
      </c>
      <c r="D1683" s="89" t="s">
        <v>3520</v>
      </c>
      <c r="E1683" s="89" t="b">
        <v>0</v>
      </c>
      <c r="F1683" s="89" t="b">
        <v>0</v>
      </c>
      <c r="G1683" s="89" t="b">
        <v>0</v>
      </c>
    </row>
    <row r="1684" spans="1:7" ht="15">
      <c r="A1684" s="90" t="s">
        <v>3099</v>
      </c>
      <c r="B1684" s="89">
        <v>2</v>
      </c>
      <c r="C1684" s="103">
        <v>0.00024407029310759347</v>
      </c>
      <c r="D1684" s="89" t="s">
        <v>3520</v>
      </c>
      <c r="E1684" s="89" t="b">
        <v>0</v>
      </c>
      <c r="F1684" s="89" t="b">
        <v>0</v>
      </c>
      <c r="G1684" s="89" t="b">
        <v>0</v>
      </c>
    </row>
    <row r="1685" spans="1:7" ht="15">
      <c r="A1685" s="90" t="s">
        <v>3100</v>
      </c>
      <c r="B1685" s="89">
        <v>2</v>
      </c>
      <c r="C1685" s="103">
        <v>0.00028556019672057415</v>
      </c>
      <c r="D1685" s="89" t="s">
        <v>3520</v>
      </c>
      <c r="E1685" s="89" t="b">
        <v>0</v>
      </c>
      <c r="F1685" s="89" t="b">
        <v>0</v>
      </c>
      <c r="G1685" s="89" t="b">
        <v>0</v>
      </c>
    </row>
    <row r="1686" spans="1:7" ht="15">
      <c r="A1686" s="90" t="s">
        <v>3101</v>
      </c>
      <c r="B1686" s="89">
        <v>2</v>
      </c>
      <c r="C1686" s="103">
        <v>0.00024407029310759347</v>
      </c>
      <c r="D1686" s="89" t="s">
        <v>3520</v>
      </c>
      <c r="E1686" s="89" t="b">
        <v>0</v>
      </c>
      <c r="F1686" s="89" t="b">
        <v>0</v>
      </c>
      <c r="G1686" s="89" t="b">
        <v>0</v>
      </c>
    </row>
    <row r="1687" spans="1:7" ht="15">
      <c r="A1687" s="90" t="s">
        <v>3102</v>
      </c>
      <c r="B1687" s="89">
        <v>2</v>
      </c>
      <c r="C1687" s="103">
        <v>0.00028556019672057415</v>
      </c>
      <c r="D1687" s="89" t="s">
        <v>3520</v>
      </c>
      <c r="E1687" s="89" t="b">
        <v>0</v>
      </c>
      <c r="F1687" s="89" t="b">
        <v>0</v>
      </c>
      <c r="G1687" s="89" t="b">
        <v>0</v>
      </c>
    </row>
    <row r="1688" spans="1:7" ht="15">
      <c r="A1688" s="90" t="s">
        <v>3103</v>
      </c>
      <c r="B1688" s="89">
        <v>2</v>
      </c>
      <c r="C1688" s="103">
        <v>0.00024407029310759347</v>
      </c>
      <c r="D1688" s="89" t="s">
        <v>3520</v>
      </c>
      <c r="E1688" s="89" t="b">
        <v>0</v>
      </c>
      <c r="F1688" s="89" t="b">
        <v>0</v>
      </c>
      <c r="G1688" s="89" t="b">
        <v>0</v>
      </c>
    </row>
    <row r="1689" spans="1:7" ht="15">
      <c r="A1689" s="90" t="s">
        <v>3104</v>
      </c>
      <c r="B1689" s="89">
        <v>2</v>
      </c>
      <c r="C1689" s="103">
        <v>0.00024407029310759347</v>
      </c>
      <c r="D1689" s="89" t="s">
        <v>3520</v>
      </c>
      <c r="E1689" s="89" t="b">
        <v>0</v>
      </c>
      <c r="F1689" s="89" t="b">
        <v>0</v>
      </c>
      <c r="G1689" s="89" t="b">
        <v>0</v>
      </c>
    </row>
    <row r="1690" spans="1:7" ht="15">
      <c r="A1690" s="90" t="s">
        <v>3105</v>
      </c>
      <c r="B1690" s="89">
        <v>2</v>
      </c>
      <c r="C1690" s="103">
        <v>0.00028556019672057415</v>
      </c>
      <c r="D1690" s="89" t="s">
        <v>3520</v>
      </c>
      <c r="E1690" s="89" t="b">
        <v>1</v>
      </c>
      <c r="F1690" s="89" t="b">
        <v>0</v>
      </c>
      <c r="G1690" s="89" t="b">
        <v>0</v>
      </c>
    </row>
    <row r="1691" spans="1:7" ht="15">
      <c r="A1691" s="90" t="s">
        <v>3106</v>
      </c>
      <c r="B1691" s="89">
        <v>2</v>
      </c>
      <c r="C1691" s="103">
        <v>0.00028556019672057415</v>
      </c>
      <c r="D1691" s="89" t="s">
        <v>3520</v>
      </c>
      <c r="E1691" s="89" t="b">
        <v>0</v>
      </c>
      <c r="F1691" s="89" t="b">
        <v>0</v>
      </c>
      <c r="G1691" s="89" t="b">
        <v>0</v>
      </c>
    </row>
    <row r="1692" spans="1:7" ht="15">
      <c r="A1692" s="90" t="s">
        <v>3107</v>
      </c>
      <c r="B1692" s="89">
        <v>2</v>
      </c>
      <c r="C1692" s="103">
        <v>0.00028556019672057415</v>
      </c>
      <c r="D1692" s="89" t="s">
        <v>3520</v>
      </c>
      <c r="E1692" s="89" t="b">
        <v>0</v>
      </c>
      <c r="F1692" s="89" t="b">
        <v>0</v>
      </c>
      <c r="G1692" s="89" t="b">
        <v>0</v>
      </c>
    </row>
    <row r="1693" spans="1:7" ht="15">
      <c r="A1693" s="90" t="s">
        <v>3108</v>
      </c>
      <c r="B1693" s="89">
        <v>2</v>
      </c>
      <c r="C1693" s="103">
        <v>0.00024407029310759347</v>
      </c>
      <c r="D1693" s="89" t="s">
        <v>3520</v>
      </c>
      <c r="E1693" s="89" t="b">
        <v>0</v>
      </c>
      <c r="F1693" s="89" t="b">
        <v>0</v>
      </c>
      <c r="G1693" s="89" t="b">
        <v>0</v>
      </c>
    </row>
    <row r="1694" spans="1:7" ht="15">
      <c r="A1694" s="90" t="s">
        <v>3109</v>
      </c>
      <c r="B1694" s="89">
        <v>2</v>
      </c>
      <c r="C1694" s="103">
        <v>0.00024407029310759347</v>
      </c>
      <c r="D1694" s="89" t="s">
        <v>3520</v>
      </c>
      <c r="E1694" s="89" t="b">
        <v>0</v>
      </c>
      <c r="F1694" s="89" t="b">
        <v>0</v>
      </c>
      <c r="G1694" s="89" t="b">
        <v>0</v>
      </c>
    </row>
    <row r="1695" spans="1:7" ht="15">
      <c r="A1695" s="90" t="s">
        <v>3110</v>
      </c>
      <c r="B1695" s="89">
        <v>2</v>
      </c>
      <c r="C1695" s="103">
        <v>0.00024407029310759347</v>
      </c>
      <c r="D1695" s="89" t="s">
        <v>3520</v>
      </c>
      <c r="E1695" s="89" t="b">
        <v>0</v>
      </c>
      <c r="F1695" s="89" t="b">
        <v>0</v>
      </c>
      <c r="G1695" s="89" t="b">
        <v>0</v>
      </c>
    </row>
    <row r="1696" spans="1:7" ht="15">
      <c r="A1696" s="90" t="s">
        <v>3111</v>
      </c>
      <c r="B1696" s="89">
        <v>2</v>
      </c>
      <c r="C1696" s="103">
        <v>0.00024407029310759347</v>
      </c>
      <c r="D1696" s="89" t="s">
        <v>3520</v>
      </c>
      <c r="E1696" s="89" t="b">
        <v>0</v>
      </c>
      <c r="F1696" s="89" t="b">
        <v>0</v>
      </c>
      <c r="G1696" s="89" t="b">
        <v>0</v>
      </c>
    </row>
    <row r="1697" spans="1:7" ht="15">
      <c r="A1697" s="90" t="s">
        <v>3112</v>
      </c>
      <c r="B1697" s="89">
        <v>2</v>
      </c>
      <c r="C1697" s="103">
        <v>0.00024407029310759347</v>
      </c>
      <c r="D1697" s="89" t="s">
        <v>3520</v>
      </c>
      <c r="E1697" s="89" t="b">
        <v>0</v>
      </c>
      <c r="F1697" s="89" t="b">
        <v>0</v>
      </c>
      <c r="G1697" s="89" t="b">
        <v>0</v>
      </c>
    </row>
    <row r="1698" spans="1:7" ht="15">
      <c r="A1698" s="90" t="s">
        <v>3113</v>
      </c>
      <c r="B1698" s="89">
        <v>2</v>
      </c>
      <c r="C1698" s="103">
        <v>0.00028556019672057415</v>
      </c>
      <c r="D1698" s="89" t="s">
        <v>3520</v>
      </c>
      <c r="E1698" s="89" t="b">
        <v>0</v>
      </c>
      <c r="F1698" s="89" t="b">
        <v>0</v>
      </c>
      <c r="G1698" s="89" t="b">
        <v>0</v>
      </c>
    </row>
    <row r="1699" spans="1:7" ht="15">
      <c r="A1699" s="90" t="s">
        <v>3114</v>
      </c>
      <c r="B1699" s="89">
        <v>2</v>
      </c>
      <c r="C1699" s="103">
        <v>0.00028556019672057415</v>
      </c>
      <c r="D1699" s="89" t="s">
        <v>3520</v>
      </c>
      <c r="E1699" s="89" t="b">
        <v>0</v>
      </c>
      <c r="F1699" s="89" t="b">
        <v>0</v>
      </c>
      <c r="G1699" s="89" t="b">
        <v>0</v>
      </c>
    </row>
    <row r="1700" spans="1:7" ht="15">
      <c r="A1700" s="90" t="s">
        <v>3115</v>
      </c>
      <c r="B1700" s="89">
        <v>2</v>
      </c>
      <c r="C1700" s="103">
        <v>0.00024407029310759347</v>
      </c>
      <c r="D1700" s="89" t="s">
        <v>3520</v>
      </c>
      <c r="E1700" s="89" t="b">
        <v>0</v>
      </c>
      <c r="F1700" s="89" t="b">
        <v>0</v>
      </c>
      <c r="G1700" s="89" t="b">
        <v>0</v>
      </c>
    </row>
    <row r="1701" spans="1:7" ht="15">
      <c r="A1701" s="90" t="s">
        <v>3116</v>
      </c>
      <c r="B1701" s="89">
        <v>2</v>
      </c>
      <c r="C1701" s="103">
        <v>0.00028556019672057415</v>
      </c>
      <c r="D1701" s="89" t="s">
        <v>3520</v>
      </c>
      <c r="E1701" s="89" t="b">
        <v>0</v>
      </c>
      <c r="F1701" s="89" t="b">
        <v>0</v>
      </c>
      <c r="G1701" s="89" t="b">
        <v>0</v>
      </c>
    </row>
    <row r="1702" spans="1:7" ht="15">
      <c r="A1702" s="90" t="s">
        <v>3117</v>
      </c>
      <c r="B1702" s="89">
        <v>2</v>
      </c>
      <c r="C1702" s="103">
        <v>0.00024407029310759347</v>
      </c>
      <c r="D1702" s="89" t="s">
        <v>3520</v>
      </c>
      <c r="E1702" s="89" t="b">
        <v>0</v>
      </c>
      <c r="F1702" s="89" t="b">
        <v>0</v>
      </c>
      <c r="G1702" s="89" t="b">
        <v>0</v>
      </c>
    </row>
    <row r="1703" spans="1:7" ht="15">
      <c r="A1703" s="90" t="s">
        <v>3118</v>
      </c>
      <c r="B1703" s="89">
        <v>2</v>
      </c>
      <c r="C1703" s="103">
        <v>0.00024407029310759347</v>
      </c>
      <c r="D1703" s="89" t="s">
        <v>3520</v>
      </c>
      <c r="E1703" s="89" t="b">
        <v>0</v>
      </c>
      <c r="F1703" s="89" t="b">
        <v>0</v>
      </c>
      <c r="G1703" s="89" t="b">
        <v>0</v>
      </c>
    </row>
    <row r="1704" spans="1:7" ht="15">
      <c r="A1704" s="90" t="s">
        <v>3119</v>
      </c>
      <c r="B1704" s="89">
        <v>2</v>
      </c>
      <c r="C1704" s="103">
        <v>0.00024407029310759347</v>
      </c>
      <c r="D1704" s="89" t="s">
        <v>3520</v>
      </c>
      <c r="E1704" s="89" t="b">
        <v>0</v>
      </c>
      <c r="F1704" s="89" t="b">
        <v>0</v>
      </c>
      <c r="G1704" s="89" t="b">
        <v>0</v>
      </c>
    </row>
    <row r="1705" spans="1:7" ht="15">
      <c r="A1705" s="90" t="s">
        <v>3120</v>
      </c>
      <c r="B1705" s="89">
        <v>2</v>
      </c>
      <c r="C1705" s="103">
        <v>0.00024407029310759347</v>
      </c>
      <c r="D1705" s="89" t="s">
        <v>3520</v>
      </c>
      <c r="E1705" s="89" t="b">
        <v>0</v>
      </c>
      <c r="F1705" s="89" t="b">
        <v>0</v>
      </c>
      <c r="G1705" s="89" t="b">
        <v>0</v>
      </c>
    </row>
    <row r="1706" spans="1:7" ht="15">
      <c r="A1706" s="90" t="s">
        <v>3121</v>
      </c>
      <c r="B1706" s="89">
        <v>2</v>
      </c>
      <c r="C1706" s="103">
        <v>0.00028556019672057415</v>
      </c>
      <c r="D1706" s="89" t="s">
        <v>3520</v>
      </c>
      <c r="E1706" s="89" t="b">
        <v>0</v>
      </c>
      <c r="F1706" s="89" t="b">
        <v>0</v>
      </c>
      <c r="G1706" s="89" t="b">
        <v>0</v>
      </c>
    </row>
    <row r="1707" spans="1:7" ht="15">
      <c r="A1707" s="90" t="s">
        <v>3122</v>
      </c>
      <c r="B1707" s="89">
        <v>2</v>
      </c>
      <c r="C1707" s="103">
        <v>0.00028556019672057415</v>
      </c>
      <c r="D1707" s="89" t="s">
        <v>3520</v>
      </c>
      <c r="E1707" s="89" t="b">
        <v>0</v>
      </c>
      <c r="F1707" s="89" t="b">
        <v>0</v>
      </c>
      <c r="G1707" s="89" t="b">
        <v>0</v>
      </c>
    </row>
    <row r="1708" spans="1:7" ht="15">
      <c r="A1708" s="90" t="s">
        <v>3123</v>
      </c>
      <c r="B1708" s="89">
        <v>2</v>
      </c>
      <c r="C1708" s="103">
        <v>0.00024407029310759347</v>
      </c>
      <c r="D1708" s="89" t="s">
        <v>3520</v>
      </c>
      <c r="E1708" s="89" t="b">
        <v>0</v>
      </c>
      <c r="F1708" s="89" t="b">
        <v>0</v>
      </c>
      <c r="G1708" s="89" t="b">
        <v>0</v>
      </c>
    </row>
    <row r="1709" spans="1:7" ht="15">
      <c r="A1709" s="90" t="s">
        <v>3124</v>
      </c>
      <c r="B1709" s="89">
        <v>2</v>
      </c>
      <c r="C1709" s="103">
        <v>0.00024407029310759347</v>
      </c>
      <c r="D1709" s="89" t="s">
        <v>3520</v>
      </c>
      <c r="E1709" s="89" t="b">
        <v>0</v>
      </c>
      <c r="F1709" s="89" t="b">
        <v>0</v>
      </c>
      <c r="G1709" s="89" t="b">
        <v>0</v>
      </c>
    </row>
    <row r="1710" spans="1:7" ht="15">
      <c r="A1710" s="90" t="s">
        <v>3125</v>
      </c>
      <c r="B1710" s="89">
        <v>2</v>
      </c>
      <c r="C1710" s="103">
        <v>0.00028556019672057415</v>
      </c>
      <c r="D1710" s="89" t="s">
        <v>3520</v>
      </c>
      <c r="E1710" s="89" t="b">
        <v>0</v>
      </c>
      <c r="F1710" s="89" t="b">
        <v>0</v>
      </c>
      <c r="G1710" s="89" t="b">
        <v>0</v>
      </c>
    </row>
    <row r="1711" spans="1:7" ht="15">
      <c r="A1711" s="90" t="s">
        <v>3126</v>
      </c>
      <c r="B1711" s="89">
        <v>2</v>
      </c>
      <c r="C1711" s="103">
        <v>0.00028556019672057415</v>
      </c>
      <c r="D1711" s="89" t="s">
        <v>3520</v>
      </c>
      <c r="E1711" s="89" t="b">
        <v>0</v>
      </c>
      <c r="F1711" s="89" t="b">
        <v>0</v>
      </c>
      <c r="G1711" s="89" t="b">
        <v>0</v>
      </c>
    </row>
    <row r="1712" spans="1:7" ht="15">
      <c r="A1712" s="90" t="s">
        <v>3127</v>
      </c>
      <c r="B1712" s="89">
        <v>2</v>
      </c>
      <c r="C1712" s="103">
        <v>0.00024407029310759347</v>
      </c>
      <c r="D1712" s="89" t="s">
        <v>3520</v>
      </c>
      <c r="E1712" s="89" t="b">
        <v>0</v>
      </c>
      <c r="F1712" s="89" t="b">
        <v>0</v>
      </c>
      <c r="G1712" s="89" t="b">
        <v>0</v>
      </c>
    </row>
    <row r="1713" spans="1:7" ht="15">
      <c r="A1713" s="90" t="s">
        <v>3128</v>
      </c>
      <c r="B1713" s="89">
        <v>2</v>
      </c>
      <c r="C1713" s="103">
        <v>0.00024407029310759347</v>
      </c>
      <c r="D1713" s="89" t="s">
        <v>3520</v>
      </c>
      <c r="E1713" s="89" t="b">
        <v>0</v>
      </c>
      <c r="F1713" s="89" t="b">
        <v>0</v>
      </c>
      <c r="G1713" s="89" t="b">
        <v>0</v>
      </c>
    </row>
    <row r="1714" spans="1:7" ht="15">
      <c r="A1714" s="90" t="s">
        <v>3129</v>
      </c>
      <c r="B1714" s="89">
        <v>2</v>
      </c>
      <c r="C1714" s="103">
        <v>0.00024407029310759347</v>
      </c>
      <c r="D1714" s="89" t="s">
        <v>3520</v>
      </c>
      <c r="E1714" s="89" t="b">
        <v>0</v>
      </c>
      <c r="F1714" s="89" t="b">
        <v>0</v>
      </c>
      <c r="G1714" s="89" t="b">
        <v>0</v>
      </c>
    </row>
    <row r="1715" spans="1:7" ht="15">
      <c r="A1715" s="90" t="s">
        <v>3130</v>
      </c>
      <c r="B1715" s="89">
        <v>2</v>
      </c>
      <c r="C1715" s="103">
        <v>0.00024407029310759347</v>
      </c>
      <c r="D1715" s="89" t="s">
        <v>3520</v>
      </c>
      <c r="E1715" s="89" t="b">
        <v>0</v>
      </c>
      <c r="F1715" s="89" t="b">
        <v>0</v>
      </c>
      <c r="G1715" s="89" t="b">
        <v>0</v>
      </c>
    </row>
    <row r="1716" spans="1:7" ht="15">
      <c r="A1716" s="90" t="s">
        <v>3131</v>
      </c>
      <c r="B1716" s="89">
        <v>2</v>
      </c>
      <c r="C1716" s="103">
        <v>0.00028556019672057415</v>
      </c>
      <c r="D1716" s="89" t="s">
        <v>3520</v>
      </c>
      <c r="E1716" s="89" t="b">
        <v>0</v>
      </c>
      <c r="F1716" s="89" t="b">
        <v>0</v>
      </c>
      <c r="G1716" s="89" t="b">
        <v>0</v>
      </c>
    </row>
    <row r="1717" spans="1:7" ht="15">
      <c r="A1717" s="90" t="s">
        <v>3132</v>
      </c>
      <c r="B1717" s="89">
        <v>2</v>
      </c>
      <c r="C1717" s="103">
        <v>0.00028556019672057415</v>
      </c>
      <c r="D1717" s="89" t="s">
        <v>3520</v>
      </c>
      <c r="E1717" s="89" t="b">
        <v>0</v>
      </c>
      <c r="F1717" s="89" t="b">
        <v>0</v>
      </c>
      <c r="G1717" s="89" t="b">
        <v>0</v>
      </c>
    </row>
    <row r="1718" spans="1:7" ht="15">
      <c r="A1718" s="90" t="s">
        <v>3133</v>
      </c>
      <c r="B1718" s="89">
        <v>2</v>
      </c>
      <c r="C1718" s="103">
        <v>0.00028556019672057415</v>
      </c>
      <c r="D1718" s="89" t="s">
        <v>3520</v>
      </c>
      <c r="E1718" s="89" t="b">
        <v>0</v>
      </c>
      <c r="F1718" s="89" t="b">
        <v>0</v>
      </c>
      <c r="G1718" s="89" t="b">
        <v>0</v>
      </c>
    </row>
    <row r="1719" spans="1:7" ht="15">
      <c r="A1719" s="90" t="s">
        <v>3134</v>
      </c>
      <c r="B1719" s="89">
        <v>2</v>
      </c>
      <c r="C1719" s="103">
        <v>0.00024407029310759347</v>
      </c>
      <c r="D1719" s="89" t="s">
        <v>3520</v>
      </c>
      <c r="E1719" s="89" t="b">
        <v>0</v>
      </c>
      <c r="F1719" s="89" t="b">
        <v>0</v>
      </c>
      <c r="G1719" s="89" t="b">
        <v>0</v>
      </c>
    </row>
    <row r="1720" spans="1:7" ht="15">
      <c r="A1720" s="90" t="s">
        <v>3135</v>
      </c>
      <c r="B1720" s="89">
        <v>2</v>
      </c>
      <c r="C1720" s="103">
        <v>0.00028556019672057415</v>
      </c>
      <c r="D1720" s="89" t="s">
        <v>3520</v>
      </c>
      <c r="E1720" s="89" t="b">
        <v>0</v>
      </c>
      <c r="F1720" s="89" t="b">
        <v>0</v>
      </c>
      <c r="G1720" s="89" t="b">
        <v>0</v>
      </c>
    </row>
    <row r="1721" spans="1:7" ht="15">
      <c r="A1721" s="90" t="s">
        <v>3136</v>
      </c>
      <c r="B1721" s="89">
        <v>2</v>
      </c>
      <c r="C1721" s="103">
        <v>0.00028556019672057415</v>
      </c>
      <c r="D1721" s="89" t="s">
        <v>3520</v>
      </c>
      <c r="E1721" s="89" t="b">
        <v>0</v>
      </c>
      <c r="F1721" s="89" t="b">
        <v>0</v>
      </c>
      <c r="G1721" s="89" t="b">
        <v>0</v>
      </c>
    </row>
    <row r="1722" spans="1:7" ht="15">
      <c r="A1722" s="90" t="s">
        <v>3137</v>
      </c>
      <c r="B1722" s="89">
        <v>2</v>
      </c>
      <c r="C1722" s="103">
        <v>0.00028556019672057415</v>
      </c>
      <c r="D1722" s="89" t="s">
        <v>3520</v>
      </c>
      <c r="E1722" s="89" t="b">
        <v>0</v>
      </c>
      <c r="F1722" s="89" t="b">
        <v>0</v>
      </c>
      <c r="G1722" s="89" t="b">
        <v>0</v>
      </c>
    </row>
    <row r="1723" spans="1:7" ht="15">
      <c r="A1723" s="90" t="s">
        <v>3138</v>
      </c>
      <c r="B1723" s="89">
        <v>2</v>
      </c>
      <c r="C1723" s="103">
        <v>0.00028556019672057415</v>
      </c>
      <c r="D1723" s="89" t="s">
        <v>3520</v>
      </c>
      <c r="E1723" s="89" t="b">
        <v>0</v>
      </c>
      <c r="F1723" s="89" t="b">
        <v>0</v>
      </c>
      <c r="G1723" s="89" t="b">
        <v>0</v>
      </c>
    </row>
    <row r="1724" spans="1:7" ht="15">
      <c r="A1724" s="90" t="s">
        <v>3139</v>
      </c>
      <c r="B1724" s="89">
        <v>2</v>
      </c>
      <c r="C1724" s="103">
        <v>0.00028556019672057415</v>
      </c>
      <c r="D1724" s="89" t="s">
        <v>3520</v>
      </c>
      <c r="E1724" s="89" t="b">
        <v>0</v>
      </c>
      <c r="F1724" s="89" t="b">
        <v>0</v>
      </c>
      <c r="G1724" s="89" t="b">
        <v>0</v>
      </c>
    </row>
    <row r="1725" spans="1:7" ht="15">
      <c r="A1725" s="90" t="s">
        <v>3140</v>
      </c>
      <c r="B1725" s="89">
        <v>2</v>
      </c>
      <c r="C1725" s="103">
        <v>0.00028556019672057415</v>
      </c>
      <c r="D1725" s="89" t="s">
        <v>3520</v>
      </c>
      <c r="E1725" s="89" t="b">
        <v>0</v>
      </c>
      <c r="F1725" s="89" t="b">
        <v>0</v>
      </c>
      <c r="G1725" s="89" t="b">
        <v>0</v>
      </c>
    </row>
    <row r="1726" spans="1:7" ht="15">
      <c r="A1726" s="90" t="s">
        <v>3141</v>
      </c>
      <c r="B1726" s="89">
        <v>2</v>
      </c>
      <c r="C1726" s="103">
        <v>0.00028556019672057415</v>
      </c>
      <c r="D1726" s="89" t="s">
        <v>3520</v>
      </c>
      <c r="E1726" s="89" t="b">
        <v>0</v>
      </c>
      <c r="F1726" s="89" t="b">
        <v>0</v>
      </c>
      <c r="G1726" s="89" t="b">
        <v>0</v>
      </c>
    </row>
    <row r="1727" spans="1:7" ht="15">
      <c r="A1727" s="90" t="s">
        <v>1240</v>
      </c>
      <c r="B1727" s="89">
        <v>2</v>
      </c>
      <c r="C1727" s="103">
        <v>0.00024407029310759347</v>
      </c>
      <c r="D1727" s="89" t="s">
        <v>3520</v>
      </c>
      <c r="E1727" s="89" t="b">
        <v>0</v>
      </c>
      <c r="F1727" s="89" t="b">
        <v>0</v>
      </c>
      <c r="G1727" s="89" t="b">
        <v>0</v>
      </c>
    </row>
    <row r="1728" spans="1:7" ht="15">
      <c r="A1728" s="90" t="s">
        <v>3142</v>
      </c>
      <c r="B1728" s="89">
        <v>2</v>
      </c>
      <c r="C1728" s="103">
        <v>0.00024407029310759347</v>
      </c>
      <c r="D1728" s="89" t="s">
        <v>3520</v>
      </c>
      <c r="E1728" s="89" t="b">
        <v>0</v>
      </c>
      <c r="F1728" s="89" t="b">
        <v>0</v>
      </c>
      <c r="G1728" s="89" t="b">
        <v>0</v>
      </c>
    </row>
    <row r="1729" spans="1:7" ht="15">
      <c r="A1729" s="90" t="s">
        <v>3143</v>
      </c>
      <c r="B1729" s="89">
        <v>2</v>
      </c>
      <c r="C1729" s="103">
        <v>0.00028556019672057415</v>
      </c>
      <c r="D1729" s="89" t="s">
        <v>3520</v>
      </c>
      <c r="E1729" s="89" t="b">
        <v>0</v>
      </c>
      <c r="F1729" s="89" t="b">
        <v>0</v>
      </c>
      <c r="G1729" s="89" t="b">
        <v>0</v>
      </c>
    </row>
    <row r="1730" spans="1:7" ht="15">
      <c r="A1730" s="90" t="s">
        <v>3144</v>
      </c>
      <c r="B1730" s="89">
        <v>2</v>
      </c>
      <c r="C1730" s="103">
        <v>0.00028556019672057415</v>
      </c>
      <c r="D1730" s="89" t="s">
        <v>3520</v>
      </c>
      <c r="E1730" s="89" t="b">
        <v>0</v>
      </c>
      <c r="F1730" s="89" t="b">
        <v>0</v>
      </c>
      <c r="G1730" s="89" t="b">
        <v>0</v>
      </c>
    </row>
    <row r="1731" spans="1:7" ht="15">
      <c r="A1731" s="90" t="s">
        <v>3145</v>
      </c>
      <c r="B1731" s="89">
        <v>2</v>
      </c>
      <c r="C1731" s="103">
        <v>0.00024407029310759347</v>
      </c>
      <c r="D1731" s="89" t="s">
        <v>3520</v>
      </c>
      <c r="E1731" s="89" t="b">
        <v>0</v>
      </c>
      <c r="F1731" s="89" t="b">
        <v>0</v>
      </c>
      <c r="G1731" s="89" t="b">
        <v>0</v>
      </c>
    </row>
    <row r="1732" spans="1:7" ht="15">
      <c r="A1732" s="90" t="s">
        <v>3146</v>
      </c>
      <c r="B1732" s="89">
        <v>2</v>
      </c>
      <c r="C1732" s="103">
        <v>0.00024407029310759347</v>
      </c>
      <c r="D1732" s="89" t="s">
        <v>3520</v>
      </c>
      <c r="E1732" s="89" t="b">
        <v>0</v>
      </c>
      <c r="F1732" s="89" t="b">
        <v>0</v>
      </c>
      <c r="G1732" s="89" t="b">
        <v>0</v>
      </c>
    </row>
    <row r="1733" spans="1:7" ht="15">
      <c r="A1733" s="90" t="s">
        <v>3147</v>
      </c>
      <c r="B1733" s="89">
        <v>2</v>
      </c>
      <c r="C1733" s="103">
        <v>0.00028556019672057415</v>
      </c>
      <c r="D1733" s="89" t="s">
        <v>3520</v>
      </c>
      <c r="E1733" s="89" t="b">
        <v>0</v>
      </c>
      <c r="F1733" s="89" t="b">
        <v>0</v>
      </c>
      <c r="G1733" s="89" t="b">
        <v>0</v>
      </c>
    </row>
    <row r="1734" spans="1:7" ht="15">
      <c r="A1734" s="90" t="s">
        <v>3148</v>
      </c>
      <c r="B1734" s="89">
        <v>2</v>
      </c>
      <c r="C1734" s="103">
        <v>0.00024407029310759347</v>
      </c>
      <c r="D1734" s="89" t="s">
        <v>3520</v>
      </c>
      <c r="E1734" s="89" t="b">
        <v>0</v>
      </c>
      <c r="F1734" s="89" t="b">
        <v>0</v>
      </c>
      <c r="G1734" s="89" t="b">
        <v>0</v>
      </c>
    </row>
    <row r="1735" spans="1:7" ht="15">
      <c r="A1735" s="90" t="s">
        <v>3149</v>
      </c>
      <c r="B1735" s="89">
        <v>2</v>
      </c>
      <c r="C1735" s="103">
        <v>0.00028556019672057415</v>
      </c>
      <c r="D1735" s="89" t="s">
        <v>3520</v>
      </c>
      <c r="E1735" s="89" t="b">
        <v>0</v>
      </c>
      <c r="F1735" s="89" t="b">
        <v>0</v>
      </c>
      <c r="G1735" s="89" t="b">
        <v>0</v>
      </c>
    </row>
    <row r="1736" spans="1:7" ht="15">
      <c r="A1736" s="90" t="s">
        <v>3150</v>
      </c>
      <c r="B1736" s="89">
        <v>2</v>
      </c>
      <c r="C1736" s="103">
        <v>0.00024407029310759347</v>
      </c>
      <c r="D1736" s="89" t="s">
        <v>3520</v>
      </c>
      <c r="E1736" s="89" t="b">
        <v>0</v>
      </c>
      <c r="F1736" s="89" t="b">
        <v>0</v>
      </c>
      <c r="G1736" s="89" t="b">
        <v>0</v>
      </c>
    </row>
    <row r="1737" spans="1:7" ht="15">
      <c r="A1737" s="90" t="s">
        <v>3151</v>
      </c>
      <c r="B1737" s="89">
        <v>2</v>
      </c>
      <c r="C1737" s="103">
        <v>0.00024407029310759347</v>
      </c>
      <c r="D1737" s="89" t="s">
        <v>3520</v>
      </c>
      <c r="E1737" s="89" t="b">
        <v>0</v>
      </c>
      <c r="F1737" s="89" t="b">
        <v>0</v>
      </c>
      <c r="G1737" s="89" t="b">
        <v>0</v>
      </c>
    </row>
    <row r="1738" spans="1:7" ht="15">
      <c r="A1738" s="90" t="s">
        <v>3152</v>
      </c>
      <c r="B1738" s="89">
        <v>2</v>
      </c>
      <c r="C1738" s="103">
        <v>0.00028556019672057415</v>
      </c>
      <c r="D1738" s="89" t="s">
        <v>3520</v>
      </c>
      <c r="E1738" s="89" t="b">
        <v>0</v>
      </c>
      <c r="F1738" s="89" t="b">
        <v>0</v>
      </c>
      <c r="G1738" s="89" t="b">
        <v>0</v>
      </c>
    </row>
    <row r="1739" spans="1:7" ht="15">
      <c r="A1739" s="90" t="s">
        <v>3153</v>
      </c>
      <c r="B1739" s="89">
        <v>2</v>
      </c>
      <c r="C1739" s="103">
        <v>0.00024407029310759347</v>
      </c>
      <c r="D1739" s="89" t="s">
        <v>3520</v>
      </c>
      <c r="E1739" s="89" t="b">
        <v>1</v>
      </c>
      <c r="F1739" s="89" t="b">
        <v>0</v>
      </c>
      <c r="G1739" s="89" t="b">
        <v>0</v>
      </c>
    </row>
    <row r="1740" spans="1:7" ht="15">
      <c r="A1740" s="90" t="s">
        <v>3154</v>
      </c>
      <c r="B1740" s="89">
        <v>2</v>
      </c>
      <c r="C1740" s="103">
        <v>0.00024407029310759347</v>
      </c>
      <c r="D1740" s="89" t="s">
        <v>3520</v>
      </c>
      <c r="E1740" s="89" t="b">
        <v>0</v>
      </c>
      <c r="F1740" s="89" t="b">
        <v>0</v>
      </c>
      <c r="G1740" s="89" t="b">
        <v>0</v>
      </c>
    </row>
    <row r="1741" spans="1:7" ht="15">
      <c r="A1741" s="90" t="s">
        <v>3155</v>
      </c>
      <c r="B1741" s="89">
        <v>2</v>
      </c>
      <c r="C1741" s="103">
        <v>0.00028556019672057415</v>
      </c>
      <c r="D1741" s="89" t="s">
        <v>3520</v>
      </c>
      <c r="E1741" s="89" t="b">
        <v>0</v>
      </c>
      <c r="F1741" s="89" t="b">
        <v>0</v>
      </c>
      <c r="G1741" s="89" t="b">
        <v>0</v>
      </c>
    </row>
    <row r="1742" spans="1:7" ht="15">
      <c r="A1742" s="90" t="s">
        <v>3156</v>
      </c>
      <c r="B1742" s="89">
        <v>2</v>
      </c>
      <c r="C1742" s="103">
        <v>0.00024407029310759347</v>
      </c>
      <c r="D1742" s="89" t="s">
        <v>3520</v>
      </c>
      <c r="E1742" s="89" t="b">
        <v>0</v>
      </c>
      <c r="F1742" s="89" t="b">
        <v>0</v>
      </c>
      <c r="G1742" s="89" t="b">
        <v>0</v>
      </c>
    </row>
    <row r="1743" spans="1:7" ht="15">
      <c r="A1743" s="90" t="s">
        <v>3157</v>
      </c>
      <c r="B1743" s="89">
        <v>2</v>
      </c>
      <c r="C1743" s="103">
        <v>0.00024407029310759347</v>
      </c>
      <c r="D1743" s="89" t="s">
        <v>3520</v>
      </c>
      <c r="E1743" s="89" t="b">
        <v>0</v>
      </c>
      <c r="F1743" s="89" t="b">
        <v>0</v>
      </c>
      <c r="G1743" s="89" t="b">
        <v>0</v>
      </c>
    </row>
    <row r="1744" spans="1:7" ht="15">
      <c r="A1744" s="90" t="s">
        <v>3158</v>
      </c>
      <c r="B1744" s="89">
        <v>2</v>
      </c>
      <c r="C1744" s="103">
        <v>0.00024407029310759347</v>
      </c>
      <c r="D1744" s="89" t="s">
        <v>3520</v>
      </c>
      <c r="E1744" s="89" t="b">
        <v>0</v>
      </c>
      <c r="F1744" s="89" t="b">
        <v>0</v>
      </c>
      <c r="G1744" s="89" t="b">
        <v>0</v>
      </c>
    </row>
    <row r="1745" spans="1:7" ht="15">
      <c r="A1745" s="90" t="s">
        <v>3159</v>
      </c>
      <c r="B1745" s="89">
        <v>2</v>
      </c>
      <c r="C1745" s="103">
        <v>0.00024407029310759347</v>
      </c>
      <c r="D1745" s="89" t="s">
        <v>3520</v>
      </c>
      <c r="E1745" s="89" t="b">
        <v>0</v>
      </c>
      <c r="F1745" s="89" t="b">
        <v>0</v>
      </c>
      <c r="G1745" s="89" t="b">
        <v>0</v>
      </c>
    </row>
    <row r="1746" spans="1:7" ht="15">
      <c r="A1746" s="90" t="s">
        <v>3160</v>
      </c>
      <c r="B1746" s="89">
        <v>2</v>
      </c>
      <c r="C1746" s="103">
        <v>0.00028556019672057415</v>
      </c>
      <c r="D1746" s="89" t="s">
        <v>3520</v>
      </c>
      <c r="E1746" s="89" t="b">
        <v>0</v>
      </c>
      <c r="F1746" s="89" t="b">
        <v>0</v>
      </c>
      <c r="G1746" s="89" t="b">
        <v>0</v>
      </c>
    </row>
    <row r="1747" spans="1:7" ht="15">
      <c r="A1747" s="90" t="s">
        <v>3161</v>
      </c>
      <c r="B1747" s="89">
        <v>2</v>
      </c>
      <c r="C1747" s="103">
        <v>0.00028556019672057415</v>
      </c>
      <c r="D1747" s="89" t="s">
        <v>3520</v>
      </c>
      <c r="E1747" s="89" t="b">
        <v>0</v>
      </c>
      <c r="F1747" s="89" t="b">
        <v>0</v>
      </c>
      <c r="G1747" s="89" t="b">
        <v>0</v>
      </c>
    </row>
    <row r="1748" spans="1:7" ht="15">
      <c r="A1748" s="90" t="s">
        <v>3162</v>
      </c>
      <c r="B1748" s="89">
        <v>2</v>
      </c>
      <c r="C1748" s="103">
        <v>0.00028556019672057415</v>
      </c>
      <c r="D1748" s="89" t="s">
        <v>3520</v>
      </c>
      <c r="E1748" s="89" t="b">
        <v>0</v>
      </c>
      <c r="F1748" s="89" t="b">
        <v>0</v>
      </c>
      <c r="G1748" s="89" t="b">
        <v>0</v>
      </c>
    </row>
    <row r="1749" spans="1:7" ht="15">
      <c r="A1749" s="90" t="s">
        <v>3163</v>
      </c>
      <c r="B1749" s="89">
        <v>2</v>
      </c>
      <c r="C1749" s="103">
        <v>0.00024407029310759347</v>
      </c>
      <c r="D1749" s="89" t="s">
        <v>3520</v>
      </c>
      <c r="E1749" s="89" t="b">
        <v>0</v>
      </c>
      <c r="F1749" s="89" t="b">
        <v>0</v>
      </c>
      <c r="G1749" s="89" t="b">
        <v>0</v>
      </c>
    </row>
    <row r="1750" spans="1:7" ht="15">
      <c r="A1750" s="90" t="s">
        <v>3164</v>
      </c>
      <c r="B1750" s="89">
        <v>2</v>
      </c>
      <c r="C1750" s="103">
        <v>0.00028556019672057415</v>
      </c>
      <c r="D1750" s="89" t="s">
        <v>3520</v>
      </c>
      <c r="E1750" s="89" t="b">
        <v>0</v>
      </c>
      <c r="F1750" s="89" t="b">
        <v>0</v>
      </c>
      <c r="G1750" s="89" t="b">
        <v>0</v>
      </c>
    </row>
    <row r="1751" spans="1:7" ht="15">
      <c r="A1751" s="90" t="s">
        <v>3165</v>
      </c>
      <c r="B1751" s="89">
        <v>2</v>
      </c>
      <c r="C1751" s="103">
        <v>0.00024407029310759347</v>
      </c>
      <c r="D1751" s="89" t="s">
        <v>3520</v>
      </c>
      <c r="E1751" s="89" t="b">
        <v>0</v>
      </c>
      <c r="F1751" s="89" t="b">
        <v>0</v>
      </c>
      <c r="G1751" s="89" t="b">
        <v>0</v>
      </c>
    </row>
    <row r="1752" spans="1:7" ht="15">
      <c r="A1752" s="90" t="s">
        <v>3166</v>
      </c>
      <c r="B1752" s="89">
        <v>2</v>
      </c>
      <c r="C1752" s="103">
        <v>0.00024407029310759347</v>
      </c>
      <c r="D1752" s="89" t="s">
        <v>3520</v>
      </c>
      <c r="E1752" s="89" t="b">
        <v>0</v>
      </c>
      <c r="F1752" s="89" t="b">
        <v>0</v>
      </c>
      <c r="G1752" s="89" t="b">
        <v>0</v>
      </c>
    </row>
    <row r="1753" spans="1:7" ht="15">
      <c r="A1753" s="90" t="s">
        <v>3167</v>
      </c>
      <c r="B1753" s="89">
        <v>2</v>
      </c>
      <c r="C1753" s="103">
        <v>0.00024407029310759347</v>
      </c>
      <c r="D1753" s="89" t="s">
        <v>3520</v>
      </c>
      <c r="E1753" s="89" t="b">
        <v>0</v>
      </c>
      <c r="F1753" s="89" t="b">
        <v>0</v>
      </c>
      <c r="G1753" s="89" t="b">
        <v>0</v>
      </c>
    </row>
    <row r="1754" spans="1:7" ht="15">
      <c r="A1754" s="90" t="s">
        <v>3168</v>
      </c>
      <c r="B1754" s="89">
        <v>2</v>
      </c>
      <c r="C1754" s="103">
        <v>0.00028556019672057415</v>
      </c>
      <c r="D1754" s="89" t="s">
        <v>3520</v>
      </c>
      <c r="E1754" s="89" t="b">
        <v>0</v>
      </c>
      <c r="F1754" s="89" t="b">
        <v>0</v>
      </c>
      <c r="G1754" s="89" t="b">
        <v>0</v>
      </c>
    </row>
    <row r="1755" spans="1:7" ht="15">
      <c r="A1755" s="90" t="s">
        <v>3169</v>
      </c>
      <c r="B1755" s="89">
        <v>2</v>
      </c>
      <c r="C1755" s="103">
        <v>0.00024407029310759347</v>
      </c>
      <c r="D1755" s="89" t="s">
        <v>3520</v>
      </c>
      <c r="E1755" s="89" t="b">
        <v>0</v>
      </c>
      <c r="F1755" s="89" t="b">
        <v>0</v>
      </c>
      <c r="G1755" s="89" t="b">
        <v>0</v>
      </c>
    </row>
    <row r="1756" spans="1:7" ht="15">
      <c r="A1756" s="90" t="s">
        <v>3170</v>
      </c>
      <c r="B1756" s="89">
        <v>2</v>
      </c>
      <c r="C1756" s="103">
        <v>0.00024407029310759347</v>
      </c>
      <c r="D1756" s="89" t="s">
        <v>3520</v>
      </c>
      <c r="E1756" s="89" t="b">
        <v>1</v>
      </c>
      <c r="F1756" s="89" t="b">
        <v>0</v>
      </c>
      <c r="G1756" s="89" t="b">
        <v>0</v>
      </c>
    </row>
    <row r="1757" spans="1:7" ht="15">
      <c r="A1757" s="90" t="s">
        <v>3171</v>
      </c>
      <c r="B1757" s="89">
        <v>2</v>
      </c>
      <c r="C1757" s="103">
        <v>0.00028556019672057415</v>
      </c>
      <c r="D1757" s="89" t="s">
        <v>3520</v>
      </c>
      <c r="E1757" s="89" t="b">
        <v>0</v>
      </c>
      <c r="F1757" s="89" t="b">
        <v>0</v>
      </c>
      <c r="G1757" s="89" t="b">
        <v>0</v>
      </c>
    </row>
    <row r="1758" spans="1:7" ht="15">
      <c r="A1758" s="90" t="s">
        <v>3172</v>
      </c>
      <c r="B1758" s="89">
        <v>2</v>
      </c>
      <c r="C1758" s="103">
        <v>0.00028556019672057415</v>
      </c>
      <c r="D1758" s="89" t="s">
        <v>3520</v>
      </c>
      <c r="E1758" s="89" t="b">
        <v>0</v>
      </c>
      <c r="F1758" s="89" t="b">
        <v>0</v>
      </c>
      <c r="G1758" s="89" t="b">
        <v>0</v>
      </c>
    </row>
    <row r="1759" spans="1:7" ht="15">
      <c r="A1759" s="90" t="s">
        <v>3173</v>
      </c>
      <c r="B1759" s="89">
        <v>2</v>
      </c>
      <c r="C1759" s="103">
        <v>0.00028556019672057415</v>
      </c>
      <c r="D1759" s="89" t="s">
        <v>3520</v>
      </c>
      <c r="E1759" s="89" t="b">
        <v>0</v>
      </c>
      <c r="F1759" s="89" t="b">
        <v>0</v>
      </c>
      <c r="G1759" s="89" t="b">
        <v>0</v>
      </c>
    </row>
    <row r="1760" spans="1:7" ht="15">
      <c r="A1760" s="90" t="s">
        <v>3174</v>
      </c>
      <c r="B1760" s="89">
        <v>2</v>
      </c>
      <c r="C1760" s="103">
        <v>0.00028556019672057415</v>
      </c>
      <c r="D1760" s="89" t="s">
        <v>3520</v>
      </c>
      <c r="E1760" s="89" t="b">
        <v>0</v>
      </c>
      <c r="F1760" s="89" t="b">
        <v>0</v>
      </c>
      <c r="G1760" s="89" t="b">
        <v>0</v>
      </c>
    </row>
    <row r="1761" spans="1:7" ht="15">
      <c r="A1761" s="90" t="s">
        <v>3175</v>
      </c>
      <c r="B1761" s="89">
        <v>2</v>
      </c>
      <c r="C1761" s="103">
        <v>0.00024407029310759347</v>
      </c>
      <c r="D1761" s="89" t="s">
        <v>3520</v>
      </c>
      <c r="E1761" s="89" t="b">
        <v>0</v>
      </c>
      <c r="F1761" s="89" t="b">
        <v>0</v>
      </c>
      <c r="G1761" s="89" t="b">
        <v>0</v>
      </c>
    </row>
    <row r="1762" spans="1:7" ht="15">
      <c r="A1762" s="90" t="s">
        <v>3176</v>
      </c>
      <c r="B1762" s="89">
        <v>2</v>
      </c>
      <c r="C1762" s="103">
        <v>0.00024407029310759347</v>
      </c>
      <c r="D1762" s="89" t="s">
        <v>3520</v>
      </c>
      <c r="E1762" s="89" t="b">
        <v>0</v>
      </c>
      <c r="F1762" s="89" t="b">
        <v>0</v>
      </c>
      <c r="G1762" s="89" t="b">
        <v>0</v>
      </c>
    </row>
    <row r="1763" spans="1:7" ht="15">
      <c r="A1763" s="90" t="s">
        <v>3177</v>
      </c>
      <c r="B1763" s="89">
        <v>2</v>
      </c>
      <c r="C1763" s="103">
        <v>0.00028556019672057415</v>
      </c>
      <c r="D1763" s="89" t="s">
        <v>3520</v>
      </c>
      <c r="E1763" s="89" t="b">
        <v>0</v>
      </c>
      <c r="F1763" s="89" t="b">
        <v>0</v>
      </c>
      <c r="G1763" s="89" t="b">
        <v>0</v>
      </c>
    </row>
    <row r="1764" spans="1:7" ht="15">
      <c r="A1764" s="90" t="s">
        <v>3178</v>
      </c>
      <c r="B1764" s="89">
        <v>2</v>
      </c>
      <c r="C1764" s="103">
        <v>0.00024407029310759347</v>
      </c>
      <c r="D1764" s="89" t="s">
        <v>3520</v>
      </c>
      <c r="E1764" s="89" t="b">
        <v>0</v>
      </c>
      <c r="F1764" s="89" t="b">
        <v>0</v>
      </c>
      <c r="G1764" s="89" t="b">
        <v>0</v>
      </c>
    </row>
    <row r="1765" spans="1:7" ht="15">
      <c r="A1765" s="90" t="s">
        <v>3179</v>
      </c>
      <c r="B1765" s="89">
        <v>2</v>
      </c>
      <c r="C1765" s="103">
        <v>0.00028556019672057415</v>
      </c>
      <c r="D1765" s="89" t="s">
        <v>3520</v>
      </c>
      <c r="E1765" s="89" t="b">
        <v>0</v>
      </c>
      <c r="F1765" s="89" t="b">
        <v>0</v>
      </c>
      <c r="G1765" s="89" t="b">
        <v>0</v>
      </c>
    </row>
    <row r="1766" spans="1:7" ht="15">
      <c r="A1766" s="90" t="s">
        <v>3180</v>
      </c>
      <c r="B1766" s="89">
        <v>2</v>
      </c>
      <c r="C1766" s="103">
        <v>0.00028556019672057415</v>
      </c>
      <c r="D1766" s="89" t="s">
        <v>3520</v>
      </c>
      <c r="E1766" s="89" t="b">
        <v>0</v>
      </c>
      <c r="F1766" s="89" t="b">
        <v>0</v>
      </c>
      <c r="G1766" s="89" t="b">
        <v>0</v>
      </c>
    </row>
    <row r="1767" spans="1:7" ht="15">
      <c r="A1767" s="90" t="s">
        <v>3181</v>
      </c>
      <c r="B1767" s="89">
        <v>2</v>
      </c>
      <c r="C1767" s="103">
        <v>0.00028556019672057415</v>
      </c>
      <c r="D1767" s="89" t="s">
        <v>3520</v>
      </c>
      <c r="E1767" s="89" t="b">
        <v>0</v>
      </c>
      <c r="F1767" s="89" t="b">
        <v>0</v>
      </c>
      <c r="G1767" s="89" t="b">
        <v>0</v>
      </c>
    </row>
    <row r="1768" spans="1:7" ht="15">
      <c r="A1768" s="90" t="s">
        <v>3182</v>
      </c>
      <c r="B1768" s="89">
        <v>2</v>
      </c>
      <c r="C1768" s="103">
        <v>0.00028556019672057415</v>
      </c>
      <c r="D1768" s="89" t="s">
        <v>3520</v>
      </c>
      <c r="E1768" s="89" t="b">
        <v>0</v>
      </c>
      <c r="F1768" s="89" t="b">
        <v>0</v>
      </c>
      <c r="G1768" s="89" t="b">
        <v>0</v>
      </c>
    </row>
    <row r="1769" spans="1:7" ht="15">
      <c r="A1769" s="90" t="s">
        <v>3183</v>
      </c>
      <c r="B1769" s="89">
        <v>2</v>
      </c>
      <c r="C1769" s="103">
        <v>0.00024407029310759347</v>
      </c>
      <c r="D1769" s="89" t="s">
        <v>3520</v>
      </c>
      <c r="E1769" s="89" t="b">
        <v>0</v>
      </c>
      <c r="F1769" s="89" t="b">
        <v>0</v>
      </c>
      <c r="G1769" s="89" t="b">
        <v>0</v>
      </c>
    </row>
    <row r="1770" spans="1:7" ht="15">
      <c r="A1770" s="90" t="s">
        <v>3184</v>
      </c>
      <c r="B1770" s="89">
        <v>2</v>
      </c>
      <c r="C1770" s="103">
        <v>0.00024407029310759347</v>
      </c>
      <c r="D1770" s="89" t="s">
        <v>3520</v>
      </c>
      <c r="E1770" s="89" t="b">
        <v>0</v>
      </c>
      <c r="F1770" s="89" t="b">
        <v>0</v>
      </c>
      <c r="G1770" s="89" t="b">
        <v>0</v>
      </c>
    </row>
    <row r="1771" spans="1:7" ht="15">
      <c r="A1771" s="90" t="s">
        <v>3185</v>
      </c>
      <c r="B1771" s="89">
        <v>2</v>
      </c>
      <c r="C1771" s="103">
        <v>0.00024407029310759347</v>
      </c>
      <c r="D1771" s="89" t="s">
        <v>3520</v>
      </c>
      <c r="E1771" s="89" t="b">
        <v>0</v>
      </c>
      <c r="F1771" s="89" t="b">
        <v>0</v>
      </c>
      <c r="G1771" s="89" t="b">
        <v>0</v>
      </c>
    </row>
    <row r="1772" spans="1:7" ht="15">
      <c r="A1772" s="90" t="s">
        <v>3186</v>
      </c>
      <c r="B1772" s="89">
        <v>2</v>
      </c>
      <c r="C1772" s="103">
        <v>0.00028556019672057415</v>
      </c>
      <c r="D1772" s="89" t="s">
        <v>3520</v>
      </c>
      <c r="E1772" s="89" t="b">
        <v>0</v>
      </c>
      <c r="F1772" s="89" t="b">
        <v>0</v>
      </c>
      <c r="G1772" s="89" t="b">
        <v>0</v>
      </c>
    </row>
    <row r="1773" spans="1:7" ht="15">
      <c r="A1773" s="90" t="s">
        <v>3187</v>
      </c>
      <c r="B1773" s="89">
        <v>2</v>
      </c>
      <c r="C1773" s="103">
        <v>0.00024407029310759347</v>
      </c>
      <c r="D1773" s="89" t="s">
        <v>3520</v>
      </c>
      <c r="E1773" s="89" t="b">
        <v>0</v>
      </c>
      <c r="F1773" s="89" t="b">
        <v>0</v>
      </c>
      <c r="G1773" s="89" t="b">
        <v>0</v>
      </c>
    </row>
    <row r="1774" spans="1:7" ht="15">
      <c r="A1774" s="90" t="s">
        <v>3188</v>
      </c>
      <c r="B1774" s="89">
        <v>2</v>
      </c>
      <c r="C1774" s="103">
        <v>0.00024407029310759347</v>
      </c>
      <c r="D1774" s="89" t="s">
        <v>3520</v>
      </c>
      <c r="E1774" s="89" t="b">
        <v>0</v>
      </c>
      <c r="F1774" s="89" t="b">
        <v>0</v>
      </c>
      <c r="G1774" s="89" t="b">
        <v>0</v>
      </c>
    </row>
    <row r="1775" spans="1:7" ht="15">
      <c r="A1775" s="90" t="s">
        <v>3189</v>
      </c>
      <c r="B1775" s="89">
        <v>2</v>
      </c>
      <c r="C1775" s="103">
        <v>0.00024407029310759347</v>
      </c>
      <c r="D1775" s="89" t="s">
        <v>3520</v>
      </c>
      <c r="E1775" s="89" t="b">
        <v>0</v>
      </c>
      <c r="F1775" s="89" t="b">
        <v>0</v>
      </c>
      <c r="G1775" s="89" t="b">
        <v>0</v>
      </c>
    </row>
    <row r="1776" spans="1:7" ht="15">
      <c r="A1776" s="90" t="s">
        <v>3190</v>
      </c>
      <c r="B1776" s="89">
        <v>2</v>
      </c>
      <c r="C1776" s="103">
        <v>0.00024407029310759347</v>
      </c>
      <c r="D1776" s="89" t="s">
        <v>3520</v>
      </c>
      <c r="E1776" s="89" t="b">
        <v>0</v>
      </c>
      <c r="F1776" s="89" t="b">
        <v>0</v>
      </c>
      <c r="G1776" s="89" t="b">
        <v>0</v>
      </c>
    </row>
    <row r="1777" spans="1:7" ht="15">
      <c r="A1777" s="90" t="s">
        <v>3191</v>
      </c>
      <c r="B1777" s="89">
        <v>2</v>
      </c>
      <c r="C1777" s="103">
        <v>0.00024407029310759347</v>
      </c>
      <c r="D1777" s="89" t="s">
        <v>3520</v>
      </c>
      <c r="E1777" s="89" t="b">
        <v>0</v>
      </c>
      <c r="F1777" s="89" t="b">
        <v>0</v>
      </c>
      <c r="G1777" s="89" t="b">
        <v>0</v>
      </c>
    </row>
    <row r="1778" spans="1:7" ht="15">
      <c r="A1778" s="90" t="s">
        <v>3192</v>
      </c>
      <c r="B1778" s="89">
        <v>2</v>
      </c>
      <c r="C1778" s="103">
        <v>0.00024407029310759347</v>
      </c>
      <c r="D1778" s="89" t="s">
        <v>3520</v>
      </c>
      <c r="E1778" s="89" t="b">
        <v>0</v>
      </c>
      <c r="F1778" s="89" t="b">
        <v>0</v>
      </c>
      <c r="G1778" s="89" t="b">
        <v>0</v>
      </c>
    </row>
    <row r="1779" spans="1:7" ht="15">
      <c r="A1779" s="90" t="s">
        <v>3193</v>
      </c>
      <c r="B1779" s="89">
        <v>2</v>
      </c>
      <c r="C1779" s="103">
        <v>0.00024407029310759347</v>
      </c>
      <c r="D1779" s="89" t="s">
        <v>3520</v>
      </c>
      <c r="E1779" s="89" t="b">
        <v>0</v>
      </c>
      <c r="F1779" s="89" t="b">
        <v>0</v>
      </c>
      <c r="G1779" s="89" t="b">
        <v>0</v>
      </c>
    </row>
    <row r="1780" spans="1:7" ht="15">
      <c r="A1780" s="90" t="s">
        <v>3194</v>
      </c>
      <c r="B1780" s="89">
        <v>2</v>
      </c>
      <c r="C1780" s="103">
        <v>0.00024407029310759347</v>
      </c>
      <c r="D1780" s="89" t="s">
        <v>3520</v>
      </c>
      <c r="E1780" s="89" t="b">
        <v>0</v>
      </c>
      <c r="F1780" s="89" t="b">
        <v>0</v>
      </c>
      <c r="G1780" s="89" t="b">
        <v>0</v>
      </c>
    </row>
    <row r="1781" spans="1:7" ht="15">
      <c r="A1781" s="90" t="s">
        <v>3195</v>
      </c>
      <c r="B1781" s="89">
        <v>2</v>
      </c>
      <c r="C1781" s="103">
        <v>0.00024407029310759347</v>
      </c>
      <c r="D1781" s="89" t="s">
        <v>3520</v>
      </c>
      <c r="E1781" s="89" t="b">
        <v>0</v>
      </c>
      <c r="F1781" s="89" t="b">
        <v>0</v>
      </c>
      <c r="G1781" s="89" t="b">
        <v>0</v>
      </c>
    </row>
    <row r="1782" spans="1:7" ht="15">
      <c r="A1782" s="90" t="s">
        <v>3196</v>
      </c>
      <c r="B1782" s="89">
        <v>2</v>
      </c>
      <c r="C1782" s="103">
        <v>0.00024407029310759347</v>
      </c>
      <c r="D1782" s="89" t="s">
        <v>3520</v>
      </c>
      <c r="E1782" s="89" t="b">
        <v>0</v>
      </c>
      <c r="F1782" s="89" t="b">
        <v>0</v>
      </c>
      <c r="G1782" s="89" t="b">
        <v>0</v>
      </c>
    </row>
    <row r="1783" spans="1:7" ht="15">
      <c r="A1783" s="90" t="s">
        <v>3197</v>
      </c>
      <c r="B1783" s="89">
        <v>2</v>
      </c>
      <c r="C1783" s="103">
        <v>0.00024407029310759347</v>
      </c>
      <c r="D1783" s="89" t="s">
        <v>3520</v>
      </c>
      <c r="E1783" s="89" t="b">
        <v>0</v>
      </c>
      <c r="F1783" s="89" t="b">
        <v>0</v>
      </c>
      <c r="G1783" s="89" t="b">
        <v>0</v>
      </c>
    </row>
    <row r="1784" spans="1:7" ht="15">
      <c r="A1784" s="90" t="s">
        <v>3198</v>
      </c>
      <c r="B1784" s="89">
        <v>2</v>
      </c>
      <c r="C1784" s="103">
        <v>0.00024407029310759347</v>
      </c>
      <c r="D1784" s="89" t="s">
        <v>3520</v>
      </c>
      <c r="E1784" s="89" t="b">
        <v>0</v>
      </c>
      <c r="F1784" s="89" t="b">
        <v>0</v>
      </c>
      <c r="G1784" s="89" t="b">
        <v>0</v>
      </c>
    </row>
    <row r="1785" spans="1:7" ht="15">
      <c r="A1785" s="90" t="s">
        <v>3199</v>
      </c>
      <c r="B1785" s="89">
        <v>2</v>
      </c>
      <c r="C1785" s="103">
        <v>0.00024407029310759347</v>
      </c>
      <c r="D1785" s="89" t="s">
        <v>3520</v>
      </c>
      <c r="E1785" s="89" t="b">
        <v>0</v>
      </c>
      <c r="F1785" s="89" t="b">
        <v>0</v>
      </c>
      <c r="G1785" s="89" t="b">
        <v>0</v>
      </c>
    </row>
    <row r="1786" spans="1:7" ht="15">
      <c r="A1786" s="90" t="s">
        <v>3200</v>
      </c>
      <c r="B1786" s="89">
        <v>2</v>
      </c>
      <c r="C1786" s="103">
        <v>0.00024407029310759347</v>
      </c>
      <c r="D1786" s="89" t="s">
        <v>3520</v>
      </c>
      <c r="E1786" s="89" t="b">
        <v>0</v>
      </c>
      <c r="F1786" s="89" t="b">
        <v>0</v>
      </c>
      <c r="G1786" s="89" t="b">
        <v>0</v>
      </c>
    </row>
    <row r="1787" spans="1:7" ht="15">
      <c r="A1787" s="90" t="s">
        <v>3201</v>
      </c>
      <c r="B1787" s="89">
        <v>2</v>
      </c>
      <c r="C1787" s="103">
        <v>0.00024407029310759347</v>
      </c>
      <c r="D1787" s="89" t="s">
        <v>3520</v>
      </c>
      <c r="E1787" s="89" t="b">
        <v>0</v>
      </c>
      <c r="F1787" s="89" t="b">
        <v>0</v>
      </c>
      <c r="G1787" s="89" t="b">
        <v>0</v>
      </c>
    </row>
    <row r="1788" spans="1:7" ht="15">
      <c r="A1788" s="90" t="s">
        <v>3202</v>
      </c>
      <c r="B1788" s="89">
        <v>2</v>
      </c>
      <c r="C1788" s="103">
        <v>0.00024407029310759347</v>
      </c>
      <c r="D1788" s="89" t="s">
        <v>3520</v>
      </c>
      <c r="E1788" s="89" t="b">
        <v>0</v>
      </c>
      <c r="F1788" s="89" t="b">
        <v>0</v>
      </c>
      <c r="G1788" s="89" t="b">
        <v>0</v>
      </c>
    </row>
    <row r="1789" spans="1:7" ht="15">
      <c r="A1789" s="90" t="s">
        <v>3203</v>
      </c>
      <c r="B1789" s="89">
        <v>2</v>
      </c>
      <c r="C1789" s="103">
        <v>0.00024407029310759347</v>
      </c>
      <c r="D1789" s="89" t="s">
        <v>3520</v>
      </c>
      <c r="E1789" s="89" t="b">
        <v>0</v>
      </c>
      <c r="F1789" s="89" t="b">
        <v>0</v>
      </c>
      <c r="G1789" s="89" t="b">
        <v>0</v>
      </c>
    </row>
    <row r="1790" spans="1:7" ht="15">
      <c r="A1790" s="90" t="s">
        <v>3204</v>
      </c>
      <c r="B1790" s="89">
        <v>2</v>
      </c>
      <c r="C1790" s="103">
        <v>0.00028556019672057415</v>
      </c>
      <c r="D1790" s="89" t="s">
        <v>3520</v>
      </c>
      <c r="E1790" s="89" t="b">
        <v>0</v>
      </c>
      <c r="F1790" s="89" t="b">
        <v>0</v>
      </c>
      <c r="G1790" s="89" t="b">
        <v>0</v>
      </c>
    </row>
    <row r="1791" spans="1:7" ht="15">
      <c r="A1791" s="90" t="s">
        <v>3205</v>
      </c>
      <c r="B1791" s="89">
        <v>2</v>
      </c>
      <c r="C1791" s="103">
        <v>0.00024407029310759347</v>
      </c>
      <c r="D1791" s="89" t="s">
        <v>3520</v>
      </c>
      <c r="E1791" s="89" t="b">
        <v>0</v>
      </c>
      <c r="F1791" s="89" t="b">
        <v>0</v>
      </c>
      <c r="G1791" s="89" t="b">
        <v>0</v>
      </c>
    </row>
    <row r="1792" spans="1:7" ht="15">
      <c r="A1792" s="90" t="s">
        <v>3206</v>
      </c>
      <c r="B1792" s="89">
        <v>2</v>
      </c>
      <c r="C1792" s="103">
        <v>0.00024407029310759347</v>
      </c>
      <c r="D1792" s="89" t="s">
        <v>3520</v>
      </c>
      <c r="E1792" s="89" t="b">
        <v>0</v>
      </c>
      <c r="F1792" s="89" t="b">
        <v>0</v>
      </c>
      <c r="G1792" s="89" t="b">
        <v>0</v>
      </c>
    </row>
    <row r="1793" spans="1:7" ht="15">
      <c r="A1793" s="90" t="s">
        <v>3207</v>
      </c>
      <c r="B1793" s="89">
        <v>2</v>
      </c>
      <c r="C1793" s="103">
        <v>0.00024407029310759347</v>
      </c>
      <c r="D1793" s="89" t="s">
        <v>3520</v>
      </c>
      <c r="E1793" s="89" t="b">
        <v>0</v>
      </c>
      <c r="F1793" s="89" t="b">
        <v>0</v>
      </c>
      <c r="G1793" s="89" t="b">
        <v>0</v>
      </c>
    </row>
    <row r="1794" spans="1:7" ht="15">
      <c r="A1794" s="90" t="s">
        <v>3208</v>
      </c>
      <c r="B1794" s="89">
        <v>2</v>
      </c>
      <c r="C1794" s="103">
        <v>0.00028556019672057415</v>
      </c>
      <c r="D1794" s="89" t="s">
        <v>3520</v>
      </c>
      <c r="E1794" s="89" t="b">
        <v>0</v>
      </c>
      <c r="F1794" s="89" t="b">
        <v>0</v>
      </c>
      <c r="G1794" s="89" t="b">
        <v>0</v>
      </c>
    </row>
    <row r="1795" spans="1:7" ht="15">
      <c r="A1795" s="90" t="s">
        <v>3209</v>
      </c>
      <c r="B1795" s="89">
        <v>2</v>
      </c>
      <c r="C1795" s="103">
        <v>0.00024407029310759347</v>
      </c>
      <c r="D1795" s="89" t="s">
        <v>3520</v>
      </c>
      <c r="E1795" s="89" t="b">
        <v>0</v>
      </c>
      <c r="F1795" s="89" t="b">
        <v>0</v>
      </c>
      <c r="G1795" s="89" t="b">
        <v>0</v>
      </c>
    </row>
    <row r="1796" spans="1:7" ht="15">
      <c r="A1796" s="90" t="s">
        <v>3210</v>
      </c>
      <c r="B1796" s="89">
        <v>2</v>
      </c>
      <c r="C1796" s="103">
        <v>0.00024407029310759347</v>
      </c>
      <c r="D1796" s="89" t="s">
        <v>3520</v>
      </c>
      <c r="E1796" s="89" t="b">
        <v>0</v>
      </c>
      <c r="F1796" s="89" t="b">
        <v>1</v>
      </c>
      <c r="G1796" s="89" t="b">
        <v>0</v>
      </c>
    </row>
    <row r="1797" spans="1:7" ht="15">
      <c r="A1797" s="90" t="s">
        <v>3211</v>
      </c>
      <c r="B1797" s="89">
        <v>2</v>
      </c>
      <c r="C1797" s="103">
        <v>0.00024407029310759347</v>
      </c>
      <c r="D1797" s="89" t="s">
        <v>3520</v>
      </c>
      <c r="E1797" s="89" t="b">
        <v>0</v>
      </c>
      <c r="F1797" s="89" t="b">
        <v>0</v>
      </c>
      <c r="G1797" s="89" t="b">
        <v>0</v>
      </c>
    </row>
    <row r="1798" spans="1:7" ht="15">
      <c r="A1798" s="90" t="s">
        <v>3212</v>
      </c>
      <c r="B1798" s="89">
        <v>2</v>
      </c>
      <c r="C1798" s="103">
        <v>0.00024407029310759347</v>
      </c>
      <c r="D1798" s="89" t="s">
        <v>3520</v>
      </c>
      <c r="E1798" s="89" t="b">
        <v>0</v>
      </c>
      <c r="F1798" s="89" t="b">
        <v>0</v>
      </c>
      <c r="G1798" s="89" t="b">
        <v>0</v>
      </c>
    </row>
    <row r="1799" spans="1:7" ht="15">
      <c r="A1799" s="90" t="s">
        <v>3213</v>
      </c>
      <c r="B1799" s="89">
        <v>2</v>
      </c>
      <c r="C1799" s="103">
        <v>0.00024407029310759347</v>
      </c>
      <c r="D1799" s="89" t="s">
        <v>3520</v>
      </c>
      <c r="E1799" s="89" t="b">
        <v>0</v>
      </c>
      <c r="F1799" s="89" t="b">
        <v>0</v>
      </c>
      <c r="G1799" s="89" t="b">
        <v>0</v>
      </c>
    </row>
    <row r="1800" spans="1:7" ht="15">
      <c r="A1800" s="90" t="s">
        <v>3214</v>
      </c>
      <c r="B1800" s="89">
        <v>2</v>
      </c>
      <c r="C1800" s="103">
        <v>0.00028556019672057415</v>
      </c>
      <c r="D1800" s="89" t="s">
        <v>3520</v>
      </c>
      <c r="E1800" s="89" t="b">
        <v>0</v>
      </c>
      <c r="F1800" s="89" t="b">
        <v>0</v>
      </c>
      <c r="G1800" s="89" t="b">
        <v>0</v>
      </c>
    </row>
    <row r="1801" spans="1:7" ht="15">
      <c r="A1801" s="90" t="s">
        <v>3215</v>
      </c>
      <c r="B1801" s="89">
        <v>2</v>
      </c>
      <c r="C1801" s="103">
        <v>0.00024407029310759347</v>
      </c>
      <c r="D1801" s="89" t="s">
        <v>3520</v>
      </c>
      <c r="E1801" s="89" t="b">
        <v>0</v>
      </c>
      <c r="F1801" s="89" t="b">
        <v>0</v>
      </c>
      <c r="G1801" s="89" t="b">
        <v>0</v>
      </c>
    </row>
    <row r="1802" spans="1:7" ht="15">
      <c r="A1802" s="90" t="s">
        <v>3216</v>
      </c>
      <c r="B1802" s="89">
        <v>2</v>
      </c>
      <c r="C1802" s="103">
        <v>0.00024407029310759347</v>
      </c>
      <c r="D1802" s="89" t="s">
        <v>3520</v>
      </c>
      <c r="E1802" s="89" t="b">
        <v>0</v>
      </c>
      <c r="F1802" s="89" t="b">
        <v>0</v>
      </c>
      <c r="G1802" s="89" t="b">
        <v>0</v>
      </c>
    </row>
    <row r="1803" spans="1:7" ht="15">
      <c r="A1803" s="90" t="s">
        <v>3217</v>
      </c>
      <c r="B1803" s="89">
        <v>2</v>
      </c>
      <c r="C1803" s="103">
        <v>0.00024407029310759347</v>
      </c>
      <c r="D1803" s="89" t="s">
        <v>3520</v>
      </c>
      <c r="E1803" s="89" t="b">
        <v>0</v>
      </c>
      <c r="F1803" s="89" t="b">
        <v>0</v>
      </c>
      <c r="G1803" s="89" t="b">
        <v>0</v>
      </c>
    </row>
    <row r="1804" spans="1:7" ht="15">
      <c r="A1804" s="90" t="s">
        <v>3218</v>
      </c>
      <c r="B1804" s="89">
        <v>2</v>
      </c>
      <c r="C1804" s="103">
        <v>0.00024407029310759347</v>
      </c>
      <c r="D1804" s="89" t="s">
        <v>3520</v>
      </c>
      <c r="E1804" s="89" t="b">
        <v>0</v>
      </c>
      <c r="F1804" s="89" t="b">
        <v>0</v>
      </c>
      <c r="G1804" s="89" t="b">
        <v>0</v>
      </c>
    </row>
    <row r="1805" spans="1:7" ht="15">
      <c r="A1805" s="90" t="s">
        <v>3219</v>
      </c>
      <c r="B1805" s="89">
        <v>2</v>
      </c>
      <c r="C1805" s="103">
        <v>0.00024407029310759347</v>
      </c>
      <c r="D1805" s="89" t="s">
        <v>3520</v>
      </c>
      <c r="E1805" s="89" t="b">
        <v>0</v>
      </c>
      <c r="F1805" s="89" t="b">
        <v>0</v>
      </c>
      <c r="G1805" s="89" t="b">
        <v>0</v>
      </c>
    </row>
    <row r="1806" spans="1:7" ht="15">
      <c r="A1806" s="90" t="s">
        <v>3220</v>
      </c>
      <c r="B1806" s="89">
        <v>2</v>
      </c>
      <c r="C1806" s="103">
        <v>0.00024407029310759347</v>
      </c>
      <c r="D1806" s="89" t="s">
        <v>3520</v>
      </c>
      <c r="E1806" s="89" t="b">
        <v>0</v>
      </c>
      <c r="F1806" s="89" t="b">
        <v>0</v>
      </c>
      <c r="G1806" s="89" t="b">
        <v>0</v>
      </c>
    </row>
    <row r="1807" spans="1:7" ht="15">
      <c r="A1807" s="90" t="s">
        <v>3221</v>
      </c>
      <c r="B1807" s="89">
        <v>2</v>
      </c>
      <c r="C1807" s="103">
        <v>0.00024407029310759347</v>
      </c>
      <c r="D1807" s="89" t="s">
        <v>3520</v>
      </c>
      <c r="E1807" s="89" t="b">
        <v>0</v>
      </c>
      <c r="F1807" s="89" t="b">
        <v>0</v>
      </c>
      <c r="G1807" s="89" t="b">
        <v>0</v>
      </c>
    </row>
    <row r="1808" spans="1:7" ht="15">
      <c r="A1808" s="90" t="s">
        <v>3222</v>
      </c>
      <c r="B1808" s="89">
        <v>2</v>
      </c>
      <c r="C1808" s="103">
        <v>0.00028556019672057415</v>
      </c>
      <c r="D1808" s="89" t="s">
        <v>3520</v>
      </c>
      <c r="E1808" s="89" t="b">
        <v>0</v>
      </c>
      <c r="F1808" s="89" t="b">
        <v>0</v>
      </c>
      <c r="G1808" s="89" t="b">
        <v>0</v>
      </c>
    </row>
    <row r="1809" spans="1:7" ht="15">
      <c r="A1809" s="90" t="s">
        <v>3223</v>
      </c>
      <c r="B1809" s="89">
        <v>2</v>
      </c>
      <c r="C1809" s="103">
        <v>0.00024407029310759347</v>
      </c>
      <c r="D1809" s="89" t="s">
        <v>3520</v>
      </c>
      <c r="E1809" s="89" t="b">
        <v>0</v>
      </c>
      <c r="F1809" s="89" t="b">
        <v>0</v>
      </c>
      <c r="G1809" s="89" t="b">
        <v>0</v>
      </c>
    </row>
    <row r="1810" spans="1:7" ht="15">
      <c r="A1810" s="90" t="s">
        <v>3224</v>
      </c>
      <c r="B1810" s="89">
        <v>2</v>
      </c>
      <c r="C1810" s="103">
        <v>0.00024407029310759347</v>
      </c>
      <c r="D1810" s="89" t="s">
        <v>3520</v>
      </c>
      <c r="E1810" s="89" t="b">
        <v>0</v>
      </c>
      <c r="F1810" s="89" t="b">
        <v>0</v>
      </c>
      <c r="G1810" s="89" t="b">
        <v>0</v>
      </c>
    </row>
    <row r="1811" spans="1:7" ht="15">
      <c r="A1811" s="90" t="s">
        <v>3225</v>
      </c>
      <c r="B1811" s="89">
        <v>2</v>
      </c>
      <c r="C1811" s="103">
        <v>0.00028556019672057415</v>
      </c>
      <c r="D1811" s="89" t="s">
        <v>3520</v>
      </c>
      <c r="E1811" s="89" t="b">
        <v>0</v>
      </c>
      <c r="F1811" s="89" t="b">
        <v>0</v>
      </c>
      <c r="G1811" s="89" t="b">
        <v>0</v>
      </c>
    </row>
    <row r="1812" spans="1:7" ht="15">
      <c r="A1812" s="90" t="s">
        <v>3226</v>
      </c>
      <c r="B1812" s="89">
        <v>2</v>
      </c>
      <c r="C1812" s="103">
        <v>0.00024407029310759347</v>
      </c>
      <c r="D1812" s="89" t="s">
        <v>3520</v>
      </c>
      <c r="E1812" s="89" t="b">
        <v>0</v>
      </c>
      <c r="F1812" s="89" t="b">
        <v>0</v>
      </c>
      <c r="G1812" s="89" t="b">
        <v>0</v>
      </c>
    </row>
    <row r="1813" spans="1:7" ht="15">
      <c r="A1813" s="90" t="s">
        <v>3227</v>
      </c>
      <c r="B1813" s="89">
        <v>2</v>
      </c>
      <c r="C1813" s="103">
        <v>0.00024407029310759347</v>
      </c>
      <c r="D1813" s="89" t="s">
        <v>3520</v>
      </c>
      <c r="E1813" s="89" t="b">
        <v>0</v>
      </c>
      <c r="F1813" s="89" t="b">
        <v>0</v>
      </c>
      <c r="G1813" s="89" t="b">
        <v>0</v>
      </c>
    </row>
    <row r="1814" spans="1:7" ht="15">
      <c r="A1814" s="90" t="s">
        <v>3228</v>
      </c>
      <c r="B1814" s="89">
        <v>2</v>
      </c>
      <c r="C1814" s="103">
        <v>0.00028556019672057415</v>
      </c>
      <c r="D1814" s="89" t="s">
        <v>3520</v>
      </c>
      <c r="E1814" s="89" t="b">
        <v>0</v>
      </c>
      <c r="F1814" s="89" t="b">
        <v>0</v>
      </c>
      <c r="G1814" s="89" t="b">
        <v>0</v>
      </c>
    </row>
    <row r="1815" spans="1:7" ht="15">
      <c r="A1815" s="90" t="s">
        <v>3229</v>
      </c>
      <c r="B1815" s="89">
        <v>2</v>
      </c>
      <c r="C1815" s="103">
        <v>0.00024407029310759347</v>
      </c>
      <c r="D1815" s="89" t="s">
        <v>3520</v>
      </c>
      <c r="E1815" s="89" t="b">
        <v>0</v>
      </c>
      <c r="F1815" s="89" t="b">
        <v>0</v>
      </c>
      <c r="G1815" s="89" t="b">
        <v>0</v>
      </c>
    </row>
    <row r="1816" spans="1:7" ht="15">
      <c r="A1816" s="90" t="s">
        <v>3230</v>
      </c>
      <c r="B1816" s="89">
        <v>2</v>
      </c>
      <c r="C1816" s="103">
        <v>0.00024407029310759347</v>
      </c>
      <c r="D1816" s="89" t="s">
        <v>3520</v>
      </c>
      <c r="E1816" s="89" t="b">
        <v>0</v>
      </c>
      <c r="F1816" s="89" t="b">
        <v>0</v>
      </c>
      <c r="G1816" s="89" t="b">
        <v>0</v>
      </c>
    </row>
    <row r="1817" spans="1:7" ht="15">
      <c r="A1817" s="90" t="s">
        <v>3231</v>
      </c>
      <c r="B1817" s="89">
        <v>2</v>
      </c>
      <c r="C1817" s="103">
        <v>0.00024407029310759347</v>
      </c>
      <c r="D1817" s="89" t="s">
        <v>3520</v>
      </c>
      <c r="E1817" s="89" t="b">
        <v>1</v>
      </c>
      <c r="F1817" s="89" t="b">
        <v>0</v>
      </c>
      <c r="G1817" s="89" t="b">
        <v>0</v>
      </c>
    </row>
    <row r="1818" spans="1:7" ht="15">
      <c r="A1818" s="90" t="s">
        <v>1198</v>
      </c>
      <c r="B1818" s="89">
        <v>2</v>
      </c>
      <c r="C1818" s="103">
        <v>0.00028556019672057415</v>
      </c>
      <c r="D1818" s="89" t="s">
        <v>3520</v>
      </c>
      <c r="E1818" s="89" t="b">
        <v>0</v>
      </c>
      <c r="F1818" s="89" t="b">
        <v>0</v>
      </c>
      <c r="G1818" s="89" t="b">
        <v>0</v>
      </c>
    </row>
    <row r="1819" spans="1:7" ht="15">
      <c r="A1819" s="90" t="s">
        <v>3232</v>
      </c>
      <c r="B1819" s="89">
        <v>2</v>
      </c>
      <c r="C1819" s="103">
        <v>0.00024407029310759347</v>
      </c>
      <c r="D1819" s="89" t="s">
        <v>3520</v>
      </c>
      <c r="E1819" s="89" t="b">
        <v>0</v>
      </c>
      <c r="F1819" s="89" t="b">
        <v>0</v>
      </c>
      <c r="G1819" s="89" t="b">
        <v>0</v>
      </c>
    </row>
    <row r="1820" spans="1:7" ht="15">
      <c r="A1820" s="90" t="s">
        <v>3233</v>
      </c>
      <c r="B1820" s="89">
        <v>2</v>
      </c>
      <c r="C1820" s="103">
        <v>0.00024407029310759347</v>
      </c>
      <c r="D1820" s="89" t="s">
        <v>3520</v>
      </c>
      <c r="E1820" s="89" t="b">
        <v>0</v>
      </c>
      <c r="F1820" s="89" t="b">
        <v>0</v>
      </c>
      <c r="G1820" s="89" t="b">
        <v>0</v>
      </c>
    </row>
    <row r="1821" spans="1:7" ht="15">
      <c r="A1821" s="90" t="s">
        <v>3234</v>
      </c>
      <c r="B1821" s="89">
        <v>2</v>
      </c>
      <c r="C1821" s="103">
        <v>0.00024407029310759347</v>
      </c>
      <c r="D1821" s="89" t="s">
        <v>3520</v>
      </c>
      <c r="E1821" s="89" t="b">
        <v>0</v>
      </c>
      <c r="F1821" s="89" t="b">
        <v>0</v>
      </c>
      <c r="G1821" s="89" t="b">
        <v>0</v>
      </c>
    </row>
    <row r="1822" spans="1:7" ht="15">
      <c r="A1822" s="90" t="s">
        <v>3235</v>
      </c>
      <c r="B1822" s="89">
        <v>2</v>
      </c>
      <c r="C1822" s="103">
        <v>0.00024407029310759347</v>
      </c>
      <c r="D1822" s="89" t="s">
        <v>3520</v>
      </c>
      <c r="E1822" s="89" t="b">
        <v>0</v>
      </c>
      <c r="F1822" s="89" t="b">
        <v>0</v>
      </c>
      <c r="G1822" s="89" t="b">
        <v>0</v>
      </c>
    </row>
    <row r="1823" spans="1:7" ht="15">
      <c r="A1823" s="90" t="s">
        <v>3236</v>
      </c>
      <c r="B1823" s="89">
        <v>2</v>
      </c>
      <c r="C1823" s="103">
        <v>0.00024407029310759347</v>
      </c>
      <c r="D1823" s="89" t="s">
        <v>3520</v>
      </c>
      <c r="E1823" s="89" t="b">
        <v>0</v>
      </c>
      <c r="F1823" s="89" t="b">
        <v>0</v>
      </c>
      <c r="G1823" s="89" t="b">
        <v>0</v>
      </c>
    </row>
    <row r="1824" spans="1:7" ht="15">
      <c r="A1824" s="90" t="s">
        <v>3237</v>
      </c>
      <c r="B1824" s="89">
        <v>2</v>
      </c>
      <c r="C1824" s="103">
        <v>0.00028556019672057415</v>
      </c>
      <c r="D1824" s="89" t="s">
        <v>3520</v>
      </c>
      <c r="E1824" s="89" t="b">
        <v>0</v>
      </c>
      <c r="F1824" s="89" t="b">
        <v>0</v>
      </c>
      <c r="G1824" s="89" t="b">
        <v>0</v>
      </c>
    </row>
    <row r="1825" spans="1:7" ht="15">
      <c r="A1825" s="90" t="s">
        <v>3238</v>
      </c>
      <c r="B1825" s="89">
        <v>2</v>
      </c>
      <c r="C1825" s="103">
        <v>0.00028556019672057415</v>
      </c>
      <c r="D1825" s="89" t="s">
        <v>3520</v>
      </c>
      <c r="E1825" s="89" t="b">
        <v>0</v>
      </c>
      <c r="F1825" s="89" t="b">
        <v>0</v>
      </c>
      <c r="G1825" s="89" t="b">
        <v>0</v>
      </c>
    </row>
    <row r="1826" spans="1:7" ht="15">
      <c r="A1826" s="90" t="s">
        <v>3239</v>
      </c>
      <c r="B1826" s="89">
        <v>2</v>
      </c>
      <c r="C1826" s="103">
        <v>0.00028556019672057415</v>
      </c>
      <c r="D1826" s="89" t="s">
        <v>3520</v>
      </c>
      <c r="E1826" s="89" t="b">
        <v>0</v>
      </c>
      <c r="F1826" s="89" t="b">
        <v>0</v>
      </c>
      <c r="G1826" s="89" t="b">
        <v>0</v>
      </c>
    </row>
    <row r="1827" spans="1:7" ht="15">
      <c r="A1827" s="90" t="s">
        <v>3240</v>
      </c>
      <c r="B1827" s="89">
        <v>2</v>
      </c>
      <c r="C1827" s="103">
        <v>0.00028556019672057415</v>
      </c>
      <c r="D1827" s="89" t="s">
        <v>3520</v>
      </c>
      <c r="E1827" s="89" t="b">
        <v>0</v>
      </c>
      <c r="F1827" s="89" t="b">
        <v>0</v>
      </c>
      <c r="G1827" s="89" t="b">
        <v>0</v>
      </c>
    </row>
    <row r="1828" spans="1:7" ht="15">
      <c r="A1828" s="90" t="s">
        <v>3241</v>
      </c>
      <c r="B1828" s="89">
        <v>2</v>
      </c>
      <c r="C1828" s="103">
        <v>0.00024407029310759347</v>
      </c>
      <c r="D1828" s="89" t="s">
        <v>3520</v>
      </c>
      <c r="E1828" s="89" t="b">
        <v>0</v>
      </c>
      <c r="F1828" s="89" t="b">
        <v>0</v>
      </c>
      <c r="G1828" s="89" t="b">
        <v>0</v>
      </c>
    </row>
    <row r="1829" spans="1:7" ht="15">
      <c r="A1829" s="90" t="s">
        <v>3242</v>
      </c>
      <c r="B1829" s="89">
        <v>2</v>
      </c>
      <c r="C1829" s="103">
        <v>0.00028556019672057415</v>
      </c>
      <c r="D1829" s="89" t="s">
        <v>3520</v>
      </c>
      <c r="E1829" s="89" t="b">
        <v>0</v>
      </c>
      <c r="F1829" s="89" t="b">
        <v>0</v>
      </c>
      <c r="G1829" s="89" t="b">
        <v>0</v>
      </c>
    </row>
    <row r="1830" spans="1:7" ht="15">
      <c r="A1830" s="90" t="s">
        <v>3243</v>
      </c>
      <c r="B1830" s="89">
        <v>2</v>
      </c>
      <c r="C1830" s="103">
        <v>0.00024407029310759347</v>
      </c>
      <c r="D1830" s="89" t="s">
        <v>3520</v>
      </c>
      <c r="E1830" s="89" t="b">
        <v>0</v>
      </c>
      <c r="F1830" s="89" t="b">
        <v>0</v>
      </c>
      <c r="G1830" s="89" t="b">
        <v>0</v>
      </c>
    </row>
    <row r="1831" spans="1:7" ht="15">
      <c r="A1831" s="90" t="s">
        <v>3244</v>
      </c>
      <c r="B1831" s="89">
        <v>2</v>
      </c>
      <c r="C1831" s="103">
        <v>0.00024407029310759347</v>
      </c>
      <c r="D1831" s="89" t="s">
        <v>3520</v>
      </c>
      <c r="E1831" s="89" t="b">
        <v>0</v>
      </c>
      <c r="F1831" s="89" t="b">
        <v>1</v>
      </c>
      <c r="G1831" s="89" t="b">
        <v>0</v>
      </c>
    </row>
    <row r="1832" spans="1:7" ht="15">
      <c r="A1832" s="90" t="s">
        <v>3245</v>
      </c>
      <c r="B1832" s="89">
        <v>2</v>
      </c>
      <c r="C1832" s="103">
        <v>0.00024407029310759347</v>
      </c>
      <c r="D1832" s="89" t="s">
        <v>3520</v>
      </c>
      <c r="E1832" s="89" t="b">
        <v>0</v>
      </c>
      <c r="F1832" s="89" t="b">
        <v>0</v>
      </c>
      <c r="G1832" s="89" t="b">
        <v>0</v>
      </c>
    </row>
    <row r="1833" spans="1:7" ht="15">
      <c r="A1833" s="90" t="s">
        <v>3246</v>
      </c>
      <c r="B1833" s="89">
        <v>2</v>
      </c>
      <c r="C1833" s="103">
        <v>0.00024407029310759347</v>
      </c>
      <c r="D1833" s="89" t="s">
        <v>3520</v>
      </c>
      <c r="E1833" s="89" t="b">
        <v>0</v>
      </c>
      <c r="F1833" s="89" t="b">
        <v>0</v>
      </c>
      <c r="G1833" s="89" t="b">
        <v>0</v>
      </c>
    </row>
    <row r="1834" spans="1:7" ht="15">
      <c r="A1834" s="90" t="s">
        <v>3247</v>
      </c>
      <c r="B1834" s="89">
        <v>2</v>
      </c>
      <c r="C1834" s="103">
        <v>0.00024407029310759347</v>
      </c>
      <c r="D1834" s="89" t="s">
        <v>3520</v>
      </c>
      <c r="E1834" s="89" t="b">
        <v>0</v>
      </c>
      <c r="F1834" s="89" t="b">
        <v>0</v>
      </c>
      <c r="G1834" s="89" t="b">
        <v>0</v>
      </c>
    </row>
    <row r="1835" spans="1:7" ht="15">
      <c r="A1835" s="90" t="s">
        <v>3248</v>
      </c>
      <c r="B1835" s="89">
        <v>2</v>
      </c>
      <c r="C1835" s="103">
        <v>0.00024407029310759347</v>
      </c>
      <c r="D1835" s="89" t="s">
        <v>3520</v>
      </c>
      <c r="E1835" s="89" t="b">
        <v>0</v>
      </c>
      <c r="F1835" s="89" t="b">
        <v>0</v>
      </c>
      <c r="G1835" s="89" t="b">
        <v>0</v>
      </c>
    </row>
    <row r="1836" spans="1:7" ht="15">
      <c r="A1836" s="90" t="s">
        <v>3249</v>
      </c>
      <c r="B1836" s="89">
        <v>2</v>
      </c>
      <c r="C1836" s="103">
        <v>0.00028556019672057415</v>
      </c>
      <c r="D1836" s="89" t="s">
        <v>3520</v>
      </c>
      <c r="E1836" s="89" t="b">
        <v>0</v>
      </c>
      <c r="F1836" s="89" t="b">
        <v>0</v>
      </c>
      <c r="G1836" s="89" t="b">
        <v>0</v>
      </c>
    </row>
    <row r="1837" spans="1:7" ht="15">
      <c r="A1837" s="90" t="s">
        <v>3250</v>
      </c>
      <c r="B1837" s="89">
        <v>2</v>
      </c>
      <c r="C1837" s="103">
        <v>0.00024407029310759347</v>
      </c>
      <c r="D1837" s="89" t="s">
        <v>3520</v>
      </c>
      <c r="E1837" s="89" t="b">
        <v>0</v>
      </c>
      <c r="F1837" s="89" t="b">
        <v>0</v>
      </c>
      <c r="G1837" s="89" t="b">
        <v>0</v>
      </c>
    </row>
    <row r="1838" spans="1:7" ht="15">
      <c r="A1838" s="90" t="s">
        <v>3251</v>
      </c>
      <c r="B1838" s="89">
        <v>2</v>
      </c>
      <c r="C1838" s="103">
        <v>0.00024407029310759347</v>
      </c>
      <c r="D1838" s="89" t="s">
        <v>3520</v>
      </c>
      <c r="E1838" s="89" t="b">
        <v>1</v>
      </c>
      <c r="F1838" s="89" t="b">
        <v>0</v>
      </c>
      <c r="G1838" s="89" t="b">
        <v>0</v>
      </c>
    </row>
    <row r="1839" spans="1:7" ht="15">
      <c r="A1839" s="90" t="s">
        <v>3252</v>
      </c>
      <c r="B1839" s="89">
        <v>2</v>
      </c>
      <c r="C1839" s="103">
        <v>0.00028556019672057415</v>
      </c>
      <c r="D1839" s="89" t="s">
        <v>3520</v>
      </c>
      <c r="E1839" s="89" t="b">
        <v>0</v>
      </c>
      <c r="F1839" s="89" t="b">
        <v>0</v>
      </c>
      <c r="G1839" s="89" t="b">
        <v>0</v>
      </c>
    </row>
    <row r="1840" spans="1:7" ht="15">
      <c r="A1840" s="90" t="s">
        <v>3253</v>
      </c>
      <c r="B1840" s="89">
        <v>2</v>
      </c>
      <c r="C1840" s="103">
        <v>0.00028556019672057415</v>
      </c>
      <c r="D1840" s="89" t="s">
        <v>3520</v>
      </c>
      <c r="E1840" s="89" t="b">
        <v>0</v>
      </c>
      <c r="F1840" s="89" t="b">
        <v>0</v>
      </c>
      <c r="G1840" s="89" t="b">
        <v>0</v>
      </c>
    </row>
    <row r="1841" spans="1:7" ht="15">
      <c r="A1841" s="90" t="s">
        <v>3254</v>
      </c>
      <c r="B1841" s="89">
        <v>2</v>
      </c>
      <c r="C1841" s="103">
        <v>0.00028556019672057415</v>
      </c>
      <c r="D1841" s="89" t="s">
        <v>3520</v>
      </c>
      <c r="E1841" s="89" t="b">
        <v>0</v>
      </c>
      <c r="F1841" s="89" t="b">
        <v>0</v>
      </c>
      <c r="G1841" s="89" t="b">
        <v>0</v>
      </c>
    </row>
    <row r="1842" spans="1:7" ht="15">
      <c r="A1842" s="90" t="s">
        <v>3255</v>
      </c>
      <c r="B1842" s="89">
        <v>2</v>
      </c>
      <c r="C1842" s="103">
        <v>0.00028556019672057415</v>
      </c>
      <c r="D1842" s="89" t="s">
        <v>3520</v>
      </c>
      <c r="E1842" s="89" t="b">
        <v>0</v>
      </c>
      <c r="F1842" s="89" t="b">
        <v>0</v>
      </c>
      <c r="G1842" s="89" t="b">
        <v>0</v>
      </c>
    </row>
    <row r="1843" spans="1:7" ht="15">
      <c r="A1843" s="90" t="s">
        <v>3256</v>
      </c>
      <c r="B1843" s="89">
        <v>2</v>
      </c>
      <c r="C1843" s="103">
        <v>0.00024407029310759347</v>
      </c>
      <c r="D1843" s="89" t="s">
        <v>3520</v>
      </c>
      <c r="E1843" s="89" t="b">
        <v>0</v>
      </c>
      <c r="F1843" s="89" t="b">
        <v>0</v>
      </c>
      <c r="G1843" s="89" t="b">
        <v>0</v>
      </c>
    </row>
    <row r="1844" spans="1:7" ht="15">
      <c r="A1844" s="90" t="s">
        <v>3257</v>
      </c>
      <c r="B1844" s="89">
        <v>2</v>
      </c>
      <c r="C1844" s="103">
        <v>0.00024407029310759347</v>
      </c>
      <c r="D1844" s="89" t="s">
        <v>3520</v>
      </c>
      <c r="E1844" s="89" t="b">
        <v>0</v>
      </c>
      <c r="F1844" s="89" t="b">
        <v>0</v>
      </c>
      <c r="G1844" s="89" t="b">
        <v>0</v>
      </c>
    </row>
    <row r="1845" spans="1:7" ht="15">
      <c r="A1845" s="90" t="s">
        <v>3258</v>
      </c>
      <c r="B1845" s="89">
        <v>2</v>
      </c>
      <c r="C1845" s="103">
        <v>0.00024407029310759347</v>
      </c>
      <c r="D1845" s="89" t="s">
        <v>3520</v>
      </c>
      <c r="E1845" s="89" t="b">
        <v>0</v>
      </c>
      <c r="F1845" s="89" t="b">
        <v>0</v>
      </c>
      <c r="G1845" s="89" t="b">
        <v>0</v>
      </c>
    </row>
    <row r="1846" spans="1:7" ht="15">
      <c r="A1846" s="90" t="s">
        <v>3259</v>
      </c>
      <c r="B1846" s="89">
        <v>2</v>
      </c>
      <c r="C1846" s="103">
        <v>0.00024407029310759347</v>
      </c>
      <c r="D1846" s="89" t="s">
        <v>3520</v>
      </c>
      <c r="E1846" s="89" t="b">
        <v>0</v>
      </c>
      <c r="F1846" s="89" t="b">
        <v>0</v>
      </c>
      <c r="G1846" s="89" t="b">
        <v>0</v>
      </c>
    </row>
    <row r="1847" spans="1:7" ht="15">
      <c r="A1847" s="90" t="s">
        <v>3260</v>
      </c>
      <c r="B1847" s="89">
        <v>2</v>
      </c>
      <c r="C1847" s="103">
        <v>0.00024407029310759347</v>
      </c>
      <c r="D1847" s="89" t="s">
        <v>3520</v>
      </c>
      <c r="E1847" s="89" t="b">
        <v>0</v>
      </c>
      <c r="F1847" s="89" t="b">
        <v>0</v>
      </c>
      <c r="G1847" s="89" t="b">
        <v>0</v>
      </c>
    </row>
    <row r="1848" spans="1:7" ht="15">
      <c r="A1848" s="90" t="s">
        <v>3261</v>
      </c>
      <c r="B1848" s="89">
        <v>2</v>
      </c>
      <c r="C1848" s="103">
        <v>0.00028556019672057415</v>
      </c>
      <c r="D1848" s="89" t="s">
        <v>3520</v>
      </c>
      <c r="E1848" s="89" t="b">
        <v>0</v>
      </c>
      <c r="F1848" s="89" t="b">
        <v>0</v>
      </c>
      <c r="G1848" s="89" t="b">
        <v>0</v>
      </c>
    </row>
    <row r="1849" spans="1:7" ht="15">
      <c r="A1849" s="90" t="s">
        <v>3262</v>
      </c>
      <c r="B1849" s="89">
        <v>2</v>
      </c>
      <c r="C1849" s="103">
        <v>0.00028556019672057415</v>
      </c>
      <c r="D1849" s="89" t="s">
        <v>3520</v>
      </c>
      <c r="E1849" s="89" t="b">
        <v>0</v>
      </c>
      <c r="F1849" s="89" t="b">
        <v>0</v>
      </c>
      <c r="G1849" s="89" t="b">
        <v>0</v>
      </c>
    </row>
    <row r="1850" spans="1:7" ht="15">
      <c r="A1850" s="90" t="s">
        <v>3263</v>
      </c>
      <c r="B1850" s="89">
        <v>2</v>
      </c>
      <c r="C1850" s="103">
        <v>0.00024407029310759347</v>
      </c>
      <c r="D1850" s="89" t="s">
        <v>3520</v>
      </c>
      <c r="E1850" s="89" t="b">
        <v>0</v>
      </c>
      <c r="F1850" s="89" t="b">
        <v>0</v>
      </c>
      <c r="G1850" s="89" t="b">
        <v>0</v>
      </c>
    </row>
    <row r="1851" spans="1:7" ht="15">
      <c r="A1851" s="90" t="s">
        <v>3264</v>
      </c>
      <c r="B1851" s="89">
        <v>2</v>
      </c>
      <c r="C1851" s="103">
        <v>0.00024407029310759347</v>
      </c>
      <c r="D1851" s="89" t="s">
        <v>3520</v>
      </c>
      <c r="E1851" s="89" t="b">
        <v>1</v>
      </c>
      <c r="F1851" s="89" t="b">
        <v>0</v>
      </c>
      <c r="G1851" s="89" t="b">
        <v>0</v>
      </c>
    </row>
    <row r="1852" spans="1:7" ht="15">
      <c r="A1852" s="90" t="s">
        <v>3265</v>
      </c>
      <c r="B1852" s="89">
        <v>2</v>
      </c>
      <c r="C1852" s="103">
        <v>0.00028556019672057415</v>
      </c>
      <c r="D1852" s="89" t="s">
        <v>3520</v>
      </c>
      <c r="E1852" s="89" t="b">
        <v>0</v>
      </c>
      <c r="F1852" s="89" t="b">
        <v>0</v>
      </c>
      <c r="G1852" s="89" t="b">
        <v>0</v>
      </c>
    </row>
    <row r="1853" spans="1:7" ht="15">
      <c r="A1853" s="90" t="s">
        <v>3266</v>
      </c>
      <c r="B1853" s="89">
        <v>2</v>
      </c>
      <c r="C1853" s="103">
        <v>0.00028556019672057415</v>
      </c>
      <c r="D1853" s="89" t="s">
        <v>3520</v>
      </c>
      <c r="E1853" s="89" t="b">
        <v>0</v>
      </c>
      <c r="F1853" s="89" t="b">
        <v>0</v>
      </c>
      <c r="G1853" s="89" t="b">
        <v>0</v>
      </c>
    </row>
    <row r="1854" spans="1:7" ht="15">
      <c r="A1854" s="90" t="s">
        <v>3267</v>
      </c>
      <c r="B1854" s="89">
        <v>2</v>
      </c>
      <c r="C1854" s="103">
        <v>0.00024407029310759347</v>
      </c>
      <c r="D1854" s="89" t="s">
        <v>3520</v>
      </c>
      <c r="E1854" s="89" t="b">
        <v>0</v>
      </c>
      <c r="F1854" s="89" t="b">
        <v>0</v>
      </c>
      <c r="G1854" s="89" t="b">
        <v>0</v>
      </c>
    </row>
    <row r="1855" spans="1:7" ht="15">
      <c r="A1855" s="90" t="s">
        <v>3268</v>
      </c>
      <c r="B1855" s="89">
        <v>2</v>
      </c>
      <c r="C1855" s="103">
        <v>0.00028556019672057415</v>
      </c>
      <c r="D1855" s="89" t="s">
        <v>3520</v>
      </c>
      <c r="E1855" s="89" t="b">
        <v>0</v>
      </c>
      <c r="F1855" s="89" t="b">
        <v>0</v>
      </c>
      <c r="G1855" s="89" t="b">
        <v>0</v>
      </c>
    </row>
    <row r="1856" spans="1:7" ht="15">
      <c r="A1856" s="90" t="s">
        <v>3269</v>
      </c>
      <c r="B1856" s="89">
        <v>2</v>
      </c>
      <c r="C1856" s="103">
        <v>0.00024407029310759347</v>
      </c>
      <c r="D1856" s="89" t="s">
        <v>3520</v>
      </c>
      <c r="E1856" s="89" t="b">
        <v>0</v>
      </c>
      <c r="F1856" s="89" t="b">
        <v>0</v>
      </c>
      <c r="G1856" s="89" t="b">
        <v>0</v>
      </c>
    </row>
    <row r="1857" spans="1:7" ht="15">
      <c r="A1857" s="90" t="s">
        <v>3270</v>
      </c>
      <c r="B1857" s="89">
        <v>2</v>
      </c>
      <c r="C1857" s="103">
        <v>0.00024407029310759347</v>
      </c>
      <c r="D1857" s="89" t="s">
        <v>3520</v>
      </c>
      <c r="E1857" s="89" t="b">
        <v>0</v>
      </c>
      <c r="F1857" s="89" t="b">
        <v>0</v>
      </c>
      <c r="G1857" s="89" t="b">
        <v>0</v>
      </c>
    </row>
    <row r="1858" spans="1:7" ht="15">
      <c r="A1858" s="90" t="s">
        <v>3271</v>
      </c>
      <c r="B1858" s="89">
        <v>2</v>
      </c>
      <c r="C1858" s="103">
        <v>0.00024407029310759347</v>
      </c>
      <c r="D1858" s="89" t="s">
        <v>3520</v>
      </c>
      <c r="E1858" s="89" t="b">
        <v>0</v>
      </c>
      <c r="F1858" s="89" t="b">
        <v>1</v>
      </c>
      <c r="G1858" s="89" t="b">
        <v>0</v>
      </c>
    </row>
    <row r="1859" spans="1:7" ht="15">
      <c r="A1859" s="90" t="s">
        <v>3272</v>
      </c>
      <c r="B1859" s="89">
        <v>2</v>
      </c>
      <c r="C1859" s="103">
        <v>0.00028556019672057415</v>
      </c>
      <c r="D1859" s="89" t="s">
        <v>3520</v>
      </c>
      <c r="E1859" s="89" t="b">
        <v>0</v>
      </c>
      <c r="F1859" s="89" t="b">
        <v>0</v>
      </c>
      <c r="G1859" s="89" t="b">
        <v>0</v>
      </c>
    </row>
    <row r="1860" spans="1:7" ht="15">
      <c r="A1860" s="90" t="s">
        <v>3273</v>
      </c>
      <c r="B1860" s="89">
        <v>2</v>
      </c>
      <c r="C1860" s="103">
        <v>0.00024407029310759347</v>
      </c>
      <c r="D1860" s="89" t="s">
        <v>3520</v>
      </c>
      <c r="E1860" s="89" t="b">
        <v>0</v>
      </c>
      <c r="F1860" s="89" t="b">
        <v>0</v>
      </c>
      <c r="G1860" s="89" t="b">
        <v>0</v>
      </c>
    </row>
    <row r="1861" spans="1:7" ht="15">
      <c r="A1861" s="90" t="s">
        <v>3274</v>
      </c>
      <c r="B1861" s="89">
        <v>2</v>
      </c>
      <c r="C1861" s="103">
        <v>0.00028556019672057415</v>
      </c>
      <c r="D1861" s="89" t="s">
        <v>3520</v>
      </c>
      <c r="E1861" s="89" t="b">
        <v>0</v>
      </c>
      <c r="F1861" s="89" t="b">
        <v>0</v>
      </c>
      <c r="G1861" s="89" t="b">
        <v>0</v>
      </c>
    </row>
    <row r="1862" spans="1:7" ht="15">
      <c r="A1862" s="90" t="s">
        <v>3275</v>
      </c>
      <c r="B1862" s="89">
        <v>2</v>
      </c>
      <c r="C1862" s="103">
        <v>0.00024407029310759347</v>
      </c>
      <c r="D1862" s="89" t="s">
        <v>3520</v>
      </c>
      <c r="E1862" s="89" t="b">
        <v>0</v>
      </c>
      <c r="F1862" s="89" t="b">
        <v>0</v>
      </c>
      <c r="G1862" s="89" t="b">
        <v>0</v>
      </c>
    </row>
    <row r="1863" spans="1:7" ht="15">
      <c r="A1863" s="90" t="s">
        <v>3276</v>
      </c>
      <c r="B1863" s="89">
        <v>2</v>
      </c>
      <c r="C1863" s="103">
        <v>0.00024407029310759347</v>
      </c>
      <c r="D1863" s="89" t="s">
        <v>3520</v>
      </c>
      <c r="E1863" s="89" t="b">
        <v>1</v>
      </c>
      <c r="F1863" s="89" t="b">
        <v>0</v>
      </c>
      <c r="G1863" s="89" t="b">
        <v>0</v>
      </c>
    </row>
    <row r="1864" spans="1:7" ht="15">
      <c r="A1864" s="90" t="s">
        <v>3277</v>
      </c>
      <c r="B1864" s="89">
        <v>2</v>
      </c>
      <c r="C1864" s="103">
        <v>0.00024407029310759347</v>
      </c>
      <c r="D1864" s="89" t="s">
        <v>3520</v>
      </c>
      <c r="E1864" s="89" t="b">
        <v>0</v>
      </c>
      <c r="F1864" s="89" t="b">
        <v>0</v>
      </c>
      <c r="G1864" s="89" t="b">
        <v>0</v>
      </c>
    </row>
    <row r="1865" spans="1:7" ht="15">
      <c r="A1865" s="90" t="s">
        <v>3278</v>
      </c>
      <c r="B1865" s="89">
        <v>2</v>
      </c>
      <c r="C1865" s="103">
        <v>0.00028556019672057415</v>
      </c>
      <c r="D1865" s="89" t="s">
        <v>3520</v>
      </c>
      <c r="E1865" s="89" t="b">
        <v>0</v>
      </c>
      <c r="F1865" s="89" t="b">
        <v>0</v>
      </c>
      <c r="G1865" s="89" t="b">
        <v>0</v>
      </c>
    </row>
    <row r="1866" spans="1:7" ht="15">
      <c r="A1866" s="90" t="s">
        <v>3279</v>
      </c>
      <c r="B1866" s="89">
        <v>2</v>
      </c>
      <c r="C1866" s="103">
        <v>0.00028556019672057415</v>
      </c>
      <c r="D1866" s="89" t="s">
        <v>3520</v>
      </c>
      <c r="E1866" s="89" t="b">
        <v>0</v>
      </c>
      <c r="F1866" s="89" t="b">
        <v>0</v>
      </c>
      <c r="G1866" s="89" t="b">
        <v>0</v>
      </c>
    </row>
    <row r="1867" spans="1:7" ht="15">
      <c r="A1867" s="90" t="s">
        <v>3280</v>
      </c>
      <c r="B1867" s="89">
        <v>2</v>
      </c>
      <c r="C1867" s="103">
        <v>0.00028556019672057415</v>
      </c>
      <c r="D1867" s="89" t="s">
        <v>3520</v>
      </c>
      <c r="E1867" s="89" t="b">
        <v>0</v>
      </c>
      <c r="F1867" s="89" t="b">
        <v>0</v>
      </c>
      <c r="G1867" s="89" t="b">
        <v>0</v>
      </c>
    </row>
    <row r="1868" spans="1:7" ht="15">
      <c r="A1868" s="90" t="s">
        <v>3281</v>
      </c>
      <c r="B1868" s="89">
        <v>2</v>
      </c>
      <c r="C1868" s="103">
        <v>0.00024407029310759347</v>
      </c>
      <c r="D1868" s="89" t="s">
        <v>3520</v>
      </c>
      <c r="E1868" s="89" t="b">
        <v>0</v>
      </c>
      <c r="F1868" s="89" t="b">
        <v>0</v>
      </c>
      <c r="G1868" s="89" t="b">
        <v>0</v>
      </c>
    </row>
    <row r="1869" spans="1:7" ht="15">
      <c r="A1869" s="90" t="s">
        <v>3282</v>
      </c>
      <c r="B1869" s="89">
        <v>2</v>
      </c>
      <c r="C1869" s="103">
        <v>0.00028556019672057415</v>
      </c>
      <c r="D1869" s="89" t="s">
        <v>3520</v>
      </c>
      <c r="E1869" s="89" t="b">
        <v>0</v>
      </c>
      <c r="F1869" s="89" t="b">
        <v>0</v>
      </c>
      <c r="G1869" s="89" t="b">
        <v>0</v>
      </c>
    </row>
    <row r="1870" spans="1:7" ht="15">
      <c r="A1870" s="90" t="s">
        <v>3283</v>
      </c>
      <c r="B1870" s="89">
        <v>2</v>
      </c>
      <c r="C1870" s="103">
        <v>0.00024407029310759347</v>
      </c>
      <c r="D1870" s="89" t="s">
        <v>3520</v>
      </c>
      <c r="E1870" s="89" t="b">
        <v>0</v>
      </c>
      <c r="F1870" s="89" t="b">
        <v>1</v>
      </c>
      <c r="G1870" s="89" t="b">
        <v>0</v>
      </c>
    </row>
    <row r="1871" spans="1:7" ht="15">
      <c r="A1871" s="90" t="s">
        <v>3284</v>
      </c>
      <c r="B1871" s="89">
        <v>2</v>
      </c>
      <c r="C1871" s="103">
        <v>0.00024407029310759347</v>
      </c>
      <c r="D1871" s="89" t="s">
        <v>3520</v>
      </c>
      <c r="E1871" s="89" t="b">
        <v>0</v>
      </c>
      <c r="F1871" s="89" t="b">
        <v>0</v>
      </c>
      <c r="G1871" s="89" t="b">
        <v>0</v>
      </c>
    </row>
    <row r="1872" spans="1:7" ht="15">
      <c r="A1872" s="90" t="s">
        <v>3285</v>
      </c>
      <c r="B1872" s="89">
        <v>2</v>
      </c>
      <c r="C1872" s="103">
        <v>0.00024407029310759347</v>
      </c>
      <c r="D1872" s="89" t="s">
        <v>3520</v>
      </c>
      <c r="E1872" s="89" t="b">
        <v>0</v>
      </c>
      <c r="F1872" s="89" t="b">
        <v>0</v>
      </c>
      <c r="G1872" s="89" t="b">
        <v>0</v>
      </c>
    </row>
    <row r="1873" spans="1:7" ht="15">
      <c r="A1873" s="90" t="s">
        <v>3286</v>
      </c>
      <c r="B1873" s="89">
        <v>2</v>
      </c>
      <c r="C1873" s="103">
        <v>0.00024407029310759347</v>
      </c>
      <c r="D1873" s="89" t="s">
        <v>3520</v>
      </c>
      <c r="E1873" s="89" t="b">
        <v>0</v>
      </c>
      <c r="F1873" s="89" t="b">
        <v>0</v>
      </c>
      <c r="G1873" s="89" t="b">
        <v>0</v>
      </c>
    </row>
    <row r="1874" spans="1:7" ht="15">
      <c r="A1874" s="90" t="s">
        <v>3287</v>
      </c>
      <c r="B1874" s="89">
        <v>2</v>
      </c>
      <c r="C1874" s="103">
        <v>0.00024407029310759347</v>
      </c>
      <c r="D1874" s="89" t="s">
        <v>3520</v>
      </c>
      <c r="E1874" s="89" t="b">
        <v>0</v>
      </c>
      <c r="F1874" s="89" t="b">
        <v>0</v>
      </c>
      <c r="G1874" s="89" t="b">
        <v>0</v>
      </c>
    </row>
    <row r="1875" spans="1:7" ht="15">
      <c r="A1875" s="90" t="s">
        <v>3288</v>
      </c>
      <c r="B1875" s="89">
        <v>2</v>
      </c>
      <c r="C1875" s="103">
        <v>0.00028556019672057415</v>
      </c>
      <c r="D1875" s="89" t="s">
        <v>3520</v>
      </c>
      <c r="E1875" s="89" t="b">
        <v>0</v>
      </c>
      <c r="F1875" s="89" t="b">
        <v>0</v>
      </c>
      <c r="G1875" s="89" t="b">
        <v>0</v>
      </c>
    </row>
    <row r="1876" spans="1:7" ht="15">
      <c r="A1876" s="90" t="s">
        <v>3289</v>
      </c>
      <c r="B1876" s="89">
        <v>2</v>
      </c>
      <c r="C1876" s="103">
        <v>0.00028556019672057415</v>
      </c>
      <c r="D1876" s="89" t="s">
        <v>3520</v>
      </c>
      <c r="E1876" s="89" t="b">
        <v>0</v>
      </c>
      <c r="F1876" s="89" t="b">
        <v>0</v>
      </c>
      <c r="G1876" s="89" t="b">
        <v>0</v>
      </c>
    </row>
    <row r="1877" spans="1:7" ht="15">
      <c r="A1877" s="90" t="s">
        <v>3290</v>
      </c>
      <c r="B1877" s="89">
        <v>2</v>
      </c>
      <c r="C1877" s="103">
        <v>0.00024407029310759347</v>
      </c>
      <c r="D1877" s="89" t="s">
        <v>3520</v>
      </c>
      <c r="E1877" s="89" t="b">
        <v>0</v>
      </c>
      <c r="F1877" s="89" t="b">
        <v>0</v>
      </c>
      <c r="G1877" s="89" t="b">
        <v>0</v>
      </c>
    </row>
    <row r="1878" spans="1:7" ht="15">
      <c r="A1878" s="90" t="s">
        <v>3291</v>
      </c>
      <c r="B1878" s="89">
        <v>2</v>
      </c>
      <c r="C1878" s="103">
        <v>0.00024407029310759347</v>
      </c>
      <c r="D1878" s="89" t="s">
        <v>3520</v>
      </c>
      <c r="E1878" s="89" t="b">
        <v>0</v>
      </c>
      <c r="F1878" s="89" t="b">
        <v>0</v>
      </c>
      <c r="G1878" s="89" t="b">
        <v>0</v>
      </c>
    </row>
    <row r="1879" spans="1:7" ht="15">
      <c r="A1879" s="90" t="s">
        <v>3292</v>
      </c>
      <c r="B1879" s="89">
        <v>2</v>
      </c>
      <c r="C1879" s="103">
        <v>0.00024407029310759347</v>
      </c>
      <c r="D1879" s="89" t="s">
        <v>3520</v>
      </c>
      <c r="E1879" s="89" t="b">
        <v>1</v>
      </c>
      <c r="F1879" s="89" t="b">
        <v>0</v>
      </c>
      <c r="G1879" s="89" t="b">
        <v>0</v>
      </c>
    </row>
    <row r="1880" spans="1:7" ht="15">
      <c r="A1880" s="90" t="s">
        <v>3293</v>
      </c>
      <c r="B1880" s="89">
        <v>2</v>
      </c>
      <c r="C1880" s="103">
        <v>0.00028556019672057415</v>
      </c>
      <c r="D1880" s="89" t="s">
        <v>3520</v>
      </c>
      <c r="E1880" s="89" t="b">
        <v>0</v>
      </c>
      <c r="F1880" s="89" t="b">
        <v>0</v>
      </c>
      <c r="G1880" s="89" t="b">
        <v>0</v>
      </c>
    </row>
    <row r="1881" spans="1:7" ht="15">
      <c r="A1881" s="90" t="s">
        <v>3294</v>
      </c>
      <c r="B1881" s="89">
        <v>2</v>
      </c>
      <c r="C1881" s="103">
        <v>0.00028556019672057415</v>
      </c>
      <c r="D1881" s="89" t="s">
        <v>3520</v>
      </c>
      <c r="E1881" s="89" t="b">
        <v>0</v>
      </c>
      <c r="F1881" s="89" t="b">
        <v>0</v>
      </c>
      <c r="G1881" s="89" t="b">
        <v>0</v>
      </c>
    </row>
    <row r="1882" spans="1:7" ht="15">
      <c r="A1882" s="90" t="s">
        <v>3295</v>
      </c>
      <c r="B1882" s="89">
        <v>2</v>
      </c>
      <c r="C1882" s="103">
        <v>0.00028556019672057415</v>
      </c>
      <c r="D1882" s="89" t="s">
        <v>3520</v>
      </c>
      <c r="E1882" s="89" t="b">
        <v>0</v>
      </c>
      <c r="F1882" s="89" t="b">
        <v>0</v>
      </c>
      <c r="G1882" s="89" t="b">
        <v>0</v>
      </c>
    </row>
    <row r="1883" spans="1:7" ht="15">
      <c r="A1883" s="90" t="s">
        <v>3296</v>
      </c>
      <c r="B1883" s="89">
        <v>2</v>
      </c>
      <c r="C1883" s="103">
        <v>0.00024407029310759347</v>
      </c>
      <c r="D1883" s="89" t="s">
        <v>3520</v>
      </c>
      <c r="E1883" s="89" t="b">
        <v>0</v>
      </c>
      <c r="F1883" s="89" t="b">
        <v>0</v>
      </c>
      <c r="G1883" s="89" t="b">
        <v>0</v>
      </c>
    </row>
    <row r="1884" spans="1:7" ht="15">
      <c r="A1884" s="90" t="s">
        <v>3297</v>
      </c>
      <c r="B1884" s="89">
        <v>2</v>
      </c>
      <c r="C1884" s="103">
        <v>0.00028556019672057415</v>
      </c>
      <c r="D1884" s="89" t="s">
        <v>3520</v>
      </c>
      <c r="E1884" s="89" t="b">
        <v>0</v>
      </c>
      <c r="F1884" s="89" t="b">
        <v>0</v>
      </c>
      <c r="G1884" s="89" t="b">
        <v>0</v>
      </c>
    </row>
    <row r="1885" spans="1:7" ht="15">
      <c r="A1885" s="90" t="s">
        <v>3298</v>
      </c>
      <c r="B1885" s="89">
        <v>2</v>
      </c>
      <c r="C1885" s="103">
        <v>0.00024407029310759347</v>
      </c>
      <c r="D1885" s="89" t="s">
        <v>3520</v>
      </c>
      <c r="E1885" s="89" t="b">
        <v>0</v>
      </c>
      <c r="F1885" s="89" t="b">
        <v>0</v>
      </c>
      <c r="G1885" s="89" t="b">
        <v>0</v>
      </c>
    </row>
    <row r="1886" spans="1:7" ht="15">
      <c r="A1886" s="90" t="s">
        <v>3299</v>
      </c>
      <c r="B1886" s="89">
        <v>2</v>
      </c>
      <c r="C1886" s="103">
        <v>0.00028556019672057415</v>
      </c>
      <c r="D1886" s="89" t="s">
        <v>3520</v>
      </c>
      <c r="E1886" s="89" t="b">
        <v>0</v>
      </c>
      <c r="F1886" s="89" t="b">
        <v>0</v>
      </c>
      <c r="G1886" s="89" t="b">
        <v>0</v>
      </c>
    </row>
    <row r="1887" spans="1:7" ht="15">
      <c r="A1887" s="90" t="s">
        <v>3300</v>
      </c>
      <c r="B1887" s="89">
        <v>2</v>
      </c>
      <c r="C1887" s="103">
        <v>0.00024407029310759347</v>
      </c>
      <c r="D1887" s="89" t="s">
        <v>3520</v>
      </c>
      <c r="E1887" s="89" t="b">
        <v>0</v>
      </c>
      <c r="F1887" s="89" t="b">
        <v>0</v>
      </c>
      <c r="G1887" s="89" t="b">
        <v>0</v>
      </c>
    </row>
    <row r="1888" spans="1:7" ht="15">
      <c r="A1888" s="90" t="s">
        <v>3301</v>
      </c>
      <c r="B1888" s="89">
        <v>2</v>
      </c>
      <c r="C1888" s="103">
        <v>0.00028556019672057415</v>
      </c>
      <c r="D1888" s="89" t="s">
        <v>3520</v>
      </c>
      <c r="E1888" s="89" t="b">
        <v>0</v>
      </c>
      <c r="F1888" s="89" t="b">
        <v>0</v>
      </c>
      <c r="G1888" s="89" t="b">
        <v>0</v>
      </c>
    </row>
    <row r="1889" spans="1:7" ht="15">
      <c r="A1889" s="90" t="s">
        <v>3302</v>
      </c>
      <c r="B1889" s="89">
        <v>2</v>
      </c>
      <c r="C1889" s="103">
        <v>0.00024407029310759347</v>
      </c>
      <c r="D1889" s="89" t="s">
        <v>3520</v>
      </c>
      <c r="E1889" s="89" t="b">
        <v>0</v>
      </c>
      <c r="F1889" s="89" t="b">
        <v>0</v>
      </c>
      <c r="G1889" s="89" t="b">
        <v>0</v>
      </c>
    </row>
    <row r="1890" spans="1:7" ht="15">
      <c r="A1890" s="90" t="s">
        <v>3303</v>
      </c>
      <c r="B1890" s="89">
        <v>2</v>
      </c>
      <c r="C1890" s="103">
        <v>0.00024407029310759347</v>
      </c>
      <c r="D1890" s="89" t="s">
        <v>3520</v>
      </c>
      <c r="E1890" s="89" t="b">
        <v>0</v>
      </c>
      <c r="F1890" s="89" t="b">
        <v>0</v>
      </c>
      <c r="G1890" s="89" t="b">
        <v>0</v>
      </c>
    </row>
    <row r="1891" spans="1:7" ht="15">
      <c r="A1891" s="90" t="s">
        <v>3304</v>
      </c>
      <c r="B1891" s="89">
        <v>2</v>
      </c>
      <c r="C1891" s="103">
        <v>0.00024407029310759347</v>
      </c>
      <c r="D1891" s="89" t="s">
        <v>3520</v>
      </c>
      <c r="E1891" s="89" t="b">
        <v>0</v>
      </c>
      <c r="F1891" s="89" t="b">
        <v>0</v>
      </c>
      <c r="G1891" s="89" t="b">
        <v>0</v>
      </c>
    </row>
    <row r="1892" spans="1:7" ht="15">
      <c r="A1892" s="90" t="s">
        <v>3305</v>
      </c>
      <c r="B1892" s="89">
        <v>2</v>
      </c>
      <c r="C1892" s="103">
        <v>0.00024407029310759347</v>
      </c>
      <c r="D1892" s="89" t="s">
        <v>3520</v>
      </c>
      <c r="E1892" s="89" t="b">
        <v>0</v>
      </c>
      <c r="F1892" s="89" t="b">
        <v>0</v>
      </c>
      <c r="G1892" s="89" t="b">
        <v>0</v>
      </c>
    </row>
    <row r="1893" spans="1:7" ht="15">
      <c r="A1893" s="90" t="s">
        <v>3306</v>
      </c>
      <c r="B1893" s="89">
        <v>2</v>
      </c>
      <c r="C1893" s="103">
        <v>0.00028556019672057415</v>
      </c>
      <c r="D1893" s="89" t="s">
        <v>3520</v>
      </c>
      <c r="E1893" s="89" t="b">
        <v>0</v>
      </c>
      <c r="F1893" s="89" t="b">
        <v>0</v>
      </c>
      <c r="G1893" s="89" t="b">
        <v>0</v>
      </c>
    </row>
    <row r="1894" spans="1:7" ht="15">
      <c r="A1894" s="90" t="s">
        <v>3307</v>
      </c>
      <c r="B1894" s="89">
        <v>2</v>
      </c>
      <c r="C1894" s="103">
        <v>0.00024407029310759347</v>
      </c>
      <c r="D1894" s="89" t="s">
        <v>3520</v>
      </c>
      <c r="E1894" s="89" t="b">
        <v>0</v>
      </c>
      <c r="F1894" s="89" t="b">
        <v>0</v>
      </c>
      <c r="G1894" s="89" t="b">
        <v>0</v>
      </c>
    </row>
    <row r="1895" spans="1:7" ht="15">
      <c r="A1895" s="90" t="s">
        <v>3308</v>
      </c>
      <c r="B1895" s="89">
        <v>2</v>
      </c>
      <c r="C1895" s="103">
        <v>0.00028556019672057415</v>
      </c>
      <c r="D1895" s="89" t="s">
        <v>3520</v>
      </c>
      <c r="E1895" s="89" t="b">
        <v>0</v>
      </c>
      <c r="F1895" s="89" t="b">
        <v>0</v>
      </c>
      <c r="G1895" s="89" t="b">
        <v>0</v>
      </c>
    </row>
    <row r="1896" spans="1:7" ht="15">
      <c r="A1896" s="90" t="s">
        <v>3309</v>
      </c>
      <c r="B1896" s="89">
        <v>2</v>
      </c>
      <c r="C1896" s="103">
        <v>0.00024407029310759347</v>
      </c>
      <c r="D1896" s="89" t="s">
        <v>3520</v>
      </c>
      <c r="E1896" s="89" t="b">
        <v>1</v>
      </c>
      <c r="F1896" s="89" t="b">
        <v>0</v>
      </c>
      <c r="G1896" s="89" t="b">
        <v>0</v>
      </c>
    </row>
    <row r="1897" spans="1:7" ht="15">
      <c r="A1897" s="90" t="s">
        <v>3310</v>
      </c>
      <c r="B1897" s="89">
        <v>2</v>
      </c>
      <c r="C1897" s="103">
        <v>0.00024407029310759347</v>
      </c>
      <c r="D1897" s="89" t="s">
        <v>3520</v>
      </c>
      <c r="E1897" s="89" t="b">
        <v>1</v>
      </c>
      <c r="F1897" s="89" t="b">
        <v>0</v>
      </c>
      <c r="G1897" s="89" t="b">
        <v>0</v>
      </c>
    </row>
    <row r="1898" spans="1:7" ht="15">
      <c r="A1898" s="90" t="s">
        <v>3311</v>
      </c>
      <c r="B1898" s="89">
        <v>2</v>
      </c>
      <c r="C1898" s="103">
        <v>0.00028556019672057415</v>
      </c>
      <c r="D1898" s="89" t="s">
        <v>3520</v>
      </c>
      <c r="E1898" s="89" t="b">
        <v>0</v>
      </c>
      <c r="F1898" s="89" t="b">
        <v>0</v>
      </c>
      <c r="G1898" s="89" t="b">
        <v>0</v>
      </c>
    </row>
    <row r="1899" spans="1:7" ht="15">
      <c r="A1899" s="90" t="s">
        <v>3312</v>
      </c>
      <c r="B1899" s="89">
        <v>2</v>
      </c>
      <c r="C1899" s="103">
        <v>0.00024407029310759347</v>
      </c>
      <c r="D1899" s="89" t="s">
        <v>3520</v>
      </c>
      <c r="E1899" s="89" t="b">
        <v>0</v>
      </c>
      <c r="F1899" s="89" t="b">
        <v>0</v>
      </c>
      <c r="G1899" s="89" t="b">
        <v>0</v>
      </c>
    </row>
    <row r="1900" spans="1:7" ht="15">
      <c r="A1900" s="90" t="s">
        <v>3313</v>
      </c>
      <c r="B1900" s="89">
        <v>2</v>
      </c>
      <c r="C1900" s="103">
        <v>0.00028556019672057415</v>
      </c>
      <c r="D1900" s="89" t="s">
        <v>3520</v>
      </c>
      <c r="E1900" s="89" t="b">
        <v>0</v>
      </c>
      <c r="F1900" s="89" t="b">
        <v>0</v>
      </c>
      <c r="G1900" s="89" t="b">
        <v>0</v>
      </c>
    </row>
    <row r="1901" spans="1:7" ht="15">
      <c r="A1901" s="90" t="s">
        <v>3314</v>
      </c>
      <c r="B1901" s="89">
        <v>2</v>
      </c>
      <c r="C1901" s="103">
        <v>0.00028556019672057415</v>
      </c>
      <c r="D1901" s="89" t="s">
        <v>3520</v>
      </c>
      <c r="E1901" s="89" t="b">
        <v>0</v>
      </c>
      <c r="F1901" s="89" t="b">
        <v>0</v>
      </c>
      <c r="G1901" s="89" t="b">
        <v>0</v>
      </c>
    </row>
    <row r="1902" spans="1:7" ht="15">
      <c r="A1902" s="90" t="s">
        <v>3315</v>
      </c>
      <c r="B1902" s="89">
        <v>2</v>
      </c>
      <c r="C1902" s="103">
        <v>0.00024407029310759347</v>
      </c>
      <c r="D1902" s="89" t="s">
        <v>3520</v>
      </c>
      <c r="E1902" s="89" t="b">
        <v>0</v>
      </c>
      <c r="F1902" s="89" t="b">
        <v>0</v>
      </c>
      <c r="G1902" s="89" t="b">
        <v>0</v>
      </c>
    </row>
    <row r="1903" spans="1:7" ht="15">
      <c r="A1903" s="90" t="s">
        <v>3316</v>
      </c>
      <c r="B1903" s="89">
        <v>2</v>
      </c>
      <c r="C1903" s="103">
        <v>0.00024407029310759347</v>
      </c>
      <c r="D1903" s="89" t="s">
        <v>3520</v>
      </c>
      <c r="E1903" s="89" t="b">
        <v>0</v>
      </c>
      <c r="F1903" s="89" t="b">
        <v>0</v>
      </c>
      <c r="G1903" s="89" t="b">
        <v>0</v>
      </c>
    </row>
    <row r="1904" spans="1:7" ht="15">
      <c r="A1904" s="90" t="s">
        <v>3317</v>
      </c>
      <c r="B1904" s="89">
        <v>2</v>
      </c>
      <c r="C1904" s="103">
        <v>0.00024407029310759347</v>
      </c>
      <c r="D1904" s="89" t="s">
        <v>3520</v>
      </c>
      <c r="E1904" s="89" t="b">
        <v>0</v>
      </c>
      <c r="F1904" s="89" t="b">
        <v>0</v>
      </c>
      <c r="G1904" s="89" t="b">
        <v>0</v>
      </c>
    </row>
    <row r="1905" spans="1:7" ht="15">
      <c r="A1905" s="90" t="s">
        <v>3318</v>
      </c>
      <c r="B1905" s="89">
        <v>2</v>
      </c>
      <c r="C1905" s="103">
        <v>0.00028556019672057415</v>
      </c>
      <c r="D1905" s="89" t="s">
        <v>3520</v>
      </c>
      <c r="E1905" s="89" t="b">
        <v>0</v>
      </c>
      <c r="F1905" s="89" t="b">
        <v>0</v>
      </c>
      <c r="G1905" s="89" t="b">
        <v>0</v>
      </c>
    </row>
    <row r="1906" spans="1:7" ht="15">
      <c r="A1906" s="90" t="s">
        <v>3319</v>
      </c>
      <c r="B1906" s="89">
        <v>2</v>
      </c>
      <c r="C1906" s="103">
        <v>0.00028556019672057415</v>
      </c>
      <c r="D1906" s="89" t="s">
        <v>3520</v>
      </c>
      <c r="E1906" s="89" t="b">
        <v>0</v>
      </c>
      <c r="F1906" s="89" t="b">
        <v>0</v>
      </c>
      <c r="G1906" s="89" t="b">
        <v>0</v>
      </c>
    </row>
    <row r="1907" spans="1:7" ht="15">
      <c r="A1907" s="90" t="s">
        <v>3320</v>
      </c>
      <c r="B1907" s="89">
        <v>2</v>
      </c>
      <c r="C1907" s="103">
        <v>0.00024407029310759347</v>
      </c>
      <c r="D1907" s="89" t="s">
        <v>3520</v>
      </c>
      <c r="E1907" s="89" t="b">
        <v>0</v>
      </c>
      <c r="F1907" s="89" t="b">
        <v>0</v>
      </c>
      <c r="G1907" s="89" t="b">
        <v>0</v>
      </c>
    </row>
    <row r="1908" spans="1:7" ht="15">
      <c r="A1908" s="90" t="s">
        <v>3321</v>
      </c>
      <c r="B1908" s="89">
        <v>2</v>
      </c>
      <c r="C1908" s="103">
        <v>0.00024407029310759347</v>
      </c>
      <c r="D1908" s="89" t="s">
        <v>3520</v>
      </c>
      <c r="E1908" s="89" t="b">
        <v>0</v>
      </c>
      <c r="F1908" s="89" t="b">
        <v>0</v>
      </c>
      <c r="G1908" s="89" t="b">
        <v>0</v>
      </c>
    </row>
    <row r="1909" spans="1:7" ht="15">
      <c r="A1909" s="90" t="s">
        <v>3322</v>
      </c>
      <c r="B1909" s="89">
        <v>2</v>
      </c>
      <c r="C1909" s="103">
        <v>0.00028556019672057415</v>
      </c>
      <c r="D1909" s="89" t="s">
        <v>3520</v>
      </c>
      <c r="E1909" s="89" t="b">
        <v>0</v>
      </c>
      <c r="F1909" s="89" t="b">
        <v>0</v>
      </c>
      <c r="G1909" s="89" t="b">
        <v>0</v>
      </c>
    </row>
    <row r="1910" spans="1:7" ht="15">
      <c r="A1910" s="90" t="s">
        <v>3323</v>
      </c>
      <c r="B1910" s="89">
        <v>2</v>
      </c>
      <c r="C1910" s="103">
        <v>0.00024407029310759347</v>
      </c>
      <c r="D1910" s="89" t="s">
        <v>3520</v>
      </c>
      <c r="E1910" s="89" t="b">
        <v>0</v>
      </c>
      <c r="F1910" s="89" t="b">
        <v>0</v>
      </c>
      <c r="G1910" s="89" t="b">
        <v>0</v>
      </c>
    </row>
    <row r="1911" spans="1:7" ht="15">
      <c r="A1911" s="90" t="s">
        <v>3324</v>
      </c>
      <c r="B1911" s="89">
        <v>2</v>
      </c>
      <c r="C1911" s="103">
        <v>0.00028556019672057415</v>
      </c>
      <c r="D1911" s="89" t="s">
        <v>3520</v>
      </c>
      <c r="E1911" s="89" t="b">
        <v>0</v>
      </c>
      <c r="F1911" s="89" t="b">
        <v>0</v>
      </c>
      <c r="G1911" s="89" t="b">
        <v>0</v>
      </c>
    </row>
    <row r="1912" spans="1:7" ht="15">
      <c r="A1912" s="90" t="s">
        <v>3325</v>
      </c>
      <c r="B1912" s="89">
        <v>2</v>
      </c>
      <c r="C1912" s="103">
        <v>0.00028556019672057415</v>
      </c>
      <c r="D1912" s="89" t="s">
        <v>3520</v>
      </c>
      <c r="E1912" s="89" t="b">
        <v>0</v>
      </c>
      <c r="F1912" s="89" t="b">
        <v>0</v>
      </c>
      <c r="G1912" s="89" t="b">
        <v>0</v>
      </c>
    </row>
    <row r="1913" spans="1:7" ht="15">
      <c r="A1913" s="90" t="s">
        <v>3326</v>
      </c>
      <c r="B1913" s="89">
        <v>2</v>
      </c>
      <c r="C1913" s="103">
        <v>0.00028556019672057415</v>
      </c>
      <c r="D1913" s="89" t="s">
        <v>3520</v>
      </c>
      <c r="E1913" s="89" t="b">
        <v>0</v>
      </c>
      <c r="F1913" s="89" t="b">
        <v>0</v>
      </c>
      <c r="G1913" s="89" t="b">
        <v>0</v>
      </c>
    </row>
    <row r="1914" spans="1:7" ht="15">
      <c r="A1914" s="90" t="s">
        <v>3327</v>
      </c>
      <c r="B1914" s="89">
        <v>2</v>
      </c>
      <c r="C1914" s="103">
        <v>0.00028556019672057415</v>
      </c>
      <c r="D1914" s="89" t="s">
        <v>3520</v>
      </c>
      <c r="E1914" s="89" t="b">
        <v>0</v>
      </c>
      <c r="F1914" s="89" t="b">
        <v>0</v>
      </c>
      <c r="G1914" s="89" t="b">
        <v>0</v>
      </c>
    </row>
    <row r="1915" spans="1:7" ht="15">
      <c r="A1915" s="90" t="s">
        <v>3328</v>
      </c>
      <c r="B1915" s="89">
        <v>2</v>
      </c>
      <c r="C1915" s="103">
        <v>0.00028556019672057415</v>
      </c>
      <c r="D1915" s="89" t="s">
        <v>3520</v>
      </c>
      <c r="E1915" s="89" t="b">
        <v>0</v>
      </c>
      <c r="F1915" s="89" t="b">
        <v>0</v>
      </c>
      <c r="G1915" s="89" t="b">
        <v>0</v>
      </c>
    </row>
    <row r="1916" spans="1:7" ht="15">
      <c r="A1916" s="90" t="s">
        <v>3329</v>
      </c>
      <c r="B1916" s="89">
        <v>2</v>
      </c>
      <c r="C1916" s="103">
        <v>0.00028556019672057415</v>
      </c>
      <c r="D1916" s="89" t="s">
        <v>3520</v>
      </c>
      <c r="E1916" s="89" t="b">
        <v>1</v>
      </c>
      <c r="F1916" s="89" t="b">
        <v>0</v>
      </c>
      <c r="G1916" s="89" t="b">
        <v>0</v>
      </c>
    </row>
    <row r="1917" spans="1:7" ht="15">
      <c r="A1917" s="90" t="s">
        <v>3330</v>
      </c>
      <c r="B1917" s="89">
        <v>2</v>
      </c>
      <c r="C1917" s="103">
        <v>0.00028556019672057415</v>
      </c>
      <c r="D1917" s="89" t="s">
        <v>3520</v>
      </c>
      <c r="E1917" s="89" t="b">
        <v>0</v>
      </c>
      <c r="F1917" s="89" t="b">
        <v>1</v>
      </c>
      <c r="G1917" s="89" t="b">
        <v>0</v>
      </c>
    </row>
    <row r="1918" spans="1:7" ht="15">
      <c r="A1918" s="90" t="s">
        <v>3331</v>
      </c>
      <c r="B1918" s="89">
        <v>2</v>
      </c>
      <c r="C1918" s="103">
        <v>0.00024407029310759347</v>
      </c>
      <c r="D1918" s="89" t="s">
        <v>3520</v>
      </c>
      <c r="E1918" s="89" t="b">
        <v>0</v>
      </c>
      <c r="F1918" s="89" t="b">
        <v>0</v>
      </c>
      <c r="G1918" s="89" t="b">
        <v>0</v>
      </c>
    </row>
    <row r="1919" spans="1:7" ht="15">
      <c r="A1919" s="90" t="s">
        <v>3332</v>
      </c>
      <c r="B1919" s="89">
        <v>2</v>
      </c>
      <c r="C1919" s="103">
        <v>0.00024407029310759347</v>
      </c>
      <c r="D1919" s="89" t="s">
        <v>3520</v>
      </c>
      <c r="E1919" s="89" t="b">
        <v>0</v>
      </c>
      <c r="F1919" s="89" t="b">
        <v>0</v>
      </c>
      <c r="G1919" s="89" t="b">
        <v>0</v>
      </c>
    </row>
    <row r="1920" spans="1:7" ht="15">
      <c r="A1920" s="90" t="s">
        <v>3333</v>
      </c>
      <c r="B1920" s="89">
        <v>2</v>
      </c>
      <c r="C1920" s="103">
        <v>0.00024407029310759347</v>
      </c>
      <c r="D1920" s="89" t="s">
        <v>3520</v>
      </c>
      <c r="E1920" s="89" t="b">
        <v>1</v>
      </c>
      <c r="F1920" s="89" t="b">
        <v>0</v>
      </c>
      <c r="G1920" s="89" t="b">
        <v>0</v>
      </c>
    </row>
    <row r="1921" spans="1:7" ht="15">
      <c r="A1921" s="90" t="s">
        <v>1110</v>
      </c>
      <c r="B1921" s="89">
        <v>2</v>
      </c>
      <c r="C1921" s="103">
        <v>0.00024407029310759347</v>
      </c>
      <c r="D1921" s="89" t="s">
        <v>3520</v>
      </c>
      <c r="E1921" s="89" t="b">
        <v>0</v>
      </c>
      <c r="F1921" s="89" t="b">
        <v>0</v>
      </c>
      <c r="G1921" s="89" t="b">
        <v>0</v>
      </c>
    </row>
    <row r="1922" spans="1:7" ht="15">
      <c r="A1922" s="90" t="s">
        <v>1114</v>
      </c>
      <c r="B1922" s="89">
        <v>2</v>
      </c>
      <c r="C1922" s="103">
        <v>0.00028556019672057415</v>
      </c>
      <c r="D1922" s="89" t="s">
        <v>3520</v>
      </c>
      <c r="E1922" s="89" t="b">
        <v>0</v>
      </c>
      <c r="F1922" s="89" t="b">
        <v>0</v>
      </c>
      <c r="G1922" s="89" t="b">
        <v>0</v>
      </c>
    </row>
    <row r="1923" spans="1:7" ht="15">
      <c r="A1923" s="90" t="s">
        <v>1112</v>
      </c>
      <c r="B1923" s="89">
        <v>2</v>
      </c>
      <c r="C1923" s="103">
        <v>0.00028556019672057415</v>
      </c>
      <c r="D1923" s="89" t="s">
        <v>3520</v>
      </c>
      <c r="E1923" s="89" t="b">
        <v>0</v>
      </c>
      <c r="F1923" s="89" t="b">
        <v>0</v>
      </c>
      <c r="G1923" s="89" t="b">
        <v>0</v>
      </c>
    </row>
    <row r="1924" spans="1:7" ht="15">
      <c r="A1924" s="90" t="s">
        <v>3334</v>
      </c>
      <c r="B1924" s="89">
        <v>2</v>
      </c>
      <c r="C1924" s="103">
        <v>0.00024407029310759347</v>
      </c>
      <c r="D1924" s="89" t="s">
        <v>3520</v>
      </c>
      <c r="E1924" s="89" t="b">
        <v>0</v>
      </c>
      <c r="F1924" s="89" t="b">
        <v>0</v>
      </c>
      <c r="G1924" s="89" t="b">
        <v>0</v>
      </c>
    </row>
    <row r="1925" spans="1:7" ht="15">
      <c r="A1925" s="90" t="s">
        <v>3335</v>
      </c>
      <c r="B1925" s="89">
        <v>2</v>
      </c>
      <c r="C1925" s="103">
        <v>0.00028556019672057415</v>
      </c>
      <c r="D1925" s="89" t="s">
        <v>3520</v>
      </c>
      <c r="E1925" s="89" t="b">
        <v>0</v>
      </c>
      <c r="F1925" s="89" t="b">
        <v>0</v>
      </c>
      <c r="G1925" s="89" t="b">
        <v>0</v>
      </c>
    </row>
    <row r="1926" spans="1:7" ht="15">
      <c r="A1926" s="90" t="s">
        <v>3336</v>
      </c>
      <c r="B1926" s="89">
        <v>2</v>
      </c>
      <c r="C1926" s="103">
        <v>0.00024407029310759347</v>
      </c>
      <c r="D1926" s="89" t="s">
        <v>3520</v>
      </c>
      <c r="E1926" s="89" t="b">
        <v>0</v>
      </c>
      <c r="F1926" s="89" t="b">
        <v>0</v>
      </c>
      <c r="G1926" s="89" t="b">
        <v>0</v>
      </c>
    </row>
    <row r="1927" spans="1:7" ht="15">
      <c r="A1927" s="90" t="s">
        <v>3337</v>
      </c>
      <c r="B1927" s="89">
        <v>2</v>
      </c>
      <c r="C1927" s="103">
        <v>0.00024407029310759347</v>
      </c>
      <c r="D1927" s="89" t="s">
        <v>3520</v>
      </c>
      <c r="E1927" s="89" t="b">
        <v>0</v>
      </c>
      <c r="F1927" s="89" t="b">
        <v>0</v>
      </c>
      <c r="G1927" s="89" t="b">
        <v>0</v>
      </c>
    </row>
    <row r="1928" spans="1:7" ht="15">
      <c r="A1928" s="90" t="s">
        <v>3338</v>
      </c>
      <c r="B1928" s="89">
        <v>2</v>
      </c>
      <c r="C1928" s="103">
        <v>0.00024407029310759347</v>
      </c>
      <c r="D1928" s="89" t="s">
        <v>3520</v>
      </c>
      <c r="E1928" s="89" t="b">
        <v>0</v>
      </c>
      <c r="F1928" s="89" t="b">
        <v>0</v>
      </c>
      <c r="G1928" s="89" t="b">
        <v>0</v>
      </c>
    </row>
    <row r="1929" spans="1:7" ht="15">
      <c r="A1929" s="90" t="s">
        <v>3339</v>
      </c>
      <c r="B1929" s="89">
        <v>2</v>
      </c>
      <c r="C1929" s="103">
        <v>0.00028556019672057415</v>
      </c>
      <c r="D1929" s="89" t="s">
        <v>3520</v>
      </c>
      <c r="E1929" s="89" t="b">
        <v>0</v>
      </c>
      <c r="F1929" s="89" t="b">
        <v>0</v>
      </c>
      <c r="G1929" s="89" t="b">
        <v>0</v>
      </c>
    </row>
    <row r="1930" spans="1:7" ht="15">
      <c r="A1930" s="90" t="s">
        <v>3340</v>
      </c>
      <c r="B1930" s="89">
        <v>2</v>
      </c>
      <c r="C1930" s="103">
        <v>0.00024407029310759347</v>
      </c>
      <c r="D1930" s="89" t="s">
        <v>3520</v>
      </c>
      <c r="E1930" s="89" t="b">
        <v>0</v>
      </c>
      <c r="F1930" s="89" t="b">
        <v>0</v>
      </c>
      <c r="G1930" s="89" t="b">
        <v>0</v>
      </c>
    </row>
    <row r="1931" spans="1:7" ht="15">
      <c r="A1931" s="90" t="s">
        <v>3341</v>
      </c>
      <c r="B1931" s="89">
        <v>2</v>
      </c>
      <c r="C1931" s="103">
        <v>0.00028556019672057415</v>
      </c>
      <c r="D1931" s="89" t="s">
        <v>3520</v>
      </c>
      <c r="E1931" s="89" t="b">
        <v>0</v>
      </c>
      <c r="F1931" s="89" t="b">
        <v>0</v>
      </c>
      <c r="G1931" s="89" t="b">
        <v>0</v>
      </c>
    </row>
    <row r="1932" spans="1:7" ht="15">
      <c r="A1932" s="90" t="s">
        <v>3342</v>
      </c>
      <c r="B1932" s="89">
        <v>2</v>
      </c>
      <c r="C1932" s="103">
        <v>0.00024407029310759347</v>
      </c>
      <c r="D1932" s="89" t="s">
        <v>3520</v>
      </c>
      <c r="E1932" s="89" t="b">
        <v>0</v>
      </c>
      <c r="F1932" s="89" t="b">
        <v>0</v>
      </c>
      <c r="G1932" s="89" t="b">
        <v>0</v>
      </c>
    </row>
    <row r="1933" spans="1:7" ht="15">
      <c r="A1933" s="90" t="s">
        <v>3343</v>
      </c>
      <c r="B1933" s="89">
        <v>2</v>
      </c>
      <c r="C1933" s="103">
        <v>0.00028556019672057415</v>
      </c>
      <c r="D1933" s="89" t="s">
        <v>3520</v>
      </c>
      <c r="E1933" s="89" t="b">
        <v>0</v>
      </c>
      <c r="F1933" s="89" t="b">
        <v>0</v>
      </c>
      <c r="G1933" s="89" t="b">
        <v>0</v>
      </c>
    </row>
    <row r="1934" spans="1:7" ht="15">
      <c r="A1934" s="90" t="s">
        <v>3344</v>
      </c>
      <c r="B1934" s="89">
        <v>2</v>
      </c>
      <c r="C1934" s="103">
        <v>0.00028556019672057415</v>
      </c>
      <c r="D1934" s="89" t="s">
        <v>3520</v>
      </c>
      <c r="E1934" s="89" t="b">
        <v>0</v>
      </c>
      <c r="F1934" s="89" t="b">
        <v>0</v>
      </c>
      <c r="G1934" s="89" t="b">
        <v>0</v>
      </c>
    </row>
    <row r="1935" spans="1:7" ht="15">
      <c r="A1935" s="90" t="s">
        <v>3345</v>
      </c>
      <c r="B1935" s="89">
        <v>2</v>
      </c>
      <c r="C1935" s="103">
        <v>0.00024407029310759347</v>
      </c>
      <c r="D1935" s="89" t="s">
        <v>3520</v>
      </c>
      <c r="E1935" s="89" t="b">
        <v>0</v>
      </c>
      <c r="F1935" s="89" t="b">
        <v>0</v>
      </c>
      <c r="G1935" s="89" t="b">
        <v>0</v>
      </c>
    </row>
    <row r="1936" spans="1:7" ht="15">
      <c r="A1936" s="90" t="s">
        <v>3346</v>
      </c>
      <c r="B1936" s="89">
        <v>2</v>
      </c>
      <c r="C1936" s="103">
        <v>0.00024407029310759347</v>
      </c>
      <c r="D1936" s="89" t="s">
        <v>3520</v>
      </c>
      <c r="E1936" s="89" t="b">
        <v>0</v>
      </c>
      <c r="F1936" s="89" t="b">
        <v>0</v>
      </c>
      <c r="G1936" s="89" t="b">
        <v>0</v>
      </c>
    </row>
    <row r="1937" spans="1:7" ht="15">
      <c r="A1937" s="90" t="s">
        <v>3347</v>
      </c>
      <c r="B1937" s="89">
        <v>2</v>
      </c>
      <c r="C1937" s="103">
        <v>0.00028556019672057415</v>
      </c>
      <c r="D1937" s="89" t="s">
        <v>3520</v>
      </c>
      <c r="E1937" s="89" t="b">
        <v>0</v>
      </c>
      <c r="F1937" s="89" t="b">
        <v>0</v>
      </c>
      <c r="G1937" s="89" t="b">
        <v>0</v>
      </c>
    </row>
    <row r="1938" spans="1:7" ht="15">
      <c r="A1938" s="90" t="s">
        <v>3348</v>
      </c>
      <c r="B1938" s="89">
        <v>2</v>
      </c>
      <c r="C1938" s="103">
        <v>0.00028556019672057415</v>
      </c>
      <c r="D1938" s="89" t="s">
        <v>3520</v>
      </c>
      <c r="E1938" s="89" t="b">
        <v>0</v>
      </c>
      <c r="F1938" s="89" t="b">
        <v>0</v>
      </c>
      <c r="G1938" s="89" t="b">
        <v>0</v>
      </c>
    </row>
    <row r="1939" spans="1:7" ht="15">
      <c r="A1939" s="90" t="s">
        <v>3349</v>
      </c>
      <c r="B1939" s="89">
        <v>2</v>
      </c>
      <c r="C1939" s="103">
        <v>0.00024407029310759347</v>
      </c>
      <c r="D1939" s="89" t="s">
        <v>3520</v>
      </c>
      <c r="E1939" s="89" t="b">
        <v>0</v>
      </c>
      <c r="F1939" s="89" t="b">
        <v>0</v>
      </c>
      <c r="G1939" s="89" t="b">
        <v>0</v>
      </c>
    </row>
    <row r="1940" spans="1:7" ht="15">
      <c r="A1940" s="90" t="s">
        <v>3350</v>
      </c>
      <c r="B1940" s="89">
        <v>2</v>
      </c>
      <c r="C1940" s="103">
        <v>0.00024407029310759347</v>
      </c>
      <c r="D1940" s="89" t="s">
        <v>3520</v>
      </c>
      <c r="E1940" s="89" t="b">
        <v>0</v>
      </c>
      <c r="F1940" s="89" t="b">
        <v>0</v>
      </c>
      <c r="G1940" s="89" t="b">
        <v>0</v>
      </c>
    </row>
    <row r="1941" spans="1:7" ht="15">
      <c r="A1941" s="90" t="s">
        <v>3351</v>
      </c>
      <c r="B1941" s="89">
        <v>2</v>
      </c>
      <c r="C1941" s="103">
        <v>0.00028556019672057415</v>
      </c>
      <c r="D1941" s="89" t="s">
        <v>3520</v>
      </c>
      <c r="E1941" s="89" t="b">
        <v>0</v>
      </c>
      <c r="F1941" s="89" t="b">
        <v>0</v>
      </c>
      <c r="G1941" s="89" t="b">
        <v>0</v>
      </c>
    </row>
    <row r="1942" spans="1:7" ht="15">
      <c r="A1942" s="90" t="s">
        <v>3352</v>
      </c>
      <c r="B1942" s="89">
        <v>2</v>
      </c>
      <c r="C1942" s="103">
        <v>0.00024407029310759347</v>
      </c>
      <c r="D1942" s="89" t="s">
        <v>3520</v>
      </c>
      <c r="E1942" s="89" t="b">
        <v>0</v>
      </c>
      <c r="F1942" s="89" t="b">
        <v>0</v>
      </c>
      <c r="G1942" s="89" t="b">
        <v>0</v>
      </c>
    </row>
    <row r="1943" spans="1:7" ht="15">
      <c r="A1943" s="90" t="s">
        <v>3353</v>
      </c>
      <c r="B1943" s="89">
        <v>2</v>
      </c>
      <c r="C1943" s="103">
        <v>0.00024407029310759347</v>
      </c>
      <c r="D1943" s="89" t="s">
        <v>3520</v>
      </c>
      <c r="E1943" s="89" t="b">
        <v>0</v>
      </c>
      <c r="F1943" s="89" t="b">
        <v>0</v>
      </c>
      <c r="G1943" s="89" t="b">
        <v>0</v>
      </c>
    </row>
    <row r="1944" spans="1:7" ht="15">
      <c r="A1944" s="90" t="s">
        <v>3354</v>
      </c>
      <c r="B1944" s="89">
        <v>2</v>
      </c>
      <c r="C1944" s="103">
        <v>0.00024407029310759347</v>
      </c>
      <c r="D1944" s="89" t="s">
        <v>3520</v>
      </c>
      <c r="E1944" s="89" t="b">
        <v>0</v>
      </c>
      <c r="F1944" s="89" t="b">
        <v>0</v>
      </c>
      <c r="G1944" s="89" t="b">
        <v>0</v>
      </c>
    </row>
    <row r="1945" spans="1:7" ht="15">
      <c r="A1945" s="90" t="s">
        <v>3355</v>
      </c>
      <c r="B1945" s="89">
        <v>2</v>
      </c>
      <c r="C1945" s="103">
        <v>0.00024407029310759347</v>
      </c>
      <c r="D1945" s="89" t="s">
        <v>3520</v>
      </c>
      <c r="E1945" s="89" t="b">
        <v>0</v>
      </c>
      <c r="F1945" s="89" t="b">
        <v>0</v>
      </c>
      <c r="G1945" s="89" t="b">
        <v>0</v>
      </c>
    </row>
    <row r="1946" spans="1:7" ht="15">
      <c r="A1946" s="90" t="s">
        <v>3356</v>
      </c>
      <c r="B1946" s="89">
        <v>2</v>
      </c>
      <c r="C1946" s="103">
        <v>0.00024407029310759347</v>
      </c>
      <c r="D1946" s="89" t="s">
        <v>3520</v>
      </c>
      <c r="E1946" s="89" t="b">
        <v>0</v>
      </c>
      <c r="F1946" s="89" t="b">
        <v>0</v>
      </c>
      <c r="G1946" s="89" t="b">
        <v>0</v>
      </c>
    </row>
    <row r="1947" spans="1:7" ht="15">
      <c r="A1947" s="90" t="s">
        <v>3357</v>
      </c>
      <c r="B1947" s="89">
        <v>2</v>
      </c>
      <c r="C1947" s="103">
        <v>0.00024407029310759347</v>
      </c>
      <c r="D1947" s="89" t="s">
        <v>3520</v>
      </c>
      <c r="E1947" s="89" t="b">
        <v>0</v>
      </c>
      <c r="F1947" s="89" t="b">
        <v>0</v>
      </c>
      <c r="G1947" s="89" t="b">
        <v>0</v>
      </c>
    </row>
    <row r="1948" spans="1:7" ht="15">
      <c r="A1948" s="90" t="s">
        <v>3358</v>
      </c>
      <c r="B1948" s="89">
        <v>2</v>
      </c>
      <c r="C1948" s="103">
        <v>0.00028556019672057415</v>
      </c>
      <c r="D1948" s="89" t="s">
        <v>3520</v>
      </c>
      <c r="E1948" s="89" t="b">
        <v>0</v>
      </c>
      <c r="F1948" s="89" t="b">
        <v>0</v>
      </c>
      <c r="G1948" s="89" t="b">
        <v>0</v>
      </c>
    </row>
    <row r="1949" spans="1:7" ht="15">
      <c r="A1949" s="90" t="s">
        <v>3359</v>
      </c>
      <c r="B1949" s="89">
        <v>2</v>
      </c>
      <c r="C1949" s="103">
        <v>0.00024407029310759347</v>
      </c>
      <c r="D1949" s="89" t="s">
        <v>3520</v>
      </c>
      <c r="E1949" s="89" t="b">
        <v>0</v>
      </c>
      <c r="F1949" s="89" t="b">
        <v>0</v>
      </c>
      <c r="G1949" s="89" t="b">
        <v>0</v>
      </c>
    </row>
    <row r="1950" spans="1:7" ht="15">
      <c r="A1950" s="90" t="s">
        <v>3360</v>
      </c>
      <c r="B1950" s="89">
        <v>2</v>
      </c>
      <c r="C1950" s="103">
        <v>0.00028556019672057415</v>
      </c>
      <c r="D1950" s="89" t="s">
        <v>3520</v>
      </c>
      <c r="E1950" s="89" t="b">
        <v>0</v>
      </c>
      <c r="F1950" s="89" t="b">
        <v>0</v>
      </c>
      <c r="G1950" s="89" t="b">
        <v>0</v>
      </c>
    </row>
    <row r="1951" spans="1:7" ht="15">
      <c r="A1951" s="90" t="s">
        <v>3361</v>
      </c>
      <c r="B1951" s="89">
        <v>2</v>
      </c>
      <c r="C1951" s="103">
        <v>0.00028556019672057415</v>
      </c>
      <c r="D1951" s="89" t="s">
        <v>3520</v>
      </c>
      <c r="E1951" s="89" t="b">
        <v>0</v>
      </c>
      <c r="F1951" s="89" t="b">
        <v>0</v>
      </c>
      <c r="G1951" s="89" t="b">
        <v>0</v>
      </c>
    </row>
    <row r="1952" spans="1:7" ht="15">
      <c r="A1952" s="90" t="s">
        <v>3362</v>
      </c>
      <c r="B1952" s="89">
        <v>2</v>
      </c>
      <c r="C1952" s="103">
        <v>0.00028556019672057415</v>
      </c>
      <c r="D1952" s="89" t="s">
        <v>3520</v>
      </c>
      <c r="E1952" s="89" t="b">
        <v>0</v>
      </c>
      <c r="F1952" s="89" t="b">
        <v>0</v>
      </c>
      <c r="G1952" s="89" t="b">
        <v>0</v>
      </c>
    </row>
    <row r="1953" spans="1:7" ht="15">
      <c r="A1953" s="90" t="s">
        <v>3363</v>
      </c>
      <c r="B1953" s="89">
        <v>2</v>
      </c>
      <c r="C1953" s="103">
        <v>0.00028556019672057415</v>
      </c>
      <c r="D1953" s="89" t="s">
        <v>3520</v>
      </c>
      <c r="E1953" s="89" t="b">
        <v>0</v>
      </c>
      <c r="F1953" s="89" t="b">
        <v>0</v>
      </c>
      <c r="G1953" s="89" t="b">
        <v>0</v>
      </c>
    </row>
    <row r="1954" spans="1:7" ht="15">
      <c r="A1954" s="90" t="s">
        <v>3364</v>
      </c>
      <c r="B1954" s="89">
        <v>2</v>
      </c>
      <c r="C1954" s="103">
        <v>0.00024407029310759347</v>
      </c>
      <c r="D1954" s="89" t="s">
        <v>3520</v>
      </c>
      <c r="E1954" s="89" t="b">
        <v>0</v>
      </c>
      <c r="F1954" s="89" t="b">
        <v>0</v>
      </c>
      <c r="G1954" s="89" t="b">
        <v>0</v>
      </c>
    </row>
    <row r="1955" spans="1:7" ht="15">
      <c r="A1955" s="90" t="s">
        <v>3365</v>
      </c>
      <c r="B1955" s="89">
        <v>2</v>
      </c>
      <c r="C1955" s="103">
        <v>0.00024407029310759347</v>
      </c>
      <c r="D1955" s="89" t="s">
        <v>3520</v>
      </c>
      <c r="E1955" s="89" t="b">
        <v>0</v>
      </c>
      <c r="F1955" s="89" t="b">
        <v>0</v>
      </c>
      <c r="G1955" s="89" t="b">
        <v>0</v>
      </c>
    </row>
    <row r="1956" spans="1:7" ht="15">
      <c r="A1956" s="90" t="s">
        <v>3366</v>
      </c>
      <c r="B1956" s="89">
        <v>2</v>
      </c>
      <c r="C1956" s="103">
        <v>0.00028556019672057415</v>
      </c>
      <c r="D1956" s="89" t="s">
        <v>3520</v>
      </c>
      <c r="E1956" s="89" t="b">
        <v>0</v>
      </c>
      <c r="F1956" s="89" t="b">
        <v>0</v>
      </c>
      <c r="G1956" s="89" t="b">
        <v>0</v>
      </c>
    </row>
    <row r="1957" spans="1:7" ht="15">
      <c r="A1957" s="90" t="s">
        <v>3367</v>
      </c>
      <c r="B1957" s="89">
        <v>2</v>
      </c>
      <c r="C1957" s="103">
        <v>0.00024407029310759347</v>
      </c>
      <c r="D1957" s="89" t="s">
        <v>3520</v>
      </c>
      <c r="E1957" s="89" t="b">
        <v>0</v>
      </c>
      <c r="F1957" s="89" t="b">
        <v>0</v>
      </c>
      <c r="G1957" s="89" t="b">
        <v>0</v>
      </c>
    </row>
    <row r="1958" spans="1:7" ht="15">
      <c r="A1958" s="90" t="s">
        <v>3368</v>
      </c>
      <c r="B1958" s="89">
        <v>2</v>
      </c>
      <c r="C1958" s="103">
        <v>0.00024407029310759347</v>
      </c>
      <c r="D1958" s="89" t="s">
        <v>3520</v>
      </c>
      <c r="E1958" s="89" t="b">
        <v>0</v>
      </c>
      <c r="F1958" s="89" t="b">
        <v>0</v>
      </c>
      <c r="G1958" s="89" t="b">
        <v>0</v>
      </c>
    </row>
    <row r="1959" spans="1:7" ht="15">
      <c r="A1959" s="90" t="s">
        <v>3369</v>
      </c>
      <c r="B1959" s="89">
        <v>2</v>
      </c>
      <c r="C1959" s="103">
        <v>0.00028556019672057415</v>
      </c>
      <c r="D1959" s="89" t="s">
        <v>3520</v>
      </c>
      <c r="E1959" s="89" t="b">
        <v>0</v>
      </c>
      <c r="F1959" s="89" t="b">
        <v>0</v>
      </c>
      <c r="G1959" s="89" t="b">
        <v>0</v>
      </c>
    </row>
    <row r="1960" spans="1:7" ht="15">
      <c r="A1960" s="90" t="s">
        <v>3370</v>
      </c>
      <c r="B1960" s="89">
        <v>2</v>
      </c>
      <c r="C1960" s="103">
        <v>0.00024407029310759347</v>
      </c>
      <c r="D1960" s="89" t="s">
        <v>3520</v>
      </c>
      <c r="E1960" s="89" t="b">
        <v>0</v>
      </c>
      <c r="F1960" s="89" t="b">
        <v>0</v>
      </c>
      <c r="G1960" s="89" t="b">
        <v>0</v>
      </c>
    </row>
    <row r="1961" spans="1:7" ht="15">
      <c r="A1961" s="90" t="s">
        <v>1195</v>
      </c>
      <c r="B1961" s="89">
        <v>2</v>
      </c>
      <c r="C1961" s="103">
        <v>0.00024407029310759347</v>
      </c>
      <c r="D1961" s="89" t="s">
        <v>3520</v>
      </c>
      <c r="E1961" s="89" t="b">
        <v>0</v>
      </c>
      <c r="F1961" s="89" t="b">
        <v>0</v>
      </c>
      <c r="G1961" s="89" t="b">
        <v>0</v>
      </c>
    </row>
    <row r="1962" spans="1:7" ht="15">
      <c r="A1962" s="90" t="s">
        <v>3371</v>
      </c>
      <c r="B1962" s="89">
        <v>2</v>
      </c>
      <c r="C1962" s="103">
        <v>0.00028556019672057415</v>
      </c>
      <c r="D1962" s="89" t="s">
        <v>3520</v>
      </c>
      <c r="E1962" s="89" t="b">
        <v>0</v>
      </c>
      <c r="F1962" s="89" t="b">
        <v>0</v>
      </c>
      <c r="G1962" s="89" t="b">
        <v>0</v>
      </c>
    </row>
    <row r="1963" spans="1:7" ht="15">
      <c r="A1963" s="90" t="s">
        <v>3372</v>
      </c>
      <c r="B1963" s="89">
        <v>2</v>
      </c>
      <c r="C1963" s="103">
        <v>0.00024407029310759347</v>
      </c>
      <c r="D1963" s="89" t="s">
        <v>3520</v>
      </c>
      <c r="E1963" s="89" t="b">
        <v>0</v>
      </c>
      <c r="F1963" s="89" t="b">
        <v>0</v>
      </c>
      <c r="G1963" s="89" t="b">
        <v>0</v>
      </c>
    </row>
    <row r="1964" spans="1:7" ht="15">
      <c r="A1964" s="90" t="s">
        <v>3373</v>
      </c>
      <c r="B1964" s="89">
        <v>2</v>
      </c>
      <c r="C1964" s="103">
        <v>0.00024407029310759347</v>
      </c>
      <c r="D1964" s="89" t="s">
        <v>3520</v>
      </c>
      <c r="E1964" s="89" t="b">
        <v>0</v>
      </c>
      <c r="F1964" s="89" t="b">
        <v>0</v>
      </c>
      <c r="G1964" s="89" t="b">
        <v>0</v>
      </c>
    </row>
    <row r="1965" spans="1:7" ht="15">
      <c r="A1965" s="90" t="s">
        <v>3374</v>
      </c>
      <c r="B1965" s="89">
        <v>2</v>
      </c>
      <c r="C1965" s="103">
        <v>0.00028556019672057415</v>
      </c>
      <c r="D1965" s="89" t="s">
        <v>3520</v>
      </c>
      <c r="E1965" s="89" t="b">
        <v>0</v>
      </c>
      <c r="F1965" s="89" t="b">
        <v>0</v>
      </c>
      <c r="G1965" s="89" t="b">
        <v>0</v>
      </c>
    </row>
    <row r="1966" spans="1:7" ht="15">
      <c r="A1966" s="90" t="s">
        <v>3375</v>
      </c>
      <c r="B1966" s="89">
        <v>2</v>
      </c>
      <c r="C1966" s="103">
        <v>0.00024407029310759347</v>
      </c>
      <c r="D1966" s="89" t="s">
        <v>3520</v>
      </c>
      <c r="E1966" s="89" t="b">
        <v>0</v>
      </c>
      <c r="F1966" s="89" t="b">
        <v>0</v>
      </c>
      <c r="G1966" s="89" t="b">
        <v>0</v>
      </c>
    </row>
    <row r="1967" spans="1:7" ht="15">
      <c r="A1967" s="90" t="s">
        <v>3376</v>
      </c>
      <c r="B1967" s="89">
        <v>2</v>
      </c>
      <c r="C1967" s="103">
        <v>0.00024407029310759347</v>
      </c>
      <c r="D1967" s="89" t="s">
        <v>3520</v>
      </c>
      <c r="E1967" s="89" t="b">
        <v>1</v>
      </c>
      <c r="F1967" s="89" t="b">
        <v>0</v>
      </c>
      <c r="G1967" s="89" t="b">
        <v>0</v>
      </c>
    </row>
    <row r="1968" spans="1:7" ht="15">
      <c r="A1968" s="90" t="s">
        <v>3377</v>
      </c>
      <c r="B1968" s="89">
        <v>2</v>
      </c>
      <c r="C1968" s="103">
        <v>0.00028556019672057415</v>
      </c>
      <c r="D1968" s="89" t="s">
        <v>3520</v>
      </c>
      <c r="E1968" s="89" t="b">
        <v>0</v>
      </c>
      <c r="F1968" s="89" t="b">
        <v>0</v>
      </c>
      <c r="G1968" s="89" t="b">
        <v>0</v>
      </c>
    </row>
    <row r="1969" spans="1:7" ht="15">
      <c r="A1969" s="90" t="s">
        <v>3378</v>
      </c>
      <c r="B1969" s="89">
        <v>2</v>
      </c>
      <c r="C1969" s="103">
        <v>0.00028556019672057415</v>
      </c>
      <c r="D1969" s="89" t="s">
        <v>3520</v>
      </c>
      <c r="E1969" s="89" t="b">
        <v>0</v>
      </c>
      <c r="F1969" s="89" t="b">
        <v>0</v>
      </c>
      <c r="G1969" s="89" t="b">
        <v>0</v>
      </c>
    </row>
    <row r="1970" spans="1:7" ht="15">
      <c r="A1970" s="90" t="s">
        <v>3379</v>
      </c>
      <c r="B1970" s="89">
        <v>2</v>
      </c>
      <c r="C1970" s="103">
        <v>0.00024407029310759347</v>
      </c>
      <c r="D1970" s="89" t="s">
        <v>3520</v>
      </c>
      <c r="E1970" s="89" t="b">
        <v>0</v>
      </c>
      <c r="F1970" s="89" t="b">
        <v>0</v>
      </c>
      <c r="G1970" s="89" t="b">
        <v>0</v>
      </c>
    </row>
    <row r="1971" spans="1:7" ht="15">
      <c r="A1971" s="90" t="s">
        <v>3380</v>
      </c>
      <c r="B1971" s="89">
        <v>2</v>
      </c>
      <c r="C1971" s="103">
        <v>0.00024407029310759347</v>
      </c>
      <c r="D1971" s="89" t="s">
        <v>3520</v>
      </c>
      <c r="E1971" s="89" t="b">
        <v>0</v>
      </c>
      <c r="F1971" s="89" t="b">
        <v>1</v>
      </c>
      <c r="G1971" s="89" t="b">
        <v>0</v>
      </c>
    </row>
    <row r="1972" spans="1:7" ht="15">
      <c r="A1972" s="90" t="s">
        <v>3381</v>
      </c>
      <c r="B1972" s="89">
        <v>2</v>
      </c>
      <c r="C1972" s="103">
        <v>0.00024407029310759347</v>
      </c>
      <c r="D1972" s="89" t="s">
        <v>3520</v>
      </c>
      <c r="E1972" s="89" t="b">
        <v>0</v>
      </c>
      <c r="F1972" s="89" t="b">
        <v>0</v>
      </c>
      <c r="G1972" s="89" t="b">
        <v>0</v>
      </c>
    </row>
    <row r="1973" spans="1:7" ht="15">
      <c r="A1973" s="90" t="s">
        <v>3382</v>
      </c>
      <c r="B1973" s="89">
        <v>2</v>
      </c>
      <c r="C1973" s="103">
        <v>0.00024407029310759347</v>
      </c>
      <c r="D1973" s="89" t="s">
        <v>3520</v>
      </c>
      <c r="E1973" s="89" t="b">
        <v>0</v>
      </c>
      <c r="F1973" s="89" t="b">
        <v>0</v>
      </c>
      <c r="G1973" s="89" t="b">
        <v>0</v>
      </c>
    </row>
    <row r="1974" spans="1:7" ht="15">
      <c r="A1974" s="90" t="s">
        <v>3383</v>
      </c>
      <c r="B1974" s="89">
        <v>2</v>
      </c>
      <c r="C1974" s="103">
        <v>0.00024407029310759347</v>
      </c>
      <c r="D1974" s="89" t="s">
        <v>3520</v>
      </c>
      <c r="E1974" s="89" t="b">
        <v>0</v>
      </c>
      <c r="F1974" s="89" t="b">
        <v>0</v>
      </c>
      <c r="G1974" s="89" t="b">
        <v>0</v>
      </c>
    </row>
    <row r="1975" spans="1:7" ht="15">
      <c r="A1975" s="90" t="s">
        <v>3384</v>
      </c>
      <c r="B1975" s="89">
        <v>2</v>
      </c>
      <c r="C1975" s="103">
        <v>0.00024407029310759347</v>
      </c>
      <c r="D1975" s="89" t="s">
        <v>3520</v>
      </c>
      <c r="E1975" s="89" t="b">
        <v>0</v>
      </c>
      <c r="F1975" s="89" t="b">
        <v>1</v>
      </c>
      <c r="G1975" s="89" t="b">
        <v>0</v>
      </c>
    </row>
    <row r="1976" spans="1:7" ht="15">
      <c r="A1976" s="90" t="s">
        <v>3385</v>
      </c>
      <c r="B1976" s="89">
        <v>2</v>
      </c>
      <c r="C1976" s="103">
        <v>0.00028556019672057415</v>
      </c>
      <c r="D1976" s="89" t="s">
        <v>3520</v>
      </c>
      <c r="E1976" s="89" t="b">
        <v>0</v>
      </c>
      <c r="F1976" s="89" t="b">
        <v>0</v>
      </c>
      <c r="G1976" s="89" t="b">
        <v>0</v>
      </c>
    </row>
    <row r="1977" spans="1:7" ht="15">
      <c r="A1977" s="90" t="s">
        <v>3386</v>
      </c>
      <c r="B1977" s="89">
        <v>2</v>
      </c>
      <c r="C1977" s="103">
        <v>0.00028556019672057415</v>
      </c>
      <c r="D1977" s="89" t="s">
        <v>3520</v>
      </c>
      <c r="E1977" s="89" t="b">
        <v>0</v>
      </c>
      <c r="F1977" s="89" t="b">
        <v>0</v>
      </c>
      <c r="G1977" s="89" t="b">
        <v>0</v>
      </c>
    </row>
    <row r="1978" spans="1:7" ht="15">
      <c r="A1978" s="90" t="s">
        <v>3387</v>
      </c>
      <c r="B1978" s="89">
        <v>2</v>
      </c>
      <c r="C1978" s="103">
        <v>0.00024407029310759347</v>
      </c>
      <c r="D1978" s="89" t="s">
        <v>3520</v>
      </c>
      <c r="E1978" s="89" t="b">
        <v>1</v>
      </c>
      <c r="F1978" s="89" t="b">
        <v>0</v>
      </c>
      <c r="G1978" s="89" t="b">
        <v>0</v>
      </c>
    </row>
    <row r="1979" spans="1:7" ht="15">
      <c r="A1979" s="90" t="s">
        <v>3388</v>
      </c>
      <c r="B1979" s="89">
        <v>2</v>
      </c>
      <c r="C1979" s="103">
        <v>0.00024407029310759347</v>
      </c>
      <c r="D1979" s="89" t="s">
        <v>3520</v>
      </c>
      <c r="E1979" s="89" t="b">
        <v>0</v>
      </c>
      <c r="F1979" s="89" t="b">
        <v>0</v>
      </c>
      <c r="G1979" s="89" t="b">
        <v>0</v>
      </c>
    </row>
    <row r="1980" spans="1:7" ht="15">
      <c r="A1980" s="90" t="s">
        <v>3389</v>
      </c>
      <c r="B1980" s="89">
        <v>2</v>
      </c>
      <c r="C1980" s="103">
        <v>0.00024407029310759347</v>
      </c>
      <c r="D1980" s="89" t="s">
        <v>3520</v>
      </c>
      <c r="E1980" s="89" t="b">
        <v>0</v>
      </c>
      <c r="F1980" s="89" t="b">
        <v>0</v>
      </c>
      <c r="G1980" s="89" t="b">
        <v>0</v>
      </c>
    </row>
    <row r="1981" spans="1:7" ht="15">
      <c r="A1981" s="90" t="s">
        <v>3390</v>
      </c>
      <c r="B1981" s="89">
        <v>2</v>
      </c>
      <c r="C1981" s="103">
        <v>0.00028556019672057415</v>
      </c>
      <c r="D1981" s="89" t="s">
        <v>3520</v>
      </c>
      <c r="E1981" s="89" t="b">
        <v>0</v>
      </c>
      <c r="F1981" s="89" t="b">
        <v>0</v>
      </c>
      <c r="G1981" s="89" t="b">
        <v>0</v>
      </c>
    </row>
    <row r="1982" spans="1:7" ht="15">
      <c r="A1982" s="90" t="s">
        <v>3391</v>
      </c>
      <c r="B1982" s="89">
        <v>2</v>
      </c>
      <c r="C1982" s="103">
        <v>0.00024407029310759347</v>
      </c>
      <c r="D1982" s="89" t="s">
        <v>3520</v>
      </c>
      <c r="E1982" s="89" t="b">
        <v>0</v>
      </c>
      <c r="F1982" s="89" t="b">
        <v>0</v>
      </c>
      <c r="G1982" s="89" t="b">
        <v>0</v>
      </c>
    </row>
    <row r="1983" spans="1:7" ht="15">
      <c r="A1983" s="90" t="s">
        <v>3392</v>
      </c>
      <c r="B1983" s="89">
        <v>2</v>
      </c>
      <c r="C1983" s="103">
        <v>0.00028556019672057415</v>
      </c>
      <c r="D1983" s="89" t="s">
        <v>3520</v>
      </c>
      <c r="E1983" s="89" t="b">
        <v>0</v>
      </c>
      <c r="F1983" s="89" t="b">
        <v>0</v>
      </c>
      <c r="G1983" s="89" t="b">
        <v>0</v>
      </c>
    </row>
    <row r="1984" spans="1:7" ht="15">
      <c r="A1984" s="90" t="s">
        <v>3393</v>
      </c>
      <c r="B1984" s="89">
        <v>2</v>
      </c>
      <c r="C1984" s="103">
        <v>0.00024407029310759347</v>
      </c>
      <c r="D1984" s="89" t="s">
        <v>3520</v>
      </c>
      <c r="E1984" s="89" t="b">
        <v>0</v>
      </c>
      <c r="F1984" s="89" t="b">
        <v>0</v>
      </c>
      <c r="G1984" s="89" t="b">
        <v>0</v>
      </c>
    </row>
    <row r="1985" spans="1:7" ht="15">
      <c r="A1985" s="90" t="s">
        <v>3394</v>
      </c>
      <c r="B1985" s="89">
        <v>2</v>
      </c>
      <c r="C1985" s="103">
        <v>0.00028556019672057415</v>
      </c>
      <c r="D1985" s="89" t="s">
        <v>3520</v>
      </c>
      <c r="E1985" s="89" t="b">
        <v>0</v>
      </c>
      <c r="F1985" s="89" t="b">
        <v>0</v>
      </c>
      <c r="G1985" s="89" t="b">
        <v>0</v>
      </c>
    </row>
    <row r="1986" spans="1:7" ht="15">
      <c r="A1986" s="90" t="s">
        <v>3395</v>
      </c>
      <c r="B1986" s="89">
        <v>2</v>
      </c>
      <c r="C1986" s="103">
        <v>0.00024407029310759347</v>
      </c>
      <c r="D1986" s="89" t="s">
        <v>3520</v>
      </c>
      <c r="E1986" s="89" t="b">
        <v>0</v>
      </c>
      <c r="F1986" s="89" t="b">
        <v>0</v>
      </c>
      <c r="G1986" s="89" t="b">
        <v>0</v>
      </c>
    </row>
    <row r="1987" spans="1:7" ht="15">
      <c r="A1987" s="90" t="s">
        <v>3396</v>
      </c>
      <c r="B1987" s="89">
        <v>2</v>
      </c>
      <c r="C1987" s="103">
        <v>0.00024407029310759347</v>
      </c>
      <c r="D1987" s="89" t="s">
        <v>3520</v>
      </c>
      <c r="E1987" s="89" t="b">
        <v>0</v>
      </c>
      <c r="F1987" s="89" t="b">
        <v>0</v>
      </c>
      <c r="G1987" s="89" t="b">
        <v>0</v>
      </c>
    </row>
    <row r="1988" spans="1:7" ht="15">
      <c r="A1988" s="90" t="s">
        <v>3397</v>
      </c>
      <c r="B1988" s="89">
        <v>2</v>
      </c>
      <c r="C1988" s="103">
        <v>0.00024407029310759347</v>
      </c>
      <c r="D1988" s="89" t="s">
        <v>3520</v>
      </c>
      <c r="E1988" s="89" t="b">
        <v>0</v>
      </c>
      <c r="F1988" s="89" t="b">
        <v>0</v>
      </c>
      <c r="G1988" s="89" t="b">
        <v>0</v>
      </c>
    </row>
    <row r="1989" spans="1:7" ht="15">
      <c r="A1989" s="90" t="s">
        <v>3398</v>
      </c>
      <c r="B1989" s="89">
        <v>2</v>
      </c>
      <c r="C1989" s="103">
        <v>0.00024407029310759347</v>
      </c>
      <c r="D1989" s="89" t="s">
        <v>3520</v>
      </c>
      <c r="E1989" s="89" t="b">
        <v>0</v>
      </c>
      <c r="F1989" s="89" t="b">
        <v>0</v>
      </c>
      <c r="G1989" s="89" t="b">
        <v>0</v>
      </c>
    </row>
    <row r="1990" spans="1:7" ht="15">
      <c r="A1990" s="90" t="s">
        <v>3399</v>
      </c>
      <c r="B1990" s="89">
        <v>2</v>
      </c>
      <c r="C1990" s="103">
        <v>0.00028556019672057415</v>
      </c>
      <c r="D1990" s="89" t="s">
        <v>3520</v>
      </c>
      <c r="E1990" s="89" t="b">
        <v>0</v>
      </c>
      <c r="F1990" s="89" t="b">
        <v>0</v>
      </c>
      <c r="G1990" s="89" t="b">
        <v>0</v>
      </c>
    </row>
    <row r="1991" spans="1:7" ht="15">
      <c r="A1991" s="90" t="s">
        <v>3400</v>
      </c>
      <c r="B1991" s="89">
        <v>2</v>
      </c>
      <c r="C1991" s="103">
        <v>0.00024407029310759347</v>
      </c>
      <c r="D1991" s="89" t="s">
        <v>3520</v>
      </c>
      <c r="E1991" s="89" t="b">
        <v>0</v>
      </c>
      <c r="F1991" s="89" t="b">
        <v>0</v>
      </c>
      <c r="G1991" s="89" t="b">
        <v>0</v>
      </c>
    </row>
    <row r="1992" spans="1:7" ht="15">
      <c r="A1992" s="90" t="s">
        <v>3401</v>
      </c>
      <c r="B1992" s="89">
        <v>2</v>
      </c>
      <c r="C1992" s="103">
        <v>0.00024407029310759347</v>
      </c>
      <c r="D1992" s="89" t="s">
        <v>3520</v>
      </c>
      <c r="E1992" s="89" t="b">
        <v>0</v>
      </c>
      <c r="F1992" s="89" t="b">
        <v>0</v>
      </c>
      <c r="G1992" s="89" t="b">
        <v>0</v>
      </c>
    </row>
    <row r="1993" spans="1:7" ht="15">
      <c r="A1993" s="90" t="s">
        <v>3402</v>
      </c>
      <c r="B1993" s="89">
        <v>2</v>
      </c>
      <c r="C1993" s="103">
        <v>0.00024407029310759347</v>
      </c>
      <c r="D1993" s="89" t="s">
        <v>3520</v>
      </c>
      <c r="E1993" s="89" t="b">
        <v>0</v>
      </c>
      <c r="F1993" s="89" t="b">
        <v>0</v>
      </c>
      <c r="G1993" s="89" t="b">
        <v>0</v>
      </c>
    </row>
    <row r="1994" spans="1:7" ht="15">
      <c r="A1994" s="90" t="s">
        <v>3403</v>
      </c>
      <c r="B1994" s="89">
        <v>2</v>
      </c>
      <c r="C1994" s="103">
        <v>0.00024407029310759347</v>
      </c>
      <c r="D1994" s="89" t="s">
        <v>3520</v>
      </c>
      <c r="E1994" s="89" t="b">
        <v>0</v>
      </c>
      <c r="F1994" s="89" t="b">
        <v>0</v>
      </c>
      <c r="G1994" s="89" t="b">
        <v>0</v>
      </c>
    </row>
    <row r="1995" spans="1:7" ht="15">
      <c r="A1995" s="90" t="s">
        <v>3404</v>
      </c>
      <c r="B1995" s="89">
        <v>2</v>
      </c>
      <c r="C1995" s="103">
        <v>0.00024407029310759347</v>
      </c>
      <c r="D1995" s="89" t="s">
        <v>3520</v>
      </c>
      <c r="E1995" s="89" t="b">
        <v>0</v>
      </c>
      <c r="F1995" s="89" t="b">
        <v>0</v>
      </c>
      <c r="G1995" s="89" t="b">
        <v>0</v>
      </c>
    </row>
    <row r="1996" spans="1:7" ht="15">
      <c r="A1996" s="90" t="s">
        <v>3405</v>
      </c>
      <c r="B1996" s="89">
        <v>2</v>
      </c>
      <c r="C1996" s="103">
        <v>0.00028556019672057415</v>
      </c>
      <c r="D1996" s="89" t="s">
        <v>3520</v>
      </c>
      <c r="E1996" s="89" t="b">
        <v>0</v>
      </c>
      <c r="F1996" s="89" t="b">
        <v>0</v>
      </c>
      <c r="G1996" s="89" t="b">
        <v>0</v>
      </c>
    </row>
    <row r="1997" spans="1:7" ht="15">
      <c r="A1997" s="90" t="s">
        <v>3406</v>
      </c>
      <c r="B1997" s="89">
        <v>2</v>
      </c>
      <c r="C1997" s="103">
        <v>0.00024407029310759347</v>
      </c>
      <c r="D1997" s="89" t="s">
        <v>3520</v>
      </c>
      <c r="E1997" s="89" t="b">
        <v>0</v>
      </c>
      <c r="F1997" s="89" t="b">
        <v>0</v>
      </c>
      <c r="G1997" s="89" t="b">
        <v>0</v>
      </c>
    </row>
    <row r="1998" spans="1:7" ht="15">
      <c r="A1998" s="90" t="s">
        <v>3407</v>
      </c>
      <c r="B1998" s="89">
        <v>2</v>
      </c>
      <c r="C1998" s="103">
        <v>0.00024407029310759347</v>
      </c>
      <c r="D1998" s="89" t="s">
        <v>3520</v>
      </c>
      <c r="E1998" s="89" t="b">
        <v>0</v>
      </c>
      <c r="F1998" s="89" t="b">
        <v>0</v>
      </c>
      <c r="G1998" s="89" t="b">
        <v>0</v>
      </c>
    </row>
    <row r="1999" spans="1:7" ht="15">
      <c r="A1999" s="90" t="s">
        <v>3408</v>
      </c>
      <c r="B1999" s="89">
        <v>2</v>
      </c>
      <c r="C1999" s="103">
        <v>0.00024407029310759347</v>
      </c>
      <c r="D1999" s="89" t="s">
        <v>3520</v>
      </c>
      <c r="E1999" s="89" t="b">
        <v>0</v>
      </c>
      <c r="F1999" s="89" t="b">
        <v>0</v>
      </c>
      <c r="G1999" s="89" t="b">
        <v>0</v>
      </c>
    </row>
    <row r="2000" spans="1:7" ht="15">
      <c r="A2000" s="90" t="s">
        <v>3409</v>
      </c>
      <c r="B2000" s="89">
        <v>2</v>
      </c>
      <c r="C2000" s="103">
        <v>0.00024407029310759347</v>
      </c>
      <c r="D2000" s="89" t="s">
        <v>3520</v>
      </c>
      <c r="E2000" s="89" t="b">
        <v>0</v>
      </c>
      <c r="F2000" s="89" t="b">
        <v>0</v>
      </c>
      <c r="G2000" s="89" t="b">
        <v>0</v>
      </c>
    </row>
    <row r="2001" spans="1:7" ht="15">
      <c r="A2001" s="90" t="s">
        <v>3410</v>
      </c>
      <c r="B2001" s="89">
        <v>2</v>
      </c>
      <c r="C2001" s="103">
        <v>0.00024407029310759347</v>
      </c>
      <c r="D2001" s="89" t="s">
        <v>3520</v>
      </c>
      <c r="E2001" s="89" t="b">
        <v>0</v>
      </c>
      <c r="F2001" s="89" t="b">
        <v>0</v>
      </c>
      <c r="G2001" s="89" t="b">
        <v>0</v>
      </c>
    </row>
    <row r="2002" spans="1:7" ht="15">
      <c r="A2002" s="90" t="s">
        <v>3411</v>
      </c>
      <c r="B2002" s="89">
        <v>2</v>
      </c>
      <c r="C2002" s="103">
        <v>0.00028556019672057415</v>
      </c>
      <c r="D2002" s="89" t="s">
        <v>3520</v>
      </c>
      <c r="E2002" s="89" t="b">
        <v>0</v>
      </c>
      <c r="F2002" s="89" t="b">
        <v>0</v>
      </c>
      <c r="G2002" s="89" t="b">
        <v>0</v>
      </c>
    </row>
    <row r="2003" spans="1:7" ht="15">
      <c r="A2003" s="90" t="s">
        <v>3412</v>
      </c>
      <c r="B2003" s="89">
        <v>2</v>
      </c>
      <c r="C2003" s="103">
        <v>0.00024407029310759347</v>
      </c>
      <c r="D2003" s="89" t="s">
        <v>3520</v>
      </c>
      <c r="E2003" s="89" t="b">
        <v>0</v>
      </c>
      <c r="F2003" s="89" t="b">
        <v>0</v>
      </c>
      <c r="G2003" s="89" t="b">
        <v>0</v>
      </c>
    </row>
    <row r="2004" spans="1:7" ht="15">
      <c r="A2004" s="90" t="s">
        <v>3413</v>
      </c>
      <c r="B2004" s="89">
        <v>2</v>
      </c>
      <c r="C2004" s="103">
        <v>0.00028556019672057415</v>
      </c>
      <c r="D2004" s="89" t="s">
        <v>3520</v>
      </c>
      <c r="E2004" s="89" t="b">
        <v>0</v>
      </c>
      <c r="F2004" s="89" t="b">
        <v>0</v>
      </c>
      <c r="G2004" s="89" t="b">
        <v>0</v>
      </c>
    </row>
    <row r="2005" spans="1:7" ht="15">
      <c r="A2005" s="90" t="s">
        <v>3414</v>
      </c>
      <c r="B2005" s="89">
        <v>2</v>
      </c>
      <c r="C2005" s="103">
        <v>0.00024407029310759347</v>
      </c>
      <c r="D2005" s="89" t="s">
        <v>3520</v>
      </c>
      <c r="E2005" s="89" t="b">
        <v>0</v>
      </c>
      <c r="F2005" s="89" t="b">
        <v>0</v>
      </c>
      <c r="G2005" s="89" t="b">
        <v>0</v>
      </c>
    </row>
    <row r="2006" spans="1:7" ht="15">
      <c r="A2006" s="90" t="s">
        <v>3415</v>
      </c>
      <c r="B2006" s="89">
        <v>2</v>
      </c>
      <c r="C2006" s="103">
        <v>0.00024407029310759347</v>
      </c>
      <c r="D2006" s="89" t="s">
        <v>3520</v>
      </c>
      <c r="E2006" s="89" t="b">
        <v>0</v>
      </c>
      <c r="F2006" s="89" t="b">
        <v>0</v>
      </c>
      <c r="G2006" s="89" t="b">
        <v>0</v>
      </c>
    </row>
    <row r="2007" spans="1:7" ht="15">
      <c r="A2007" s="90" t="s">
        <v>3416</v>
      </c>
      <c r="B2007" s="89">
        <v>2</v>
      </c>
      <c r="C2007" s="103">
        <v>0.00028556019672057415</v>
      </c>
      <c r="D2007" s="89" t="s">
        <v>3520</v>
      </c>
      <c r="E2007" s="89" t="b">
        <v>0</v>
      </c>
      <c r="F2007" s="89" t="b">
        <v>0</v>
      </c>
      <c r="G2007" s="89" t="b">
        <v>0</v>
      </c>
    </row>
    <row r="2008" spans="1:7" ht="15">
      <c r="A2008" s="90" t="s">
        <v>3417</v>
      </c>
      <c r="B2008" s="89">
        <v>2</v>
      </c>
      <c r="C2008" s="103">
        <v>0.00024407029310759347</v>
      </c>
      <c r="D2008" s="89" t="s">
        <v>3520</v>
      </c>
      <c r="E2008" s="89" t="b">
        <v>0</v>
      </c>
      <c r="F2008" s="89" t="b">
        <v>0</v>
      </c>
      <c r="G2008" s="89" t="b">
        <v>0</v>
      </c>
    </row>
    <row r="2009" spans="1:7" ht="15">
      <c r="A2009" s="90" t="s">
        <v>1197</v>
      </c>
      <c r="B2009" s="89">
        <v>2</v>
      </c>
      <c r="C2009" s="103">
        <v>0.00024407029310759347</v>
      </c>
      <c r="D2009" s="89" t="s">
        <v>3520</v>
      </c>
      <c r="E2009" s="89" t="b">
        <v>0</v>
      </c>
      <c r="F2009" s="89" t="b">
        <v>0</v>
      </c>
      <c r="G2009" s="89" t="b">
        <v>0</v>
      </c>
    </row>
    <row r="2010" spans="1:7" ht="15">
      <c r="A2010" s="90" t="s">
        <v>3418</v>
      </c>
      <c r="B2010" s="89">
        <v>2</v>
      </c>
      <c r="C2010" s="103">
        <v>0.00028556019672057415</v>
      </c>
      <c r="D2010" s="89" t="s">
        <v>3520</v>
      </c>
      <c r="E2010" s="89" t="b">
        <v>0</v>
      </c>
      <c r="F2010" s="89" t="b">
        <v>0</v>
      </c>
      <c r="G2010" s="89" t="b">
        <v>0</v>
      </c>
    </row>
    <row r="2011" spans="1:7" ht="15">
      <c r="A2011" s="90" t="s">
        <v>3419</v>
      </c>
      <c r="B2011" s="89">
        <v>2</v>
      </c>
      <c r="C2011" s="103">
        <v>0.00024407029310759347</v>
      </c>
      <c r="D2011" s="89" t="s">
        <v>3520</v>
      </c>
      <c r="E2011" s="89" t="b">
        <v>0</v>
      </c>
      <c r="F2011" s="89" t="b">
        <v>0</v>
      </c>
      <c r="G2011" s="89" t="b">
        <v>0</v>
      </c>
    </row>
    <row r="2012" spans="1:7" ht="15">
      <c r="A2012" s="90" t="s">
        <v>3420</v>
      </c>
      <c r="B2012" s="89">
        <v>2</v>
      </c>
      <c r="C2012" s="103">
        <v>0.00028556019672057415</v>
      </c>
      <c r="D2012" s="89" t="s">
        <v>3520</v>
      </c>
      <c r="E2012" s="89" t="b">
        <v>0</v>
      </c>
      <c r="F2012" s="89" t="b">
        <v>0</v>
      </c>
      <c r="G2012" s="89" t="b">
        <v>0</v>
      </c>
    </row>
    <row r="2013" spans="1:7" ht="15">
      <c r="A2013" s="90" t="s">
        <v>3421</v>
      </c>
      <c r="B2013" s="89">
        <v>2</v>
      </c>
      <c r="C2013" s="103">
        <v>0.00028556019672057415</v>
      </c>
      <c r="D2013" s="89" t="s">
        <v>3520</v>
      </c>
      <c r="E2013" s="89" t="b">
        <v>0</v>
      </c>
      <c r="F2013" s="89" t="b">
        <v>0</v>
      </c>
      <c r="G2013" s="89" t="b">
        <v>0</v>
      </c>
    </row>
    <row r="2014" spans="1:7" ht="15">
      <c r="A2014" s="90" t="s">
        <v>3422</v>
      </c>
      <c r="B2014" s="89">
        <v>2</v>
      </c>
      <c r="C2014" s="103">
        <v>0.00024407029310759347</v>
      </c>
      <c r="D2014" s="89" t="s">
        <v>3520</v>
      </c>
      <c r="E2014" s="89" t="b">
        <v>0</v>
      </c>
      <c r="F2014" s="89" t="b">
        <v>0</v>
      </c>
      <c r="G2014" s="89" t="b">
        <v>0</v>
      </c>
    </row>
    <row r="2015" spans="1:7" ht="15">
      <c r="A2015" s="90" t="s">
        <v>3423</v>
      </c>
      <c r="B2015" s="89">
        <v>2</v>
      </c>
      <c r="C2015" s="103">
        <v>0.00024407029310759347</v>
      </c>
      <c r="D2015" s="89" t="s">
        <v>3520</v>
      </c>
      <c r="E2015" s="89" t="b">
        <v>0</v>
      </c>
      <c r="F2015" s="89" t="b">
        <v>0</v>
      </c>
      <c r="G2015" s="89" t="b">
        <v>0</v>
      </c>
    </row>
    <row r="2016" spans="1:7" ht="15">
      <c r="A2016" s="90" t="s">
        <v>3424</v>
      </c>
      <c r="B2016" s="89">
        <v>2</v>
      </c>
      <c r="C2016" s="103">
        <v>0.00028556019672057415</v>
      </c>
      <c r="D2016" s="89" t="s">
        <v>3520</v>
      </c>
      <c r="E2016" s="89" t="b">
        <v>0</v>
      </c>
      <c r="F2016" s="89" t="b">
        <v>0</v>
      </c>
      <c r="G2016" s="89" t="b">
        <v>0</v>
      </c>
    </row>
    <row r="2017" spans="1:7" ht="15">
      <c r="A2017" s="90" t="s">
        <v>3425</v>
      </c>
      <c r="B2017" s="89">
        <v>2</v>
      </c>
      <c r="C2017" s="103">
        <v>0.00028556019672057415</v>
      </c>
      <c r="D2017" s="89" t="s">
        <v>3520</v>
      </c>
      <c r="E2017" s="89" t="b">
        <v>0</v>
      </c>
      <c r="F2017" s="89" t="b">
        <v>0</v>
      </c>
      <c r="G2017" s="89" t="b">
        <v>0</v>
      </c>
    </row>
    <row r="2018" spans="1:7" ht="15">
      <c r="A2018" s="90" t="s">
        <v>3426</v>
      </c>
      <c r="B2018" s="89">
        <v>2</v>
      </c>
      <c r="C2018" s="103">
        <v>0.00028556019672057415</v>
      </c>
      <c r="D2018" s="89" t="s">
        <v>3520</v>
      </c>
      <c r="E2018" s="89" t="b">
        <v>0</v>
      </c>
      <c r="F2018" s="89" t="b">
        <v>0</v>
      </c>
      <c r="G2018" s="89" t="b">
        <v>0</v>
      </c>
    </row>
    <row r="2019" spans="1:7" ht="15">
      <c r="A2019" s="90" t="s">
        <v>3427</v>
      </c>
      <c r="B2019" s="89">
        <v>2</v>
      </c>
      <c r="C2019" s="103">
        <v>0.00028556019672057415</v>
      </c>
      <c r="D2019" s="89" t="s">
        <v>3520</v>
      </c>
      <c r="E2019" s="89" t="b">
        <v>0</v>
      </c>
      <c r="F2019" s="89" t="b">
        <v>0</v>
      </c>
      <c r="G2019" s="89" t="b">
        <v>0</v>
      </c>
    </row>
    <row r="2020" spans="1:7" ht="15">
      <c r="A2020" s="90" t="s">
        <v>3428</v>
      </c>
      <c r="B2020" s="89">
        <v>2</v>
      </c>
      <c r="C2020" s="103">
        <v>0.00024407029310759347</v>
      </c>
      <c r="D2020" s="89" t="s">
        <v>3520</v>
      </c>
      <c r="E2020" s="89" t="b">
        <v>0</v>
      </c>
      <c r="F2020" s="89" t="b">
        <v>0</v>
      </c>
      <c r="G2020" s="89" t="b">
        <v>0</v>
      </c>
    </row>
    <row r="2021" spans="1:7" ht="15">
      <c r="A2021" s="90" t="s">
        <v>3429</v>
      </c>
      <c r="B2021" s="89">
        <v>2</v>
      </c>
      <c r="C2021" s="103">
        <v>0.00024407029310759347</v>
      </c>
      <c r="D2021" s="89" t="s">
        <v>3520</v>
      </c>
      <c r="E2021" s="89" t="b">
        <v>0</v>
      </c>
      <c r="F2021" s="89" t="b">
        <v>0</v>
      </c>
      <c r="G2021" s="89" t="b">
        <v>0</v>
      </c>
    </row>
    <row r="2022" spans="1:7" ht="15">
      <c r="A2022" s="90" t="s">
        <v>3430</v>
      </c>
      <c r="B2022" s="89">
        <v>2</v>
      </c>
      <c r="C2022" s="103">
        <v>0.00024407029310759347</v>
      </c>
      <c r="D2022" s="89" t="s">
        <v>3520</v>
      </c>
      <c r="E2022" s="89" t="b">
        <v>0</v>
      </c>
      <c r="F2022" s="89" t="b">
        <v>1</v>
      </c>
      <c r="G2022" s="89" t="b">
        <v>0</v>
      </c>
    </row>
    <row r="2023" spans="1:7" ht="15">
      <c r="A2023" s="90" t="s">
        <v>3431</v>
      </c>
      <c r="B2023" s="89">
        <v>2</v>
      </c>
      <c r="C2023" s="103">
        <v>0.00028556019672057415</v>
      </c>
      <c r="D2023" s="89" t="s">
        <v>3520</v>
      </c>
      <c r="E2023" s="89" t="b">
        <v>0</v>
      </c>
      <c r="F2023" s="89" t="b">
        <v>0</v>
      </c>
      <c r="G2023" s="89" t="b">
        <v>0</v>
      </c>
    </row>
    <row r="2024" spans="1:7" ht="15">
      <c r="A2024" s="90" t="s">
        <v>3432</v>
      </c>
      <c r="B2024" s="89">
        <v>2</v>
      </c>
      <c r="C2024" s="103">
        <v>0.00024407029310759347</v>
      </c>
      <c r="D2024" s="89" t="s">
        <v>3520</v>
      </c>
      <c r="E2024" s="89" t="b">
        <v>1</v>
      </c>
      <c r="F2024" s="89" t="b">
        <v>0</v>
      </c>
      <c r="G2024" s="89" t="b">
        <v>0</v>
      </c>
    </row>
    <row r="2025" spans="1:7" ht="15">
      <c r="A2025" s="90" t="s">
        <v>3433</v>
      </c>
      <c r="B2025" s="89">
        <v>2</v>
      </c>
      <c r="C2025" s="103">
        <v>0.00024407029310759347</v>
      </c>
      <c r="D2025" s="89" t="s">
        <v>3520</v>
      </c>
      <c r="E2025" s="89" t="b">
        <v>0</v>
      </c>
      <c r="F2025" s="89" t="b">
        <v>0</v>
      </c>
      <c r="G2025" s="89" t="b">
        <v>0</v>
      </c>
    </row>
    <row r="2026" spans="1:7" ht="15">
      <c r="A2026" s="90" t="s">
        <v>3434</v>
      </c>
      <c r="B2026" s="89">
        <v>2</v>
      </c>
      <c r="C2026" s="103">
        <v>0.00028556019672057415</v>
      </c>
      <c r="D2026" s="89" t="s">
        <v>3520</v>
      </c>
      <c r="E2026" s="89" t="b">
        <v>0</v>
      </c>
      <c r="F2026" s="89" t="b">
        <v>0</v>
      </c>
      <c r="G2026" s="89" t="b">
        <v>0</v>
      </c>
    </row>
    <row r="2027" spans="1:7" ht="15">
      <c r="A2027" s="90" t="s">
        <v>3435</v>
      </c>
      <c r="B2027" s="89">
        <v>2</v>
      </c>
      <c r="C2027" s="103">
        <v>0.00028556019672057415</v>
      </c>
      <c r="D2027" s="89" t="s">
        <v>3520</v>
      </c>
      <c r="E2027" s="89" t="b">
        <v>0</v>
      </c>
      <c r="F2027" s="89" t="b">
        <v>0</v>
      </c>
      <c r="G2027" s="89" t="b">
        <v>0</v>
      </c>
    </row>
    <row r="2028" spans="1:7" ht="15">
      <c r="A2028" s="90" t="s">
        <v>3436</v>
      </c>
      <c r="B2028" s="89">
        <v>2</v>
      </c>
      <c r="C2028" s="103">
        <v>0.00028556019672057415</v>
      </c>
      <c r="D2028" s="89" t="s">
        <v>3520</v>
      </c>
      <c r="E2028" s="89" t="b">
        <v>0</v>
      </c>
      <c r="F2028" s="89" t="b">
        <v>0</v>
      </c>
      <c r="G2028" s="89" t="b">
        <v>0</v>
      </c>
    </row>
    <row r="2029" spans="1:7" ht="15">
      <c r="A2029" s="90" t="s">
        <v>3437</v>
      </c>
      <c r="B2029" s="89">
        <v>2</v>
      </c>
      <c r="C2029" s="103">
        <v>0.00028556019672057415</v>
      </c>
      <c r="D2029" s="89" t="s">
        <v>3520</v>
      </c>
      <c r="E2029" s="89" t="b">
        <v>0</v>
      </c>
      <c r="F2029" s="89" t="b">
        <v>0</v>
      </c>
      <c r="G2029" s="89" t="b">
        <v>0</v>
      </c>
    </row>
    <row r="2030" spans="1:7" ht="15">
      <c r="A2030" s="90" t="s">
        <v>3438</v>
      </c>
      <c r="B2030" s="89">
        <v>2</v>
      </c>
      <c r="C2030" s="103">
        <v>0.00024407029310759347</v>
      </c>
      <c r="D2030" s="89" t="s">
        <v>3520</v>
      </c>
      <c r="E2030" s="89" t="b">
        <v>0</v>
      </c>
      <c r="F2030" s="89" t="b">
        <v>0</v>
      </c>
      <c r="G2030" s="89" t="b">
        <v>0</v>
      </c>
    </row>
    <row r="2031" spans="1:7" ht="15">
      <c r="A2031" s="90" t="s">
        <v>3439</v>
      </c>
      <c r="B2031" s="89">
        <v>2</v>
      </c>
      <c r="C2031" s="103">
        <v>0.00028556019672057415</v>
      </c>
      <c r="D2031" s="89" t="s">
        <v>3520</v>
      </c>
      <c r="E2031" s="89" t="b">
        <v>0</v>
      </c>
      <c r="F2031" s="89" t="b">
        <v>0</v>
      </c>
      <c r="G2031" s="89" t="b">
        <v>0</v>
      </c>
    </row>
    <row r="2032" spans="1:7" ht="15">
      <c r="A2032" s="90" t="s">
        <v>3440</v>
      </c>
      <c r="B2032" s="89">
        <v>2</v>
      </c>
      <c r="C2032" s="103">
        <v>0.00024407029310759347</v>
      </c>
      <c r="D2032" s="89" t="s">
        <v>3520</v>
      </c>
      <c r="E2032" s="89" t="b">
        <v>0</v>
      </c>
      <c r="F2032" s="89" t="b">
        <v>0</v>
      </c>
      <c r="G2032" s="89" t="b">
        <v>0</v>
      </c>
    </row>
    <row r="2033" spans="1:7" ht="15">
      <c r="A2033" s="90" t="s">
        <v>3441</v>
      </c>
      <c r="B2033" s="89">
        <v>2</v>
      </c>
      <c r="C2033" s="103">
        <v>0.00024407029310759347</v>
      </c>
      <c r="D2033" s="89" t="s">
        <v>3520</v>
      </c>
      <c r="E2033" s="89" t="b">
        <v>0</v>
      </c>
      <c r="F2033" s="89" t="b">
        <v>0</v>
      </c>
      <c r="G2033" s="89" t="b">
        <v>0</v>
      </c>
    </row>
    <row r="2034" spans="1:7" ht="15">
      <c r="A2034" s="90" t="s">
        <v>3442</v>
      </c>
      <c r="B2034" s="89">
        <v>2</v>
      </c>
      <c r="C2034" s="103">
        <v>0.00028556019672057415</v>
      </c>
      <c r="D2034" s="89" t="s">
        <v>3520</v>
      </c>
      <c r="E2034" s="89" t="b">
        <v>0</v>
      </c>
      <c r="F2034" s="89" t="b">
        <v>0</v>
      </c>
      <c r="G2034" s="89" t="b">
        <v>0</v>
      </c>
    </row>
    <row r="2035" spans="1:7" ht="15">
      <c r="A2035" s="90" t="s">
        <v>3443</v>
      </c>
      <c r="B2035" s="89">
        <v>2</v>
      </c>
      <c r="C2035" s="103">
        <v>0.00024407029310759347</v>
      </c>
      <c r="D2035" s="89" t="s">
        <v>3520</v>
      </c>
      <c r="E2035" s="89" t="b">
        <v>0</v>
      </c>
      <c r="F2035" s="89" t="b">
        <v>0</v>
      </c>
      <c r="G2035" s="89" t="b">
        <v>0</v>
      </c>
    </row>
    <row r="2036" spans="1:7" ht="15">
      <c r="A2036" s="90" t="s">
        <v>3444</v>
      </c>
      <c r="B2036" s="89">
        <v>2</v>
      </c>
      <c r="C2036" s="103">
        <v>0.00028556019672057415</v>
      </c>
      <c r="D2036" s="89" t="s">
        <v>3520</v>
      </c>
      <c r="E2036" s="89" t="b">
        <v>0</v>
      </c>
      <c r="F2036" s="89" t="b">
        <v>0</v>
      </c>
      <c r="G2036" s="89" t="b">
        <v>0</v>
      </c>
    </row>
    <row r="2037" spans="1:7" ht="15">
      <c r="A2037" s="90" t="s">
        <v>3445</v>
      </c>
      <c r="B2037" s="89">
        <v>2</v>
      </c>
      <c r="C2037" s="103">
        <v>0.00024407029310759347</v>
      </c>
      <c r="D2037" s="89" t="s">
        <v>3520</v>
      </c>
      <c r="E2037" s="89" t="b">
        <v>0</v>
      </c>
      <c r="F2037" s="89" t="b">
        <v>0</v>
      </c>
      <c r="G2037" s="89" t="b">
        <v>0</v>
      </c>
    </row>
    <row r="2038" spans="1:7" ht="15">
      <c r="A2038" s="90" t="s">
        <v>3446</v>
      </c>
      <c r="B2038" s="89">
        <v>2</v>
      </c>
      <c r="C2038" s="103">
        <v>0.00024407029310759347</v>
      </c>
      <c r="D2038" s="89" t="s">
        <v>3520</v>
      </c>
      <c r="E2038" s="89" t="b">
        <v>0</v>
      </c>
      <c r="F2038" s="89" t="b">
        <v>0</v>
      </c>
      <c r="G2038" s="89" t="b">
        <v>0</v>
      </c>
    </row>
    <row r="2039" spans="1:7" ht="15">
      <c r="A2039" s="90" t="s">
        <v>3447</v>
      </c>
      <c r="B2039" s="89">
        <v>2</v>
      </c>
      <c r="C2039" s="103">
        <v>0.00024407029310759347</v>
      </c>
      <c r="D2039" s="89" t="s">
        <v>3520</v>
      </c>
      <c r="E2039" s="89" t="b">
        <v>0</v>
      </c>
      <c r="F2039" s="89" t="b">
        <v>0</v>
      </c>
      <c r="G2039" s="89" t="b">
        <v>0</v>
      </c>
    </row>
    <row r="2040" spans="1:7" ht="15">
      <c r="A2040" s="90" t="s">
        <v>3448</v>
      </c>
      <c r="B2040" s="89">
        <v>2</v>
      </c>
      <c r="C2040" s="103">
        <v>0.00028556019672057415</v>
      </c>
      <c r="D2040" s="89" t="s">
        <v>3520</v>
      </c>
      <c r="E2040" s="89" t="b">
        <v>0</v>
      </c>
      <c r="F2040" s="89" t="b">
        <v>0</v>
      </c>
      <c r="G2040" s="89" t="b">
        <v>0</v>
      </c>
    </row>
    <row r="2041" spans="1:7" ht="15">
      <c r="A2041" s="90" t="s">
        <v>3449</v>
      </c>
      <c r="B2041" s="89">
        <v>2</v>
      </c>
      <c r="C2041" s="103">
        <v>0.00028556019672057415</v>
      </c>
      <c r="D2041" s="89" t="s">
        <v>3520</v>
      </c>
      <c r="E2041" s="89" t="b">
        <v>0</v>
      </c>
      <c r="F2041" s="89" t="b">
        <v>0</v>
      </c>
      <c r="G2041" s="89" t="b">
        <v>0</v>
      </c>
    </row>
    <row r="2042" spans="1:7" ht="15">
      <c r="A2042" s="90" t="s">
        <v>3450</v>
      </c>
      <c r="B2042" s="89">
        <v>2</v>
      </c>
      <c r="C2042" s="103">
        <v>0.00028556019672057415</v>
      </c>
      <c r="D2042" s="89" t="s">
        <v>3520</v>
      </c>
      <c r="E2042" s="89" t="b">
        <v>0</v>
      </c>
      <c r="F2042" s="89" t="b">
        <v>0</v>
      </c>
      <c r="G2042" s="89" t="b">
        <v>0</v>
      </c>
    </row>
    <row r="2043" spans="1:7" ht="15">
      <c r="A2043" s="90" t="s">
        <v>3451</v>
      </c>
      <c r="B2043" s="89">
        <v>2</v>
      </c>
      <c r="C2043" s="103">
        <v>0.00024407029310759347</v>
      </c>
      <c r="D2043" s="89" t="s">
        <v>3520</v>
      </c>
      <c r="E2043" s="89" t="b">
        <v>0</v>
      </c>
      <c r="F2043" s="89" t="b">
        <v>0</v>
      </c>
      <c r="G2043" s="89" t="b">
        <v>0</v>
      </c>
    </row>
    <row r="2044" spans="1:7" ht="15">
      <c r="A2044" s="90" t="s">
        <v>3452</v>
      </c>
      <c r="B2044" s="89">
        <v>2</v>
      </c>
      <c r="C2044" s="103">
        <v>0.00028556019672057415</v>
      </c>
      <c r="D2044" s="89" t="s">
        <v>3520</v>
      </c>
      <c r="E2044" s="89" t="b">
        <v>0</v>
      </c>
      <c r="F2044" s="89" t="b">
        <v>0</v>
      </c>
      <c r="G2044" s="89" t="b">
        <v>0</v>
      </c>
    </row>
    <row r="2045" spans="1:7" ht="15">
      <c r="A2045" s="90" t="s">
        <v>3453</v>
      </c>
      <c r="B2045" s="89">
        <v>2</v>
      </c>
      <c r="C2045" s="103">
        <v>0.00024407029310759347</v>
      </c>
      <c r="D2045" s="89" t="s">
        <v>3520</v>
      </c>
      <c r="E2045" s="89" t="b">
        <v>0</v>
      </c>
      <c r="F2045" s="89" t="b">
        <v>0</v>
      </c>
      <c r="G2045" s="89" t="b">
        <v>0</v>
      </c>
    </row>
    <row r="2046" spans="1:7" ht="15">
      <c r="A2046" s="90" t="s">
        <v>3454</v>
      </c>
      <c r="B2046" s="89">
        <v>2</v>
      </c>
      <c r="C2046" s="103">
        <v>0.00028556019672057415</v>
      </c>
      <c r="D2046" s="89" t="s">
        <v>3520</v>
      </c>
      <c r="E2046" s="89" t="b">
        <v>0</v>
      </c>
      <c r="F2046" s="89" t="b">
        <v>0</v>
      </c>
      <c r="G2046" s="89" t="b">
        <v>0</v>
      </c>
    </row>
    <row r="2047" spans="1:7" ht="15">
      <c r="A2047" s="90" t="s">
        <v>3455</v>
      </c>
      <c r="B2047" s="89">
        <v>2</v>
      </c>
      <c r="C2047" s="103">
        <v>0.00028556019672057415</v>
      </c>
      <c r="D2047" s="89" t="s">
        <v>3520</v>
      </c>
      <c r="E2047" s="89" t="b">
        <v>0</v>
      </c>
      <c r="F2047" s="89" t="b">
        <v>0</v>
      </c>
      <c r="G2047" s="89" t="b">
        <v>0</v>
      </c>
    </row>
    <row r="2048" spans="1:7" ht="15">
      <c r="A2048" s="90" t="s">
        <v>3456</v>
      </c>
      <c r="B2048" s="89">
        <v>2</v>
      </c>
      <c r="C2048" s="103">
        <v>0.00024407029310759347</v>
      </c>
      <c r="D2048" s="89" t="s">
        <v>3520</v>
      </c>
      <c r="E2048" s="89" t="b">
        <v>0</v>
      </c>
      <c r="F2048" s="89" t="b">
        <v>0</v>
      </c>
      <c r="G2048" s="89" t="b">
        <v>0</v>
      </c>
    </row>
    <row r="2049" spans="1:7" ht="15">
      <c r="A2049" s="90" t="s">
        <v>3457</v>
      </c>
      <c r="B2049" s="89">
        <v>2</v>
      </c>
      <c r="C2049" s="103">
        <v>0.00024407029310759347</v>
      </c>
      <c r="D2049" s="89" t="s">
        <v>3520</v>
      </c>
      <c r="E2049" s="89" t="b">
        <v>0</v>
      </c>
      <c r="F2049" s="89" t="b">
        <v>0</v>
      </c>
      <c r="G2049" s="89" t="b">
        <v>0</v>
      </c>
    </row>
    <row r="2050" spans="1:7" ht="15">
      <c r="A2050" s="90" t="s">
        <v>3458</v>
      </c>
      <c r="B2050" s="89">
        <v>2</v>
      </c>
      <c r="C2050" s="103">
        <v>0.00028556019672057415</v>
      </c>
      <c r="D2050" s="89" t="s">
        <v>3520</v>
      </c>
      <c r="E2050" s="89" t="b">
        <v>0</v>
      </c>
      <c r="F2050" s="89" t="b">
        <v>0</v>
      </c>
      <c r="G2050" s="89" t="b">
        <v>0</v>
      </c>
    </row>
    <row r="2051" spans="1:7" ht="15">
      <c r="A2051" s="90" t="s">
        <v>3459</v>
      </c>
      <c r="B2051" s="89">
        <v>2</v>
      </c>
      <c r="C2051" s="103">
        <v>0.00028556019672057415</v>
      </c>
      <c r="D2051" s="89" t="s">
        <v>3520</v>
      </c>
      <c r="E2051" s="89" t="b">
        <v>0</v>
      </c>
      <c r="F2051" s="89" t="b">
        <v>0</v>
      </c>
      <c r="G2051" s="89" t="b">
        <v>0</v>
      </c>
    </row>
    <row r="2052" spans="1:7" ht="15">
      <c r="A2052" s="90" t="s">
        <v>3460</v>
      </c>
      <c r="B2052" s="89">
        <v>2</v>
      </c>
      <c r="C2052" s="103">
        <v>0.00028556019672057415</v>
      </c>
      <c r="D2052" s="89" t="s">
        <v>3520</v>
      </c>
      <c r="E2052" s="89" t="b">
        <v>1</v>
      </c>
      <c r="F2052" s="89" t="b">
        <v>0</v>
      </c>
      <c r="G2052" s="89" t="b">
        <v>0</v>
      </c>
    </row>
    <row r="2053" spans="1:7" ht="15">
      <c r="A2053" s="90" t="s">
        <v>3461</v>
      </c>
      <c r="B2053" s="89">
        <v>2</v>
      </c>
      <c r="C2053" s="103">
        <v>0.00024407029310759347</v>
      </c>
      <c r="D2053" s="89" t="s">
        <v>3520</v>
      </c>
      <c r="E2053" s="89" t="b">
        <v>0</v>
      </c>
      <c r="F2053" s="89" t="b">
        <v>0</v>
      </c>
      <c r="G2053" s="89" t="b">
        <v>0</v>
      </c>
    </row>
    <row r="2054" spans="1:7" ht="15">
      <c r="A2054" s="90" t="s">
        <v>3462</v>
      </c>
      <c r="B2054" s="89">
        <v>2</v>
      </c>
      <c r="C2054" s="103">
        <v>0.00028556019672057415</v>
      </c>
      <c r="D2054" s="89" t="s">
        <v>3520</v>
      </c>
      <c r="E2054" s="89" t="b">
        <v>0</v>
      </c>
      <c r="F2054" s="89" t="b">
        <v>0</v>
      </c>
      <c r="G2054" s="89" t="b">
        <v>0</v>
      </c>
    </row>
    <row r="2055" spans="1:7" ht="15">
      <c r="A2055" s="90" t="s">
        <v>3463</v>
      </c>
      <c r="B2055" s="89">
        <v>2</v>
      </c>
      <c r="C2055" s="103">
        <v>0.00028556019672057415</v>
      </c>
      <c r="D2055" s="89" t="s">
        <v>3520</v>
      </c>
      <c r="E2055" s="89" t="b">
        <v>0</v>
      </c>
      <c r="F2055" s="89" t="b">
        <v>0</v>
      </c>
      <c r="G2055" s="89" t="b">
        <v>0</v>
      </c>
    </row>
    <row r="2056" spans="1:7" ht="15">
      <c r="A2056" s="90" t="s">
        <v>3464</v>
      </c>
      <c r="B2056" s="89">
        <v>2</v>
      </c>
      <c r="C2056" s="103">
        <v>0.00024407029310759347</v>
      </c>
      <c r="D2056" s="89" t="s">
        <v>3520</v>
      </c>
      <c r="E2056" s="89" t="b">
        <v>1</v>
      </c>
      <c r="F2056" s="89" t="b">
        <v>0</v>
      </c>
      <c r="G2056" s="89" t="b">
        <v>0</v>
      </c>
    </row>
    <row r="2057" spans="1:7" ht="15">
      <c r="A2057" s="90" t="s">
        <v>3465</v>
      </c>
      <c r="B2057" s="89">
        <v>2</v>
      </c>
      <c r="C2057" s="103">
        <v>0.00024407029310759347</v>
      </c>
      <c r="D2057" s="89" t="s">
        <v>3520</v>
      </c>
      <c r="E2057" s="89" t="b">
        <v>0</v>
      </c>
      <c r="F2057" s="89" t="b">
        <v>0</v>
      </c>
      <c r="G2057" s="89" t="b">
        <v>0</v>
      </c>
    </row>
    <row r="2058" spans="1:7" ht="15">
      <c r="A2058" s="90" t="s">
        <v>3466</v>
      </c>
      <c r="B2058" s="89">
        <v>2</v>
      </c>
      <c r="C2058" s="103">
        <v>0.00024407029310759347</v>
      </c>
      <c r="D2058" s="89" t="s">
        <v>3520</v>
      </c>
      <c r="E2058" s="89" t="b">
        <v>0</v>
      </c>
      <c r="F2058" s="89" t="b">
        <v>0</v>
      </c>
      <c r="G2058" s="89" t="b">
        <v>0</v>
      </c>
    </row>
    <row r="2059" spans="1:7" ht="15">
      <c r="A2059" s="90" t="s">
        <v>3467</v>
      </c>
      <c r="B2059" s="89">
        <v>2</v>
      </c>
      <c r="C2059" s="103">
        <v>0.00028556019672057415</v>
      </c>
      <c r="D2059" s="89" t="s">
        <v>3520</v>
      </c>
      <c r="E2059" s="89" t="b">
        <v>0</v>
      </c>
      <c r="F2059" s="89" t="b">
        <v>0</v>
      </c>
      <c r="G2059" s="89" t="b">
        <v>0</v>
      </c>
    </row>
    <row r="2060" spans="1:7" ht="15">
      <c r="A2060" s="90" t="s">
        <v>1085</v>
      </c>
      <c r="B2060" s="89">
        <v>2</v>
      </c>
      <c r="C2060" s="103">
        <v>0.00024407029310759347</v>
      </c>
      <c r="D2060" s="89" t="s">
        <v>3520</v>
      </c>
      <c r="E2060" s="89" t="b">
        <v>0</v>
      </c>
      <c r="F2060" s="89" t="b">
        <v>0</v>
      </c>
      <c r="G2060" s="89" t="b">
        <v>0</v>
      </c>
    </row>
    <row r="2061" spans="1:7" ht="15">
      <c r="A2061" s="90" t="s">
        <v>3468</v>
      </c>
      <c r="B2061" s="89">
        <v>2</v>
      </c>
      <c r="C2061" s="103">
        <v>0.00024407029310759347</v>
      </c>
      <c r="D2061" s="89" t="s">
        <v>3520</v>
      </c>
      <c r="E2061" s="89" t="b">
        <v>0</v>
      </c>
      <c r="F2061" s="89" t="b">
        <v>0</v>
      </c>
      <c r="G2061" s="89" t="b">
        <v>0</v>
      </c>
    </row>
    <row r="2062" spans="1:7" ht="15">
      <c r="A2062" s="90" t="s">
        <v>3469</v>
      </c>
      <c r="B2062" s="89">
        <v>2</v>
      </c>
      <c r="C2062" s="103">
        <v>0.00024407029310759347</v>
      </c>
      <c r="D2062" s="89" t="s">
        <v>3520</v>
      </c>
      <c r="E2062" s="89" t="b">
        <v>0</v>
      </c>
      <c r="F2062" s="89" t="b">
        <v>0</v>
      </c>
      <c r="G2062" s="89" t="b">
        <v>0</v>
      </c>
    </row>
    <row r="2063" spans="1:7" ht="15">
      <c r="A2063" s="90" t="s">
        <v>3470</v>
      </c>
      <c r="B2063" s="89">
        <v>2</v>
      </c>
      <c r="C2063" s="103">
        <v>0.00028556019672057415</v>
      </c>
      <c r="D2063" s="89" t="s">
        <v>3520</v>
      </c>
      <c r="E2063" s="89" t="b">
        <v>0</v>
      </c>
      <c r="F2063" s="89" t="b">
        <v>0</v>
      </c>
      <c r="G2063" s="89" t="b">
        <v>0</v>
      </c>
    </row>
    <row r="2064" spans="1:7" ht="15">
      <c r="A2064" s="90" t="s">
        <v>3471</v>
      </c>
      <c r="B2064" s="89">
        <v>2</v>
      </c>
      <c r="C2064" s="103">
        <v>0.00024407029310759347</v>
      </c>
      <c r="D2064" s="89" t="s">
        <v>3520</v>
      </c>
      <c r="E2064" s="89" t="b">
        <v>0</v>
      </c>
      <c r="F2064" s="89" t="b">
        <v>0</v>
      </c>
      <c r="G2064" s="89" t="b">
        <v>0</v>
      </c>
    </row>
    <row r="2065" spans="1:7" ht="15">
      <c r="A2065" s="90" t="s">
        <v>3472</v>
      </c>
      <c r="B2065" s="89">
        <v>2</v>
      </c>
      <c r="C2065" s="103">
        <v>0.00028556019672057415</v>
      </c>
      <c r="D2065" s="89" t="s">
        <v>3520</v>
      </c>
      <c r="E2065" s="89" t="b">
        <v>0</v>
      </c>
      <c r="F2065" s="89" t="b">
        <v>0</v>
      </c>
      <c r="G2065" s="89" t="b">
        <v>0</v>
      </c>
    </row>
    <row r="2066" spans="1:7" ht="15">
      <c r="A2066" s="90" t="s">
        <v>3473</v>
      </c>
      <c r="B2066" s="89">
        <v>2</v>
      </c>
      <c r="C2066" s="103">
        <v>0.00028556019672057415</v>
      </c>
      <c r="D2066" s="89" t="s">
        <v>3520</v>
      </c>
      <c r="E2066" s="89" t="b">
        <v>0</v>
      </c>
      <c r="F2066" s="89" t="b">
        <v>0</v>
      </c>
      <c r="G2066" s="89" t="b">
        <v>0</v>
      </c>
    </row>
    <row r="2067" spans="1:7" ht="15">
      <c r="A2067" s="90" t="s">
        <v>3474</v>
      </c>
      <c r="B2067" s="89">
        <v>2</v>
      </c>
      <c r="C2067" s="103">
        <v>0.00024407029310759347</v>
      </c>
      <c r="D2067" s="89" t="s">
        <v>3520</v>
      </c>
      <c r="E2067" s="89" t="b">
        <v>0</v>
      </c>
      <c r="F2067" s="89" t="b">
        <v>0</v>
      </c>
      <c r="G2067" s="89" t="b">
        <v>0</v>
      </c>
    </row>
    <row r="2068" spans="1:7" ht="15">
      <c r="A2068" s="90" t="s">
        <v>3475</v>
      </c>
      <c r="B2068" s="89">
        <v>2</v>
      </c>
      <c r="C2068" s="103">
        <v>0.00024407029310759347</v>
      </c>
      <c r="D2068" s="89" t="s">
        <v>3520</v>
      </c>
      <c r="E2068" s="89" t="b">
        <v>0</v>
      </c>
      <c r="F2068" s="89" t="b">
        <v>0</v>
      </c>
      <c r="G2068" s="89" t="b">
        <v>0</v>
      </c>
    </row>
    <row r="2069" spans="1:7" ht="15">
      <c r="A2069" s="90" t="s">
        <v>3476</v>
      </c>
      <c r="B2069" s="89">
        <v>2</v>
      </c>
      <c r="C2069" s="103">
        <v>0.00024407029310759347</v>
      </c>
      <c r="D2069" s="89" t="s">
        <v>3520</v>
      </c>
      <c r="E2069" s="89" t="b">
        <v>0</v>
      </c>
      <c r="F2069" s="89" t="b">
        <v>0</v>
      </c>
      <c r="G2069" s="89" t="b">
        <v>0</v>
      </c>
    </row>
    <row r="2070" spans="1:7" ht="15">
      <c r="A2070" s="90" t="s">
        <v>3477</v>
      </c>
      <c r="B2070" s="89">
        <v>2</v>
      </c>
      <c r="C2070" s="103">
        <v>0.00024407029310759347</v>
      </c>
      <c r="D2070" s="89" t="s">
        <v>3520</v>
      </c>
      <c r="E2070" s="89" t="b">
        <v>0</v>
      </c>
      <c r="F2070" s="89" t="b">
        <v>0</v>
      </c>
      <c r="G2070" s="89" t="b">
        <v>0</v>
      </c>
    </row>
    <row r="2071" spans="1:7" ht="15">
      <c r="A2071" s="90" t="s">
        <v>3478</v>
      </c>
      <c r="B2071" s="89">
        <v>2</v>
      </c>
      <c r="C2071" s="103">
        <v>0.00024407029310759347</v>
      </c>
      <c r="D2071" s="89" t="s">
        <v>3520</v>
      </c>
      <c r="E2071" s="89" t="b">
        <v>0</v>
      </c>
      <c r="F2071" s="89" t="b">
        <v>0</v>
      </c>
      <c r="G2071" s="89" t="b">
        <v>0</v>
      </c>
    </row>
    <row r="2072" spans="1:7" ht="15">
      <c r="A2072" s="90" t="s">
        <v>3479</v>
      </c>
      <c r="B2072" s="89">
        <v>2</v>
      </c>
      <c r="C2072" s="103">
        <v>0.00028556019672057415</v>
      </c>
      <c r="D2072" s="89" t="s">
        <v>3520</v>
      </c>
      <c r="E2072" s="89" t="b">
        <v>0</v>
      </c>
      <c r="F2072" s="89" t="b">
        <v>0</v>
      </c>
      <c r="G2072" s="89" t="b">
        <v>0</v>
      </c>
    </row>
    <row r="2073" spans="1:7" ht="15">
      <c r="A2073" s="90" t="s">
        <v>3480</v>
      </c>
      <c r="B2073" s="89">
        <v>2</v>
      </c>
      <c r="C2073" s="103">
        <v>0.00024407029310759347</v>
      </c>
      <c r="D2073" s="89" t="s">
        <v>3520</v>
      </c>
      <c r="E2073" s="89" t="b">
        <v>0</v>
      </c>
      <c r="F2073" s="89" t="b">
        <v>0</v>
      </c>
      <c r="G2073" s="89" t="b">
        <v>0</v>
      </c>
    </row>
    <row r="2074" spans="1:7" ht="15">
      <c r="A2074" s="90" t="s">
        <v>3481</v>
      </c>
      <c r="B2074" s="89">
        <v>2</v>
      </c>
      <c r="C2074" s="103">
        <v>0.00024407029310759347</v>
      </c>
      <c r="D2074" s="89" t="s">
        <v>3520</v>
      </c>
      <c r="E2074" s="89" t="b">
        <v>0</v>
      </c>
      <c r="F2074" s="89" t="b">
        <v>0</v>
      </c>
      <c r="G2074" s="89" t="b">
        <v>0</v>
      </c>
    </row>
    <row r="2075" spans="1:7" ht="15">
      <c r="A2075" s="90" t="s">
        <v>3482</v>
      </c>
      <c r="B2075" s="89">
        <v>2</v>
      </c>
      <c r="C2075" s="103">
        <v>0.00024407029310759347</v>
      </c>
      <c r="D2075" s="89" t="s">
        <v>3520</v>
      </c>
      <c r="E2075" s="89" t="b">
        <v>0</v>
      </c>
      <c r="F2075" s="89" t="b">
        <v>0</v>
      </c>
      <c r="G2075" s="89" t="b">
        <v>0</v>
      </c>
    </row>
    <row r="2076" spans="1:7" ht="15">
      <c r="A2076" s="90" t="s">
        <v>3483</v>
      </c>
      <c r="B2076" s="89">
        <v>2</v>
      </c>
      <c r="C2076" s="103">
        <v>0.00024407029310759347</v>
      </c>
      <c r="D2076" s="89" t="s">
        <v>3520</v>
      </c>
      <c r="E2076" s="89" t="b">
        <v>0</v>
      </c>
      <c r="F2076" s="89" t="b">
        <v>0</v>
      </c>
      <c r="G2076" s="89" t="b">
        <v>0</v>
      </c>
    </row>
    <row r="2077" spans="1:7" ht="15">
      <c r="A2077" s="90" t="s">
        <v>3484</v>
      </c>
      <c r="B2077" s="89">
        <v>2</v>
      </c>
      <c r="C2077" s="103">
        <v>0.00024407029310759347</v>
      </c>
      <c r="D2077" s="89" t="s">
        <v>3520</v>
      </c>
      <c r="E2077" s="89" t="b">
        <v>0</v>
      </c>
      <c r="F2077" s="89" t="b">
        <v>0</v>
      </c>
      <c r="G2077" s="89" t="b">
        <v>0</v>
      </c>
    </row>
    <row r="2078" spans="1:7" ht="15">
      <c r="A2078" s="90" t="s">
        <v>3485</v>
      </c>
      <c r="B2078" s="89">
        <v>2</v>
      </c>
      <c r="C2078" s="103">
        <v>0.00024407029310759347</v>
      </c>
      <c r="D2078" s="89" t="s">
        <v>3520</v>
      </c>
      <c r="E2078" s="89" t="b">
        <v>0</v>
      </c>
      <c r="F2078" s="89" t="b">
        <v>0</v>
      </c>
      <c r="G2078" s="89" t="b">
        <v>0</v>
      </c>
    </row>
    <row r="2079" spans="1:7" ht="15">
      <c r="A2079" s="90" t="s">
        <v>3486</v>
      </c>
      <c r="B2079" s="89">
        <v>2</v>
      </c>
      <c r="C2079" s="103">
        <v>0.00024407029310759347</v>
      </c>
      <c r="D2079" s="89" t="s">
        <v>3520</v>
      </c>
      <c r="E2079" s="89" t="b">
        <v>0</v>
      </c>
      <c r="F2079" s="89" t="b">
        <v>0</v>
      </c>
      <c r="G2079" s="89" t="b">
        <v>0</v>
      </c>
    </row>
    <row r="2080" spans="1:7" ht="15">
      <c r="A2080" s="90" t="s">
        <v>3487</v>
      </c>
      <c r="B2080" s="89">
        <v>2</v>
      </c>
      <c r="C2080" s="103">
        <v>0.00024407029310759347</v>
      </c>
      <c r="D2080" s="89" t="s">
        <v>3520</v>
      </c>
      <c r="E2080" s="89" t="b">
        <v>0</v>
      </c>
      <c r="F2080" s="89" t="b">
        <v>0</v>
      </c>
      <c r="G2080" s="89" t="b">
        <v>0</v>
      </c>
    </row>
    <row r="2081" spans="1:7" ht="15">
      <c r="A2081" s="90" t="s">
        <v>3488</v>
      </c>
      <c r="B2081" s="89">
        <v>2</v>
      </c>
      <c r="C2081" s="103">
        <v>0.00028556019672057415</v>
      </c>
      <c r="D2081" s="89" t="s">
        <v>3520</v>
      </c>
      <c r="E2081" s="89" t="b">
        <v>0</v>
      </c>
      <c r="F2081" s="89" t="b">
        <v>0</v>
      </c>
      <c r="G2081" s="89" t="b">
        <v>0</v>
      </c>
    </row>
    <row r="2082" spans="1:7" ht="15">
      <c r="A2082" s="90" t="s">
        <v>3489</v>
      </c>
      <c r="B2082" s="89">
        <v>2</v>
      </c>
      <c r="C2082" s="103">
        <v>0.00028556019672057415</v>
      </c>
      <c r="D2082" s="89" t="s">
        <v>3520</v>
      </c>
      <c r="E2082" s="89" t="b">
        <v>0</v>
      </c>
      <c r="F2082" s="89" t="b">
        <v>0</v>
      </c>
      <c r="G2082" s="89" t="b">
        <v>0</v>
      </c>
    </row>
    <row r="2083" spans="1:7" ht="15">
      <c r="A2083" s="90" t="s">
        <v>3490</v>
      </c>
      <c r="B2083" s="89">
        <v>2</v>
      </c>
      <c r="C2083" s="103">
        <v>0.00024407029310759347</v>
      </c>
      <c r="D2083" s="89" t="s">
        <v>3520</v>
      </c>
      <c r="E2083" s="89" t="b">
        <v>0</v>
      </c>
      <c r="F2083" s="89" t="b">
        <v>0</v>
      </c>
      <c r="G2083" s="89" t="b">
        <v>0</v>
      </c>
    </row>
    <row r="2084" spans="1:7" ht="15">
      <c r="A2084" s="90" t="s">
        <v>3491</v>
      </c>
      <c r="B2084" s="89">
        <v>2</v>
      </c>
      <c r="C2084" s="103">
        <v>0.00024407029310759347</v>
      </c>
      <c r="D2084" s="89" t="s">
        <v>3520</v>
      </c>
      <c r="E2084" s="89" t="b">
        <v>0</v>
      </c>
      <c r="F2084" s="89" t="b">
        <v>0</v>
      </c>
      <c r="G2084" s="89" t="b">
        <v>0</v>
      </c>
    </row>
    <row r="2085" spans="1:7" ht="15">
      <c r="A2085" s="90" t="s">
        <v>3492</v>
      </c>
      <c r="B2085" s="89">
        <v>2</v>
      </c>
      <c r="C2085" s="103">
        <v>0.00028556019672057415</v>
      </c>
      <c r="D2085" s="89" t="s">
        <v>3520</v>
      </c>
      <c r="E2085" s="89" t="b">
        <v>0</v>
      </c>
      <c r="F2085" s="89" t="b">
        <v>0</v>
      </c>
      <c r="G2085" s="89" t="b">
        <v>0</v>
      </c>
    </row>
    <row r="2086" spans="1:7" ht="15">
      <c r="A2086" s="90" t="s">
        <v>3493</v>
      </c>
      <c r="B2086" s="89">
        <v>2</v>
      </c>
      <c r="C2086" s="103">
        <v>0.00024407029310759347</v>
      </c>
      <c r="D2086" s="89" t="s">
        <v>3520</v>
      </c>
      <c r="E2086" s="89" t="b">
        <v>0</v>
      </c>
      <c r="F2086" s="89" t="b">
        <v>0</v>
      </c>
      <c r="G2086" s="89" t="b">
        <v>0</v>
      </c>
    </row>
    <row r="2087" spans="1:7" ht="15">
      <c r="A2087" s="90" t="s">
        <v>3494</v>
      </c>
      <c r="B2087" s="89">
        <v>2</v>
      </c>
      <c r="C2087" s="103">
        <v>0.00024407029310759347</v>
      </c>
      <c r="D2087" s="89" t="s">
        <v>3520</v>
      </c>
      <c r="E2087" s="89" t="b">
        <v>0</v>
      </c>
      <c r="F2087" s="89" t="b">
        <v>1</v>
      </c>
      <c r="G2087" s="89" t="b">
        <v>0</v>
      </c>
    </row>
    <row r="2088" spans="1:7" ht="15">
      <c r="A2088" s="90" t="s">
        <v>3495</v>
      </c>
      <c r="B2088" s="89">
        <v>2</v>
      </c>
      <c r="C2088" s="103">
        <v>0.00024407029310759347</v>
      </c>
      <c r="D2088" s="89" t="s">
        <v>3520</v>
      </c>
      <c r="E2088" s="89" t="b">
        <v>0</v>
      </c>
      <c r="F2088" s="89" t="b">
        <v>0</v>
      </c>
      <c r="G2088" s="89" t="b">
        <v>0</v>
      </c>
    </row>
    <row r="2089" spans="1:7" ht="15">
      <c r="A2089" s="90" t="s">
        <v>3496</v>
      </c>
      <c r="B2089" s="89">
        <v>2</v>
      </c>
      <c r="C2089" s="103">
        <v>0.00024407029310759347</v>
      </c>
      <c r="D2089" s="89" t="s">
        <v>3520</v>
      </c>
      <c r="E2089" s="89" t="b">
        <v>0</v>
      </c>
      <c r="F2089" s="89" t="b">
        <v>0</v>
      </c>
      <c r="G2089" s="89" t="b">
        <v>0</v>
      </c>
    </row>
    <row r="2090" spans="1:7" ht="15">
      <c r="A2090" s="90" t="s">
        <v>3497</v>
      </c>
      <c r="B2090" s="89">
        <v>2</v>
      </c>
      <c r="C2090" s="103">
        <v>0.00024407029310759347</v>
      </c>
      <c r="D2090" s="89" t="s">
        <v>3520</v>
      </c>
      <c r="E2090" s="89" t="b">
        <v>0</v>
      </c>
      <c r="F2090" s="89" t="b">
        <v>0</v>
      </c>
      <c r="G2090" s="89" t="b">
        <v>0</v>
      </c>
    </row>
    <row r="2091" spans="1:7" ht="15">
      <c r="A2091" s="90" t="s">
        <v>3498</v>
      </c>
      <c r="B2091" s="89">
        <v>2</v>
      </c>
      <c r="C2091" s="103">
        <v>0.00024407029310759347</v>
      </c>
      <c r="D2091" s="89" t="s">
        <v>3520</v>
      </c>
      <c r="E2091" s="89" t="b">
        <v>0</v>
      </c>
      <c r="F2091" s="89" t="b">
        <v>0</v>
      </c>
      <c r="G2091" s="89" t="b">
        <v>0</v>
      </c>
    </row>
    <row r="2092" spans="1:7" ht="15">
      <c r="A2092" s="90" t="s">
        <v>3499</v>
      </c>
      <c r="B2092" s="89">
        <v>2</v>
      </c>
      <c r="C2092" s="103">
        <v>0.00028556019672057415</v>
      </c>
      <c r="D2092" s="89" t="s">
        <v>3520</v>
      </c>
      <c r="E2092" s="89" t="b">
        <v>0</v>
      </c>
      <c r="F2092" s="89" t="b">
        <v>0</v>
      </c>
      <c r="G2092" s="89" t="b">
        <v>0</v>
      </c>
    </row>
    <row r="2093" spans="1:7" ht="15">
      <c r="A2093" s="90" t="s">
        <v>3500</v>
      </c>
      <c r="B2093" s="89">
        <v>2</v>
      </c>
      <c r="C2093" s="103">
        <v>0.00028556019672057415</v>
      </c>
      <c r="D2093" s="89" t="s">
        <v>3520</v>
      </c>
      <c r="E2093" s="89" t="b">
        <v>0</v>
      </c>
      <c r="F2093" s="89" t="b">
        <v>0</v>
      </c>
      <c r="G2093" s="89" t="b">
        <v>0</v>
      </c>
    </row>
    <row r="2094" spans="1:7" ht="15">
      <c r="A2094" s="90" t="s">
        <v>3501</v>
      </c>
      <c r="B2094" s="89">
        <v>2</v>
      </c>
      <c r="C2094" s="103">
        <v>0.00028556019672057415</v>
      </c>
      <c r="D2094" s="89" t="s">
        <v>3520</v>
      </c>
      <c r="E2094" s="89" t="b">
        <v>0</v>
      </c>
      <c r="F2094" s="89" t="b">
        <v>0</v>
      </c>
      <c r="G2094" s="89" t="b">
        <v>0</v>
      </c>
    </row>
    <row r="2095" spans="1:7" ht="15">
      <c r="A2095" s="90" t="s">
        <v>3502</v>
      </c>
      <c r="B2095" s="89">
        <v>2</v>
      </c>
      <c r="C2095" s="103">
        <v>0.00024407029310759347</v>
      </c>
      <c r="D2095" s="89" t="s">
        <v>3520</v>
      </c>
      <c r="E2095" s="89" t="b">
        <v>0</v>
      </c>
      <c r="F2095" s="89" t="b">
        <v>0</v>
      </c>
      <c r="G2095" s="89" t="b">
        <v>0</v>
      </c>
    </row>
    <row r="2096" spans="1:7" ht="15">
      <c r="A2096" s="90" t="s">
        <v>3503</v>
      </c>
      <c r="B2096" s="89">
        <v>2</v>
      </c>
      <c r="C2096" s="103">
        <v>0.00024407029310759347</v>
      </c>
      <c r="D2096" s="89" t="s">
        <v>3520</v>
      </c>
      <c r="E2096" s="89" t="b">
        <v>0</v>
      </c>
      <c r="F2096" s="89" t="b">
        <v>0</v>
      </c>
      <c r="G2096" s="89" t="b">
        <v>0</v>
      </c>
    </row>
    <row r="2097" spans="1:7" ht="15">
      <c r="A2097" s="90" t="s">
        <v>3504</v>
      </c>
      <c r="B2097" s="89">
        <v>2</v>
      </c>
      <c r="C2097" s="103">
        <v>0.00024407029310759347</v>
      </c>
      <c r="D2097" s="89" t="s">
        <v>3520</v>
      </c>
      <c r="E2097" s="89" t="b">
        <v>0</v>
      </c>
      <c r="F2097" s="89" t="b">
        <v>0</v>
      </c>
      <c r="G2097" s="89" t="b">
        <v>0</v>
      </c>
    </row>
    <row r="2098" spans="1:7" ht="15">
      <c r="A2098" s="90" t="s">
        <v>3505</v>
      </c>
      <c r="B2098" s="89">
        <v>2</v>
      </c>
      <c r="C2098" s="103">
        <v>0.00024407029310759347</v>
      </c>
      <c r="D2098" s="89" t="s">
        <v>3520</v>
      </c>
      <c r="E2098" s="89" t="b">
        <v>0</v>
      </c>
      <c r="F2098" s="89" t="b">
        <v>0</v>
      </c>
      <c r="G2098" s="89" t="b">
        <v>0</v>
      </c>
    </row>
    <row r="2099" spans="1:7" ht="15">
      <c r="A2099" s="90" t="s">
        <v>3506</v>
      </c>
      <c r="B2099" s="89">
        <v>2</v>
      </c>
      <c r="C2099" s="103">
        <v>0.00024407029310759347</v>
      </c>
      <c r="D2099" s="89" t="s">
        <v>3520</v>
      </c>
      <c r="E2099" s="89" t="b">
        <v>0</v>
      </c>
      <c r="F2099" s="89" t="b">
        <v>0</v>
      </c>
      <c r="G2099" s="89" t="b">
        <v>0</v>
      </c>
    </row>
    <row r="2100" spans="1:7" ht="15">
      <c r="A2100" s="90" t="s">
        <v>3507</v>
      </c>
      <c r="B2100" s="89">
        <v>2</v>
      </c>
      <c r="C2100" s="103">
        <v>0.00028556019672057415</v>
      </c>
      <c r="D2100" s="89" t="s">
        <v>3520</v>
      </c>
      <c r="E2100" s="89" t="b">
        <v>1</v>
      </c>
      <c r="F2100" s="89" t="b">
        <v>0</v>
      </c>
      <c r="G2100" s="89" t="b">
        <v>0</v>
      </c>
    </row>
    <row r="2101" spans="1:7" ht="15">
      <c r="A2101" s="90" t="s">
        <v>3508</v>
      </c>
      <c r="B2101" s="89">
        <v>2</v>
      </c>
      <c r="C2101" s="103">
        <v>0.00028556019672057415</v>
      </c>
      <c r="D2101" s="89" t="s">
        <v>3520</v>
      </c>
      <c r="E2101" s="89" t="b">
        <v>0</v>
      </c>
      <c r="F2101" s="89" t="b">
        <v>0</v>
      </c>
      <c r="G2101" s="89" t="b">
        <v>0</v>
      </c>
    </row>
    <row r="2102" spans="1:7" ht="15">
      <c r="A2102" s="90" t="s">
        <v>3509</v>
      </c>
      <c r="B2102" s="89">
        <v>2</v>
      </c>
      <c r="C2102" s="103">
        <v>0.00028556019672057415</v>
      </c>
      <c r="D2102" s="89" t="s">
        <v>3520</v>
      </c>
      <c r="E2102" s="89" t="b">
        <v>0</v>
      </c>
      <c r="F2102" s="89" t="b">
        <v>0</v>
      </c>
      <c r="G2102" s="89" t="b">
        <v>0</v>
      </c>
    </row>
    <row r="2103" spans="1:7" ht="15">
      <c r="A2103" s="90" t="s">
        <v>3510</v>
      </c>
      <c r="B2103" s="89">
        <v>2</v>
      </c>
      <c r="C2103" s="103">
        <v>0.00024407029310759347</v>
      </c>
      <c r="D2103" s="89" t="s">
        <v>3520</v>
      </c>
      <c r="E2103" s="89" t="b">
        <v>0</v>
      </c>
      <c r="F2103" s="89" t="b">
        <v>0</v>
      </c>
      <c r="G2103" s="89" t="b">
        <v>0</v>
      </c>
    </row>
    <row r="2104" spans="1:7" ht="15">
      <c r="A2104" s="90" t="s">
        <v>3511</v>
      </c>
      <c r="B2104" s="89">
        <v>2</v>
      </c>
      <c r="C2104" s="103">
        <v>0.00024407029310759347</v>
      </c>
      <c r="D2104" s="89" t="s">
        <v>3520</v>
      </c>
      <c r="E2104" s="89" t="b">
        <v>0</v>
      </c>
      <c r="F2104" s="89" t="b">
        <v>0</v>
      </c>
      <c r="G2104" s="89" t="b">
        <v>0</v>
      </c>
    </row>
    <row r="2105" spans="1:7" ht="15">
      <c r="A2105" s="90" t="s">
        <v>3512</v>
      </c>
      <c r="B2105" s="89">
        <v>2</v>
      </c>
      <c r="C2105" s="103">
        <v>0.00024407029310759347</v>
      </c>
      <c r="D2105" s="89" t="s">
        <v>3520</v>
      </c>
      <c r="E2105" s="89" t="b">
        <v>0</v>
      </c>
      <c r="F2105" s="89" t="b">
        <v>0</v>
      </c>
      <c r="G2105" s="89" t="b">
        <v>0</v>
      </c>
    </row>
    <row r="2106" spans="1:7" ht="15">
      <c r="A2106" s="90" t="s">
        <v>3513</v>
      </c>
      <c r="B2106" s="89">
        <v>2</v>
      </c>
      <c r="C2106" s="103">
        <v>0.00028556019672057415</v>
      </c>
      <c r="D2106" s="89" t="s">
        <v>3520</v>
      </c>
      <c r="E2106" s="89" t="b">
        <v>0</v>
      </c>
      <c r="F2106" s="89" t="b">
        <v>0</v>
      </c>
      <c r="G2106" s="89" t="b">
        <v>0</v>
      </c>
    </row>
    <row r="2107" spans="1:7" ht="15">
      <c r="A2107" s="90" t="s">
        <v>3514</v>
      </c>
      <c r="B2107" s="89">
        <v>2</v>
      </c>
      <c r="C2107" s="103">
        <v>0.00024407029310759347</v>
      </c>
      <c r="D2107" s="89" t="s">
        <v>3520</v>
      </c>
      <c r="E2107" s="89" t="b">
        <v>0</v>
      </c>
      <c r="F2107" s="89" t="b">
        <v>0</v>
      </c>
      <c r="G2107" s="89" t="b">
        <v>0</v>
      </c>
    </row>
    <row r="2108" spans="1:7" ht="15">
      <c r="A2108" s="90" t="s">
        <v>1456</v>
      </c>
      <c r="B2108" s="89">
        <v>58</v>
      </c>
      <c r="C2108" s="103">
        <v>0.0016460403331608456</v>
      </c>
      <c r="D2108" s="89" t="s">
        <v>1347</v>
      </c>
      <c r="E2108" s="89" t="b">
        <v>0</v>
      </c>
      <c r="F2108" s="89" t="b">
        <v>0</v>
      </c>
      <c r="G2108" s="89" t="b">
        <v>0</v>
      </c>
    </row>
    <row r="2109" spans="1:7" ht="15">
      <c r="A2109" s="90" t="s">
        <v>1455</v>
      </c>
      <c r="B2109" s="89">
        <v>45</v>
      </c>
      <c r="C2109" s="103">
        <v>0.0008279401187094417</v>
      </c>
      <c r="D2109" s="89" t="s">
        <v>1347</v>
      </c>
      <c r="E2109" s="89" t="b">
        <v>0</v>
      </c>
      <c r="F2109" s="89" t="b">
        <v>0</v>
      </c>
      <c r="G2109" s="89" t="b">
        <v>0</v>
      </c>
    </row>
    <row r="2110" spans="1:7" ht="15">
      <c r="A2110" s="90" t="s">
        <v>1459</v>
      </c>
      <c r="B2110" s="89">
        <v>33</v>
      </c>
      <c r="C2110" s="103">
        <v>0.003994366649341126</v>
      </c>
      <c r="D2110" s="89" t="s">
        <v>1347</v>
      </c>
      <c r="E2110" s="89" t="b">
        <v>0</v>
      </c>
      <c r="F2110" s="89" t="b">
        <v>0</v>
      </c>
      <c r="G2110" s="89" t="b">
        <v>0</v>
      </c>
    </row>
    <row r="2111" spans="1:7" ht="15">
      <c r="A2111" s="90" t="s">
        <v>1457</v>
      </c>
      <c r="B2111" s="89">
        <v>32</v>
      </c>
      <c r="C2111" s="103">
        <v>0.002854507433744835</v>
      </c>
      <c r="D2111" s="89" t="s">
        <v>1347</v>
      </c>
      <c r="E2111" s="89" t="b">
        <v>0</v>
      </c>
      <c r="F2111" s="89" t="b">
        <v>0</v>
      </c>
      <c r="G2111" s="89" t="b">
        <v>0</v>
      </c>
    </row>
    <row r="2112" spans="1:7" ht="15">
      <c r="A2112" s="90" t="s">
        <v>1460</v>
      </c>
      <c r="B2112" s="89">
        <v>30</v>
      </c>
      <c r="C2112" s="103">
        <v>0.00418320248763156</v>
      </c>
      <c r="D2112" s="89" t="s">
        <v>1347</v>
      </c>
      <c r="E2112" s="89" t="b">
        <v>0</v>
      </c>
      <c r="F2112" s="89" t="b">
        <v>0</v>
      </c>
      <c r="G2112" s="89" t="b">
        <v>0</v>
      </c>
    </row>
    <row r="2113" spans="1:7" ht="15">
      <c r="A2113" s="90" t="s">
        <v>1458</v>
      </c>
      <c r="B2113" s="89">
        <v>28</v>
      </c>
      <c r="C2113" s="103">
        <v>0.002923138196285151</v>
      </c>
      <c r="D2113" s="89" t="s">
        <v>1347</v>
      </c>
      <c r="E2113" s="89" t="b">
        <v>0</v>
      </c>
      <c r="F2113" s="89" t="b">
        <v>0</v>
      </c>
      <c r="G2113" s="89" t="b">
        <v>0</v>
      </c>
    </row>
    <row r="2114" spans="1:7" ht="15">
      <c r="A2114" s="90" t="s">
        <v>1469</v>
      </c>
      <c r="B2114" s="89">
        <v>19</v>
      </c>
      <c r="C2114" s="103">
        <v>0.0030401528607835603</v>
      </c>
      <c r="D2114" s="89" t="s">
        <v>1347</v>
      </c>
      <c r="E2114" s="89" t="b">
        <v>0</v>
      </c>
      <c r="F2114" s="89" t="b">
        <v>0</v>
      </c>
      <c r="G2114" s="89" t="b">
        <v>0</v>
      </c>
    </row>
    <row r="2115" spans="1:7" ht="15">
      <c r="A2115" s="90" t="s">
        <v>1474</v>
      </c>
      <c r="B2115" s="89">
        <v>17</v>
      </c>
      <c r="C2115" s="103">
        <v>0.003116543323701373</v>
      </c>
      <c r="D2115" s="89" t="s">
        <v>1347</v>
      </c>
      <c r="E2115" s="89" t="b">
        <v>0</v>
      </c>
      <c r="F2115" s="89" t="b">
        <v>0</v>
      </c>
      <c r="G2115" s="89" t="b">
        <v>0</v>
      </c>
    </row>
    <row r="2116" spans="1:7" ht="15">
      <c r="A2116" s="90" t="s">
        <v>1512</v>
      </c>
      <c r="B2116" s="89">
        <v>17</v>
      </c>
      <c r="C2116" s="103">
        <v>0.00889324886461105</v>
      </c>
      <c r="D2116" s="89" t="s">
        <v>1347</v>
      </c>
      <c r="E2116" s="89" t="b">
        <v>0</v>
      </c>
      <c r="F2116" s="89" t="b">
        <v>0</v>
      </c>
      <c r="G2116" s="89" t="b">
        <v>0</v>
      </c>
    </row>
    <row r="2117" spans="1:7" ht="15">
      <c r="A2117" s="90" t="s">
        <v>1462</v>
      </c>
      <c r="B2117" s="89">
        <v>17</v>
      </c>
      <c r="C2117" s="103">
        <v>0.0027201367701747644</v>
      </c>
      <c r="D2117" s="89" t="s">
        <v>1347</v>
      </c>
      <c r="E2117" s="89" t="b">
        <v>0</v>
      </c>
      <c r="F2117" s="89" t="b">
        <v>0</v>
      </c>
      <c r="G2117" s="89" t="b">
        <v>0</v>
      </c>
    </row>
    <row r="2118" spans="1:7" ht="15">
      <c r="A2118" s="90" t="s">
        <v>1468</v>
      </c>
      <c r="B2118" s="89">
        <v>17</v>
      </c>
      <c r="C2118" s="103">
        <v>0.0027201367701747644</v>
      </c>
      <c r="D2118" s="89" t="s">
        <v>1347</v>
      </c>
      <c r="E2118" s="89" t="b">
        <v>0</v>
      </c>
      <c r="F2118" s="89" t="b">
        <v>0</v>
      </c>
      <c r="G2118" s="89" t="b">
        <v>0</v>
      </c>
    </row>
    <row r="2119" spans="1:7" ht="15">
      <c r="A2119" s="90" t="s">
        <v>1489</v>
      </c>
      <c r="B2119" s="89">
        <v>14</v>
      </c>
      <c r="C2119" s="103">
        <v>0.0022401126342615706</v>
      </c>
      <c r="D2119" s="89" t="s">
        <v>1347</v>
      </c>
      <c r="E2119" s="89" t="b">
        <v>0</v>
      </c>
      <c r="F2119" s="89" t="b">
        <v>0</v>
      </c>
      <c r="G2119" s="89" t="b">
        <v>0</v>
      </c>
    </row>
    <row r="2120" spans="1:7" ht="15">
      <c r="A2120" s="90" t="s">
        <v>1472</v>
      </c>
      <c r="B2120" s="89">
        <v>13</v>
      </c>
      <c r="C2120" s="103">
        <v>0.0031470767540263413</v>
      </c>
      <c r="D2120" s="89" t="s">
        <v>1347</v>
      </c>
      <c r="E2120" s="89" t="b">
        <v>0</v>
      </c>
      <c r="F2120" s="89" t="b">
        <v>0</v>
      </c>
      <c r="G2120" s="89" t="b">
        <v>0</v>
      </c>
    </row>
    <row r="2121" spans="1:7" ht="15">
      <c r="A2121" s="90" t="s">
        <v>1531</v>
      </c>
      <c r="B2121" s="89">
        <v>13</v>
      </c>
      <c r="C2121" s="103">
        <v>0.005227181342983514</v>
      </c>
      <c r="D2121" s="89" t="s">
        <v>1347</v>
      </c>
      <c r="E2121" s="89" t="b">
        <v>0</v>
      </c>
      <c r="F2121" s="89" t="b">
        <v>0</v>
      </c>
      <c r="G2121" s="89" t="b">
        <v>0</v>
      </c>
    </row>
    <row r="2122" spans="1:7" ht="15">
      <c r="A2122" s="90" t="s">
        <v>1475</v>
      </c>
      <c r="B2122" s="89">
        <v>12</v>
      </c>
      <c r="C2122" s="103">
        <v>0.0048250904704463205</v>
      </c>
      <c r="D2122" s="89" t="s">
        <v>1347</v>
      </c>
      <c r="E2122" s="89" t="b">
        <v>0</v>
      </c>
      <c r="F2122" s="89" t="b">
        <v>0</v>
      </c>
      <c r="G2122" s="89" t="b">
        <v>0</v>
      </c>
    </row>
    <row r="2123" spans="1:7" ht="15">
      <c r="A2123" s="90" t="s">
        <v>1470</v>
      </c>
      <c r="B2123" s="89">
        <v>11</v>
      </c>
      <c r="C2123" s="103">
        <v>0.001533840912131572</v>
      </c>
      <c r="D2123" s="89" t="s">
        <v>1347</v>
      </c>
      <c r="E2123" s="89" t="b">
        <v>0</v>
      </c>
      <c r="F2123" s="89" t="b">
        <v>0</v>
      </c>
      <c r="G2123" s="89" t="b">
        <v>0</v>
      </c>
    </row>
    <row r="2124" spans="1:7" ht="15">
      <c r="A2124" s="90" t="s">
        <v>1461</v>
      </c>
      <c r="B2124" s="89">
        <v>10</v>
      </c>
      <c r="C2124" s="103">
        <v>0.00139440082921052</v>
      </c>
      <c r="D2124" s="89" t="s">
        <v>1347</v>
      </c>
      <c r="E2124" s="89" t="b">
        <v>0</v>
      </c>
      <c r="F2124" s="89" t="b">
        <v>0</v>
      </c>
      <c r="G2124" s="89" t="b">
        <v>0</v>
      </c>
    </row>
    <row r="2125" spans="1:7" ht="15">
      <c r="A2125" s="90" t="s">
        <v>1480</v>
      </c>
      <c r="B2125" s="89">
        <v>10</v>
      </c>
      <c r="C2125" s="103">
        <v>0.0033128618453732153</v>
      </c>
      <c r="D2125" s="89" t="s">
        <v>1347</v>
      </c>
      <c r="E2125" s="89" t="b">
        <v>0</v>
      </c>
      <c r="F2125" s="89" t="b">
        <v>0</v>
      </c>
      <c r="G2125" s="89" t="b">
        <v>0</v>
      </c>
    </row>
    <row r="2126" spans="1:7" ht="15">
      <c r="A2126" s="90" t="s">
        <v>1498</v>
      </c>
      <c r="B2126" s="89">
        <v>10</v>
      </c>
      <c r="C2126" s="103">
        <v>0.002102447709209238</v>
      </c>
      <c r="D2126" s="89" t="s">
        <v>1347</v>
      </c>
      <c r="E2126" s="89" t="b">
        <v>0</v>
      </c>
      <c r="F2126" s="89" t="b">
        <v>0</v>
      </c>
      <c r="G2126" s="89" t="b">
        <v>0</v>
      </c>
    </row>
    <row r="2127" spans="1:7" ht="15">
      <c r="A2127" s="90" t="s">
        <v>1482</v>
      </c>
      <c r="B2127" s="89">
        <v>9</v>
      </c>
      <c r="C2127" s="103">
        <v>0.004708190575382321</v>
      </c>
      <c r="D2127" s="89" t="s">
        <v>1347</v>
      </c>
      <c r="E2127" s="89" t="b">
        <v>0</v>
      </c>
      <c r="F2127" s="89" t="b">
        <v>0</v>
      </c>
      <c r="G2127" s="89" t="b">
        <v>0</v>
      </c>
    </row>
    <row r="2128" spans="1:7" ht="15">
      <c r="A2128" s="90" t="s">
        <v>1471</v>
      </c>
      <c r="B2128" s="89">
        <v>9</v>
      </c>
      <c r="C2128" s="103">
        <v>0.0014400724077395812</v>
      </c>
      <c r="D2128" s="89" t="s">
        <v>1347</v>
      </c>
      <c r="E2128" s="89" t="b">
        <v>0</v>
      </c>
      <c r="F2128" s="89" t="b">
        <v>0</v>
      </c>
      <c r="G2128" s="89" t="b">
        <v>0</v>
      </c>
    </row>
    <row r="2129" spans="1:7" ht="15">
      <c r="A2129" s="90" t="s">
        <v>1550</v>
      </c>
      <c r="B2129" s="89">
        <v>9</v>
      </c>
      <c r="C2129" s="103">
        <v>0.0021787454450951592</v>
      </c>
      <c r="D2129" s="89" t="s">
        <v>1347</v>
      </c>
      <c r="E2129" s="89" t="b">
        <v>0</v>
      </c>
      <c r="F2129" s="89" t="b">
        <v>0</v>
      </c>
      <c r="G2129" s="89" t="b">
        <v>0</v>
      </c>
    </row>
    <row r="2130" spans="1:7" ht="15">
      <c r="A2130" s="90" t="s">
        <v>1487</v>
      </c>
      <c r="B2130" s="89">
        <v>9</v>
      </c>
      <c r="C2130" s="103">
        <v>0.0018922029382883146</v>
      </c>
      <c r="D2130" s="89" t="s">
        <v>1347</v>
      </c>
      <c r="E2130" s="89" t="b">
        <v>0</v>
      </c>
      <c r="F2130" s="89" t="b">
        <v>0</v>
      </c>
      <c r="G2130" s="89" t="b">
        <v>0</v>
      </c>
    </row>
    <row r="2131" spans="1:7" ht="15">
      <c r="A2131" s="90" t="s">
        <v>1515</v>
      </c>
      <c r="B2131" s="89">
        <v>9</v>
      </c>
      <c r="C2131" s="103">
        <v>0.002981575660835894</v>
      </c>
      <c r="D2131" s="89" t="s">
        <v>1347</v>
      </c>
      <c r="E2131" s="89" t="b">
        <v>1</v>
      </c>
      <c r="F2131" s="89" t="b">
        <v>0</v>
      </c>
      <c r="G2131" s="89" t="b">
        <v>0</v>
      </c>
    </row>
    <row r="2132" spans="1:7" ht="15">
      <c r="A2132" s="90" t="s">
        <v>1603</v>
      </c>
      <c r="B2132" s="89">
        <v>8</v>
      </c>
      <c r="C2132" s="103">
        <v>0.001936662617862364</v>
      </c>
      <c r="D2132" s="89" t="s">
        <v>1347</v>
      </c>
      <c r="E2132" s="89" t="b">
        <v>0</v>
      </c>
      <c r="F2132" s="89" t="b">
        <v>0</v>
      </c>
      <c r="G2132" s="89" t="b">
        <v>0</v>
      </c>
    </row>
    <row r="2133" spans="1:7" ht="15">
      <c r="A2133" s="90" t="s">
        <v>1493</v>
      </c>
      <c r="B2133" s="89">
        <v>8</v>
      </c>
      <c r="C2133" s="103">
        <v>0.0022483956713663655</v>
      </c>
      <c r="D2133" s="89" t="s">
        <v>1347</v>
      </c>
      <c r="E2133" s="89" t="b">
        <v>0</v>
      </c>
      <c r="F2133" s="89" t="b">
        <v>0</v>
      </c>
      <c r="G2133" s="89" t="b">
        <v>0</v>
      </c>
    </row>
    <row r="2134" spans="1:7" ht="15">
      <c r="A2134" s="90" t="s">
        <v>1467</v>
      </c>
      <c r="B2134" s="89">
        <v>8</v>
      </c>
      <c r="C2134" s="103">
        <v>0.0022483956713663655</v>
      </c>
      <c r="D2134" s="89" t="s">
        <v>1347</v>
      </c>
      <c r="E2134" s="89" t="b">
        <v>0</v>
      </c>
      <c r="F2134" s="89" t="b">
        <v>0</v>
      </c>
      <c r="G2134" s="89" t="b">
        <v>0</v>
      </c>
    </row>
    <row r="2135" spans="1:7" ht="15">
      <c r="A2135" s="90" t="s">
        <v>1504</v>
      </c>
      <c r="B2135" s="89">
        <v>8</v>
      </c>
      <c r="C2135" s="103">
        <v>0.00418505828922873</v>
      </c>
      <c r="D2135" s="89" t="s">
        <v>1347</v>
      </c>
      <c r="E2135" s="89" t="b">
        <v>0</v>
      </c>
      <c r="F2135" s="89" t="b">
        <v>0</v>
      </c>
      <c r="G2135" s="89" t="b">
        <v>0</v>
      </c>
    </row>
    <row r="2136" spans="1:7" ht="15">
      <c r="A2136" s="90" t="s">
        <v>1541</v>
      </c>
      <c r="B2136" s="89">
        <v>7</v>
      </c>
      <c r="C2136" s="103">
        <v>0.00196734621244557</v>
      </c>
      <c r="D2136" s="89" t="s">
        <v>1347</v>
      </c>
      <c r="E2136" s="89" t="b">
        <v>0</v>
      </c>
      <c r="F2136" s="89" t="b">
        <v>0</v>
      </c>
      <c r="G2136" s="89" t="b">
        <v>0</v>
      </c>
    </row>
    <row r="2137" spans="1:7" ht="15">
      <c r="A2137" s="90" t="s">
        <v>1549</v>
      </c>
      <c r="B2137" s="89">
        <v>7</v>
      </c>
      <c r="C2137" s="103">
        <v>0.0016945797906295684</v>
      </c>
      <c r="D2137" s="89" t="s">
        <v>1347</v>
      </c>
      <c r="E2137" s="89" t="b">
        <v>0</v>
      </c>
      <c r="F2137" s="89" t="b">
        <v>0</v>
      </c>
      <c r="G2137" s="89" t="b">
        <v>0</v>
      </c>
    </row>
    <row r="2138" spans="1:7" ht="15">
      <c r="A2138" s="90" t="s">
        <v>1464</v>
      </c>
      <c r="B2138" s="89">
        <v>7</v>
      </c>
      <c r="C2138" s="103">
        <v>0.00196734621244557</v>
      </c>
      <c r="D2138" s="89" t="s">
        <v>1347</v>
      </c>
      <c r="E2138" s="89" t="b">
        <v>0</v>
      </c>
      <c r="F2138" s="89" t="b">
        <v>0</v>
      </c>
      <c r="G2138" s="89" t="b">
        <v>0</v>
      </c>
    </row>
    <row r="2139" spans="1:7" ht="15">
      <c r="A2139" s="90" t="s">
        <v>1540</v>
      </c>
      <c r="B2139" s="89">
        <v>7</v>
      </c>
      <c r="C2139" s="103">
        <v>0.002319003291761251</v>
      </c>
      <c r="D2139" s="89" t="s">
        <v>1347</v>
      </c>
      <c r="E2139" s="89" t="b">
        <v>0</v>
      </c>
      <c r="F2139" s="89" t="b">
        <v>0</v>
      </c>
      <c r="G2139" s="89" t="b">
        <v>0</v>
      </c>
    </row>
    <row r="2140" spans="1:7" ht="15">
      <c r="A2140" s="90" t="s">
        <v>1821</v>
      </c>
      <c r="B2140" s="89">
        <v>7</v>
      </c>
      <c r="C2140" s="103">
        <v>0.003661926003075138</v>
      </c>
      <c r="D2140" s="89" t="s">
        <v>1347</v>
      </c>
      <c r="E2140" s="89" t="b">
        <v>0</v>
      </c>
      <c r="F2140" s="89" t="b">
        <v>0</v>
      </c>
      <c r="G2140" s="89" t="b">
        <v>0</v>
      </c>
    </row>
    <row r="2141" spans="1:7" ht="15">
      <c r="A2141" s="90" t="s">
        <v>1645</v>
      </c>
      <c r="B2141" s="89">
        <v>7</v>
      </c>
      <c r="C2141" s="103">
        <v>0.003661926003075138</v>
      </c>
      <c r="D2141" s="89" t="s">
        <v>1347</v>
      </c>
      <c r="E2141" s="89" t="b">
        <v>0</v>
      </c>
      <c r="F2141" s="89" t="b">
        <v>0</v>
      </c>
      <c r="G2141" s="89" t="b">
        <v>0</v>
      </c>
    </row>
    <row r="2142" spans="1:7" ht="15">
      <c r="A2142" s="90" t="s">
        <v>1592</v>
      </c>
      <c r="B2142" s="89">
        <v>7</v>
      </c>
      <c r="C2142" s="103">
        <v>0.002319003291761251</v>
      </c>
      <c r="D2142" s="89" t="s">
        <v>1347</v>
      </c>
      <c r="E2142" s="89" t="b">
        <v>0</v>
      </c>
      <c r="F2142" s="89" t="b">
        <v>0</v>
      </c>
      <c r="G2142" s="89" t="b">
        <v>0</v>
      </c>
    </row>
    <row r="2143" spans="1:7" ht="15">
      <c r="A2143" s="90" t="s">
        <v>1476</v>
      </c>
      <c r="B2143" s="89">
        <v>7</v>
      </c>
      <c r="C2143" s="103">
        <v>0.0028146361077603537</v>
      </c>
      <c r="D2143" s="89" t="s">
        <v>1347</v>
      </c>
      <c r="E2143" s="89" t="b">
        <v>0</v>
      </c>
      <c r="F2143" s="89" t="b">
        <v>0</v>
      </c>
      <c r="G2143" s="89" t="b">
        <v>0</v>
      </c>
    </row>
    <row r="2144" spans="1:7" ht="15">
      <c r="A2144" s="90" t="s">
        <v>1518</v>
      </c>
      <c r="B2144" s="89">
        <v>7</v>
      </c>
      <c r="C2144" s="103">
        <v>0.0028146361077603537</v>
      </c>
      <c r="D2144" s="89" t="s">
        <v>1347</v>
      </c>
      <c r="E2144" s="89" t="b">
        <v>0</v>
      </c>
      <c r="F2144" s="89" t="b">
        <v>0</v>
      </c>
      <c r="G2144" s="89" t="b">
        <v>0</v>
      </c>
    </row>
    <row r="2145" spans="1:7" ht="15">
      <c r="A2145" s="90" t="s">
        <v>1526</v>
      </c>
      <c r="B2145" s="89">
        <v>7</v>
      </c>
      <c r="C2145" s="103">
        <v>0.002319003291761251</v>
      </c>
      <c r="D2145" s="89" t="s">
        <v>1347</v>
      </c>
      <c r="E2145" s="89" t="b">
        <v>0</v>
      </c>
      <c r="F2145" s="89" t="b">
        <v>0</v>
      </c>
      <c r="G2145" s="89" t="b">
        <v>0</v>
      </c>
    </row>
    <row r="2146" spans="1:7" ht="15">
      <c r="A2146" s="90" t="s">
        <v>1466</v>
      </c>
      <c r="B2146" s="89">
        <v>6</v>
      </c>
      <c r="C2146" s="103">
        <v>0.0024125452352231603</v>
      </c>
      <c r="D2146" s="89" t="s">
        <v>1347</v>
      </c>
      <c r="E2146" s="89" t="b">
        <v>0</v>
      </c>
      <c r="F2146" s="89" t="b">
        <v>0</v>
      </c>
      <c r="G2146" s="89" t="b">
        <v>0</v>
      </c>
    </row>
    <row r="2147" spans="1:7" ht="15">
      <c r="A2147" s="90" t="s">
        <v>1922</v>
      </c>
      <c r="B2147" s="89">
        <v>6</v>
      </c>
      <c r="C2147" s="103">
        <v>0.003138793716921547</v>
      </c>
      <c r="D2147" s="89" t="s">
        <v>1347</v>
      </c>
      <c r="E2147" s="89" t="b">
        <v>0</v>
      </c>
      <c r="F2147" s="89" t="b">
        <v>0</v>
      </c>
      <c r="G2147" s="89" t="b">
        <v>0</v>
      </c>
    </row>
    <row r="2148" spans="1:7" ht="15">
      <c r="A2148" s="90" t="s">
        <v>1835</v>
      </c>
      <c r="B2148" s="89">
        <v>6</v>
      </c>
      <c r="C2148" s="103">
        <v>0.003138793716921547</v>
      </c>
      <c r="D2148" s="89" t="s">
        <v>1347</v>
      </c>
      <c r="E2148" s="89" t="b">
        <v>0</v>
      </c>
      <c r="F2148" s="89" t="b">
        <v>0</v>
      </c>
      <c r="G2148" s="89" t="b">
        <v>0</v>
      </c>
    </row>
    <row r="2149" spans="1:7" ht="15">
      <c r="A2149" s="90" t="s">
        <v>1560</v>
      </c>
      <c r="B2149" s="89">
        <v>6</v>
      </c>
      <c r="C2149" s="103">
        <v>0.001686296753524774</v>
      </c>
      <c r="D2149" s="89" t="s">
        <v>1347</v>
      </c>
      <c r="E2149" s="89" t="b">
        <v>0</v>
      </c>
      <c r="F2149" s="89" t="b">
        <v>0</v>
      </c>
      <c r="G2149" s="89" t="b">
        <v>0</v>
      </c>
    </row>
    <row r="2150" spans="1:7" ht="15">
      <c r="A2150" s="90" t="s">
        <v>1755</v>
      </c>
      <c r="B2150" s="89">
        <v>6</v>
      </c>
      <c r="C2150" s="103">
        <v>0.0024125452352231603</v>
      </c>
      <c r="D2150" s="89" t="s">
        <v>1347</v>
      </c>
      <c r="E2150" s="89" t="b">
        <v>0</v>
      </c>
      <c r="F2150" s="89" t="b">
        <v>0</v>
      </c>
      <c r="G2150" s="89" t="b">
        <v>0</v>
      </c>
    </row>
    <row r="2151" spans="1:7" ht="15">
      <c r="A2151" s="90" t="s">
        <v>1516</v>
      </c>
      <c r="B2151" s="89">
        <v>6</v>
      </c>
      <c r="C2151" s="103">
        <v>0.001452496963396773</v>
      </c>
      <c r="D2151" s="89" t="s">
        <v>1347</v>
      </c>
      <c r="E2151" s="89" t="b">
        <v>0</v>
      </c>
      <c r="F2151" s="89" t="b">
        <v>0</v>
      </c>
      <c r="G2151" s="89" t="b">
        <v>0</v>
      </c>
    </row>
    <row r="2152" spans="1:7" ht="15">
      <c r="A2152" s="90" t="s">
        <v>1571</v>
      </c>
      <c r="B2152" s="89">
        <v>6</v>
      </c>
      <c r="C2152" s="103">
        <v>0.001452496963396773</v>
      </c>
      <c r="D2152" s="89" t="s">
        <v>1347</v>
      </c>
      <c r="E2152" s="89" t="b">
        <v>1</v>
      </c>
      <c r="F2152" s="89" t="b">
        <v>0</v>
      </c>
      <c r="G2152" s="89" t="b">
        <v>0</v>
      </c>
    </row>
    <row r="2153" spans="1:7" ht="15">
      <c r="A2153" s="90" t="s">
        <v>1463</v>
      </c>
      <c r="B2153" s="89">
        <v>6</v>
      </c>
      <c r="C2153" s="103">
        <v>0.003138793716921547</v>
      </c>
      <c r="D2153" s="89" t="s">
        <v>1347</v>
      </c>
      <c r="E2153" s="89" t="b">
        <v>0</v>
      </c>
      <c r="F2153" s="89" t="b">
        <v>0</v>
      </c>
      <c r="G2153" s="89" t="b">
        <v>0</v>
      </c>
    </row>
    <row r="2154" spans="1:7" ht="15">
      <c r="A2154" s="90" t="s">
        <v>1537</v>
      </c>
      <c r="B2154" s="89">
        <v>6</v>
      </c>
      <c r="C2154" s="103">
        <v>0.001452496963396773</v>
      </c>
      <c r="D2154" s="89" t="s">
        <v>1347</v>
      </c>
      <c r="E2154" s="89" t="b">
        <v>0</v>
      </c>
      <c r="F2154" s="89" t="b">
        <v>0</v>
      </c>
      <c r="G2154" s="89" t="b">
        <v>0</v>
      </c>
    </row>
    <row r="2155" spans="1:7" ht="15">
      <c r="A2155" s="90" t="s">
        <v>1695</v>
      </c>
      <c r="B2155" s="89">
        <v>6</v>
      </c>
      <c r="C2155" s="103">
        <v>0.003138793716921547</v>
      </c>
      <c r="D2155" s="89" t="s">
        <v>1347</v>
      </c>
      <c r="E2155" s="89" t="b">
        <v>0</v>
      </c>
      <c r="F2155" s="89" t="b">
        <v>0</v>
      </c>
      <c r="G2155" s="89" t="b">
        <v>0</v>
      </c>
    </row>
    <row r="2156" spans="1:7" ht="15">
      <c r="A2156" s="90" t="s">
        <v>1729</v>
      </c>
      <c r="B2156" s="89">
        <v>6</v>
      </c>
      <c r="C2156" s="103">
        <v>0.003138793716921547</v>
      </c>
      <c r="D2156" s="89" t="s">
        <v>1347</v>
      </c>
      <c r="E2156" s="89" t="b">
        <v>0</v>
      </c>
      <c r="F2156" s="89" t="b">
        <v>0</v>
      </c>
      <c r="G2156" s="89" t="b">
        <v>0</v>
      </c>
    </row>
    <row r="2157" spans="1:7" ht="15">
      <c r="A2157" s="90" t="s">
        <v>1495</v>
      </c>
      <c r="B2157" s="89">
        <v>6</v>
      </c>
      <c r="C2157" s="103">
        <v>0.003138793716921547</v>
      </c>
      <c r="D2157" s="89" t="s">
        <v>1347</v>
      </c>
      <c r="E2157" s="89" t="b">
        <v>0</v>
      </c>
      <c r="F2157" s="89" t="b">
        <v>1</v>
      </c>
      <c r="G2157" s="89" t="b">
        <v>0</v>
      </c>
    </row>
    <row r="2158" spans="1:7" ht="15">
      <c r="A2158" s="90" t="s">
        <v>1488</v>
      </c>
      <c r="B2158" s="89">
        <v>6</v>
      </c>
      <c r="C2158" s="103">
        <v>0.0024125452352231603</v>
      </c>
      <c r="D2158" s="89" t="s">
        <v>1347</v>
      </c>
      <c r="E2158" s="89" t="b">
        <v>0</v>
      </c>
      <c r="F2158" s="89" t="b">
        <v>0</v>
      </c>
      <c r="G2158" s="89" t="b">
        <v>0</v>
      </c>
    </row>
    <row r="2159" spans="1:7" ht="15">
      <c r="A2159" s="90" t="s">
        <v>1798</v>
      </c>
      <c r="B2159" s="89">
        <v>6</v>
      </c>
      <c r="C2159" s="103">
        <v>0.003138793716921547</v>
      </c>
      <c r="D2159" s="89" t="s">
        <v>1347</v>
      </c>
      <c r="E2159" s="89" t="b">
        <v>0</v>
      </c>
      <c r="F2159" s="89" t="b">
        <v>0</v>
      </c>
      <c r="G2159" s="89" t="b">
        <v>0</v>
      </c>
    </row>
    <row r="2160" spans="1:7" ht="15">
      <c r="A2160" s="90" t="s">
        <v>2038</v>
      </c>
      <c r="B2160" s="89">
        <v>5</v>
      </c>
      <c r="C2160" s="103">
        <v>0.0026156614307679556</v>
      </c>
      <c r="D2160" s="89" t="s">
        <v>1347</v>
      </c>
      <c r="E2160" s="89" t="b">
        <v>0</v>
      </c>
      <c r="F2160" s="89" t="b">
        <v>0</v>
      </c>
      <c r="G2160" s="89" t="b">
        <v>0</v>
      </c>
    </row>
    <row r="2161" spans="1:7" ht="15">
      <c r="A2161" s="90" t="s">
        <v>1714</v>
      </c>
      <c r="B2161" s="89">
        <v>5</v>
      </c>
      <c r="C2161" s="103">
        <v>0.0026156614307679556</v>
      </c>
      <c r="D2161" s="89" t="s">
        <v>1347</v>
      </c>
      <c r="E2161" s="89" t="b">
        <v>0</v>
      </c>
      <c r="F2161" s="89" t="b">
        <v>0</v>
      </c>
      <c r="G2161" s="89" t="b">
        <v>0</v>
      </c>
    </row>
    <row r="2162" spans="1:7" ht="15">
      <c r="A2162" s="90" t="s">
        <v>1775</v>
      </c>
      <c r="B2162" s="89">
        <v>5</v>
      </c>
      <c r="C2162" s="103">
        <v>0.002010454362685967</v>
      </c>
      <c r="D2162" s="89" t="s">
        <v>1347</v>
      </c>
      <c r="E2162" s="89" t="b">
        <v>1</v>
      </c>
      <c r="F2162" s="89" t="b">
        <v>0</v>
      </c>
      <c r="G2162" s="89" t="b">
        <v>0</v>
      </c>
    </row>
    <row r="2163" spans="1:7" ht="15">
      <c r="A2163" s="90" t="s">
        <v>1751</v>
      </c>
      <c r="B2163" s="89">
        <v>5</v>
      </c>
      <c r="C2163" s="103">
        <v>0.0014052472946039782</v>
      </c>
      <c r="D2163" s="89" t="s">
        <v>1347</v>
      </c>
      <c r="E2163" s="89" t="b">
        <v>0</v>
      </c>
      <c r="F2163" s="89" t="b">
        <v>0</v>
      </c>
      <c r="G2163" s="89" t="b">
        <v>0</v>
      </c>
    </row>
    <row r="2164" spans="1:7" ht="15">
      <c r="A2164" s="90" t="s">
        <v>1499</v>
      </c>
      <c r="B2164" s="89">
        <v>5</v>
      </c>
      <c r="C2164" s="103">
        <v>0.0026156614307679556</v>
      </c>
      <c r="D2164" s="89" t="s">
        <v>1347</v>
      </c>
      <c r="E2164" s="89" t="b">
        <v>0</v>
      </c>
      <c r="F2164" s="89" t="b">
        <v>0</v>
      </c>
      <c r="G2164" s="89" t="b">
        <v>0</v>
      </c>
    </row>
    <row r="2165" spans="1:7" ht="15">
      <c r="A2165" s="90" t="s">
        <v>965</v>
      </c>
      <c r="B2165" s="89">
        <v>5</v>
      </c>
      <c r="C2165" s="103">
        <v>0.0014052472946039782</v>
      </c>
      <c r="D2165" s="89" t="s">
        <v>1347</v>
      </c>
      <c r="E2165" s="89" t="b">
        <v>0</v>
      </c>
      <c r="F2165" s="89" t="b">
        <v>0</v>
      </c>
      <c r="G2165" s="89" t="b">
        <v>0</v>
      </c>
    </row>
    <row r="2166" spans="1:7" ht="15">
      <c r="A2166" s="90" t="s">
        <v>1676</v>
      </c>
      <c r="B2166" s="89">
        <v>5</v>
      </c>
      <c r="C2166" s="103">
        <v>0.0026156614307679556</v>
      </c>
      <c r="D2166" s="89" t="s">
        <v>1347</v>
      </c>
      <c r="E2166" s="89" t="b">
        <v>0</v>
      </c>
      <c r="F2166" s="89" t="b">
        <v>0</v>
      </c>
      <c r="G2166" s="89" t="b">
        <v>0</v>
      </c>
    </row>
    <row r="2167" spans="1:7" ht="15">
      <c r="A2167" s="90" t="s">
        <v>1538</v>
      </c>
      <c r="B2167" s="89">
        <v>5</v>
      </c>
      <c r="C2167" s="103">
        <v>0.002010454362685967</v>
      </c>
      <c r="D2167" s="89" t="s">
        <v>1347</v>
      </c>
      <c r="E2167" s="89" t="b">
        <v>0</v>
      </c>
      <c r="F2167" s="89" t="b">
        <v>0</v>
      </c>
      <c r="G2167" s="89" t="b">
        <v>0</v>
      </c>
    </row>
    <row r="2168" spans="1:7" ht="15">
      <c r="A2168" s="90" t="s">
        <v>1599</v>
      </c>
      <c r="B2168" s="89">
        <v>5</v>
      </c>
      <c r="C2168" s="103">
        <v>0.002010454362685967</v>
      </c>
      <c r="D2168" s="89" t="s">
        <v>1347</v>
      </c>
      <c r="E2168" s="89" t="b">
        <v>0</v>
      </c>
      <c r="F2168" s="89" t="b">
        <v>0</v>
      </c>
      <c r="G2168" s="89" t="b">
        <v>0</v>
      </c>
    </row>
    <row r="2169" spans="1:7" ht="15">
      <c r="A2169" s="90" t="s">
        <v>1962</v>
      </c>
      <c r="B2169" s="89">
        <v>5</v>
      </c>
      <c r="C2169" s="103">
        <v>0.0016564309226866076</v>
      </c>
      <c r="D2169" s="89" t="s">
        <v>1347</v>
      </c>
      <c r="E2169" s="89" t="b">
        <v>0</v>
      </c>
      <c r="F2169" s="89" t="b">
        <v>0</v>
      </c>
      <c r="G2169" s="89" t="b">
        <v>0</v>
      </c>
    </row>
    <row r="2170" spans="1:7" ht="15">
      <c r="A2170" s="90" t="s">
        <v>1554</v>
      </c>
      <c r="B2170" s="89">
        <v>5</v>
      </c>
      <c r="C2170" s="103">
        <v>0.002010454362685967</v>
      </c>
      <c r="D2170" s="89" t="s">
        <v>1347</v>
      </c>
      <c r="E2170" s="89" t="b">
        <v>0</v>
      </c>
      <c r="F2170" s="89" t="b">
        <v>0</v>
      </c>
      <c r="G2170" s="89" t="b">
        <v>0</v>
      </c>
    </row>
    <row r="2171" spans="1:7" ht="15">
      <c r="A2171" s="90" t="s">
        <v>1795</v>
      </c>
      <c r="B2171" s="89">
        <v>5</v>
      </c>
      <c r="C2171" s="103">
        <v>0.0016564309226866076</v>
      </c>
      <c r="D2171" s="89" t="s">
        <v>1347</v>
      </c>
      <c r="E2171" s="89" t="b">
        <v>0</v>
      </c>
      <c r="F2171" s="89" t="b">
        <v>0</v>
      </c>
      <c r="G2171" s="89" t="b">
        <v>0</v>
      </c>
    </row>
    <row r="2172" spans="1:7" ht="15">
      <c r="A2172" s="90" t="s">
        <v>1970</v>
      </c>
      <c r="B2172" s="89">
        <v>5</v>
      </c>
      <c r="C2172" s="103">
        <v>0.0026156614307679556</v>
      </c>
      <c r="D2172" s="89" t="s">
        <v>1347</v>
      </c>
      <c r="E2172" s="89" t="b">
        <v>0</v>
      </c>
      <c r="F2172" s="89" t="b">
        <v>0</v>
      </c>
      <c r="G2172" s="89" t="b">
        <v>0</v>
      </c>
    </row>
    <row r="2173" spans="1:7" ht="15">
      <c r="A2173" s="90" t="s">
        <v>1794</v>
      </c>
      <c r="B2173" s="89">
        <v>5</v>
      </c>
      <c r="C2173" s="103">
        <v>0.0012104141361639774</v>
      </c>
      <c r="D2173" s="89" t="s">
        <v>1347</v>
      </c>
      <c r="E2173" s="89" t="b">
        <v>0</v>
      </c>
      <c r="F2173" s="89" t="b">
        <v>0</v>
      </c>
      <c r="G2173" s="89" t="b">
        <v>0</v>
      </c>
    </row>
    <row r="2174" spans="1:7" ht="15">
      <c r="A2174" s="90" t="s">
        <v>1927</v>
      </c>
      <c r="B2174" s="89">
        <v>5</v>
      </c>
      <c r="C2174" s="103">
        <v>0.0014052472946039782</v>
      </c>
      <c r="D2174" s="89" t="s">
        <v>1347</v>
      </c>
      <c r="E2174" s="89" t="b">
        <v>0</v>
      </c>
      <c r="F2174" s="89" t="b">
        <v>0</v>
      </c>
      <c r="G2174" s="89" t="b">
        <v>0</v>
      </c>
    </row>
    <row r="2175" spans="1:7" ht="15">
      <c r="A2175" s="90" t="s">
        <v>1511</v>
      </c>
      <c r="B2175" s="89">
        <v>5</v>
      </c>
      <c r="C2175" s="103">
        <v>0.0026156614307679556</v>
      </c>
      <c r="D2175" s="89" t="s">
        <v>1347</v>
      </c>
      <c r="E2175" s="89" t="b">
        <v>0</v>
      </c>
      <c r="F2175" s="89" t="b">
        <v>0</v>
      </c>
      <c r="G2175" s="89" t="b">
        <v>0</v>
      </c>
    </row>
    <row r="2176" spans="1:7" ht="15">
      <c r="A2176" s="90" t="s">
        <v>1559</v>
      </c>
      <c r="B2176" s="89">
        <v>5</v>
      </c>
      <c r="C2176" s="103">
        <v>0.0012104141361639774</v>
      </c>
      <c r="D2176" s="89" t="s">
        <v>1347</v>
      </c>
      <c r="E2176" s="89" t="b">
        <v>0</v>
      </c>
      <c r="F2176" s="89" t="b">
        <v>0</v>
      </c>
      <c r="G2176" s="89" t="b">
        <v>0</v>
      </c>
    </row>
    <row r="2177" spans="1:7" ht="15">
      <c r="A2177" s="90" t="s">
        <v>1935</v>
      </c>
      <c r="B2177" s="89">
        <v>5</v>
      </c>
      <c r="C2177" s="103">
        <v>0.0026156614307679556</v>
      </c>
      <c r="D2177" s="89" t="s">
        <v>1347</v>
      </c>
      <c r="E2177" s="89" t="b">
        <v>0</v>
      </c>
      <c r="F2177" s="89" t="b">
        <v>0</v>
      </c>
      <c r="G2177" s="89" t="b">
        <v>0</v>
      </c>
    </row>
    <row r="2178" spans="1:7" ht="15">
      <c r="A2178" s="90" t="s">
        <v>2051</v>
      </c>
      <c r="B2178" s="89">
        <v>4</v>
      </c>
      <c r="C2178" s="103">
        <v>0.0016083634901487736</v>
      </c>
      <c r="D2178" s="89" t="s">
        <v>1347</v>
      </c>
      <c r="E2178" s="89" t="b">
        <v>0</v>
      </c>
      <c r="F2178" s="89" t="b">
        <v>0</v>
      </c>
      <c r="G2178" s="89" t="b">
        <v>0</v>
      </c>
    </row>
    <row r="2179" spans="1:7" ht="15">
      <c r="A2179" s="90" t="s">
        <v>1684</v>
      </c>
      <c r="B2179" s="89">
        <v>4</v>
      </c>
      <c r="C2179" s="103">
        <v>0.0013251447381492864</v>
      </c>
      <c r="D2179" s="89" t="s">
        <v>1347</v>
      </c>
      <c r="E2179" s="89" t="b">
        <v>0</v>
      </c>
      <c r="F2179" s="89" t="b">
        <v>0</v>
      </c>
      <c r="G2179" s="89" t="b">
        <v>0</v>
      </c>
    </row>
    <row r="2180" spans="1:7" ht="15">
      <c r="A2180" s="90" t="s">
        <v>2141</v>
      </c>
      <c r="B2180" s="89">
        <v>4</v>
      </c>
      <c r="C2180" s="103">
        <v>0.002092529144614365</v>
      </c>
      <c r="D2180" s="89" t="s">
        <v>1347</v>
      </c>
      <c r="E2180" s="89" t="b">
        <v>0</v>
      </c>
      <c r="F2180" s="89" t="b">
        <v>0</v>
      </c>
      <c r="G2180" s="89" t="b">
        <v>0</v>
      </c>
    </row>
    <row r="2181" spans="1:7" ht="15">
      <c r="A2181" s="90" t="s">
        <v>1503</v>
      </c>
      <c r="B2181" s="89">
        <v>4</v>
      </c>
      <c r="C2181" s="103">
        <v>0.0011241978356831828</v>
      </c>
      <c r="D2181" s="89" t="s">
        <v>1347</v>
      </c>
      <c r="E2181" s="89" t="b">
        <v>0</v>
      </c>
      <c r="F2181" s="89" t="b">
        <v>0</v>
      </c>
      <c r="G2181" s="89" t="b">
        <v>0</v>
      </c>
    </row>
    <row r="2182" spans="1:7" ht="15">
      <c r="A2182" s="90" t="s">
        <v>1575</v>
      </c>
      <c r="B2182" s="89">
        <v>4</v>
      </c>
      <c r="C2182" s="103">
        <v>0.0011241978356831828</v>
      </c>
      <c r="D2182" s="89" t="s">
        <v>1347</v>
      </c>
      <c r="E2182" s="89" t="b">
        <v>0</v>
      </c>
      <c r="F2182" s="89" t="b">
        <v>0</v>
      </c>
      <c r="G2182" s="89" t="b">
        <v>0</v>
      </c>
    </row>
    <row r="2183" spans="1:7" ht="15">
      <c r="A2183" s="90" t="s">
        <v>1693</v>
      </c>
      <c r="B2183" s="89">
        <v>4</v>
      </c>
      <c r="C2183" s="103">
        <v>0.0013251447381492864</v>
      </c>
      <c r="D2183" s="89" t="s">
        <v>1347</v>
      </c>
      <c r="E2183" s="89" t="b">
        <v>0</v>
      </c>
      <c r="F2183" s="89" t="b">
        <v>0</v>
      </c>
      <c r="G2183" s="89" t="b">
        <v>0</v>
      </c>
    </row>
    <row r="2184" spans="1:7" ht="15">
      <c r="A2184" s="90" t="s">
        <v>1509</v>
      </c>
      <c r="B2184" s="89">
        <v>4</v>
      </c>
      <c r="C2184" s="103">
        <v>0.0016083634901487736</v>
      </c>
      <c r="D2184" s="89" t="s">
        <v>1347</v>
      </c>
      <c r="E2184" s="89" t="b">
        <v>0</v>
      </c>
      <c r="F2184" s="89" t="b">
        <v>0</v>
      </c>
      <c r="G2184" s="89" t="b">
        <v>0</v>
      </c>
    </row>
    <row r="2185" spans="1:7" ht="15">
      <c r="A2185" s="90" t="s">
        <v>1327</v>
      </c>
      <c r="B2185" s="89">
        <v>4</v>
      </c>
      <c r="C2185" s="103">
        <v>0.002092529144614365</v>
      </c>
      <c r="D2185" s="89" t="s">
        <v>1347</v>
      </c>
      <c r="E2185" s="89" t="b">
        <v>0</v>
      </c>
      <c r="F2185" s="89" t="b">
        <v>0</v>
      </c>
      <c r="G2185" s="89" t="b">
        <v>0</v>
      </c>
    </row>
    <row r="2186" spans="1:7" ht="15">
      <c r="A2186" s="90" t="s">
        <v>1738</v>
      </c>
      <c r="B2186" s="89">
        <v>4</v>
      </c>
      <c r="C2186" s="103">
        <v>0.0011241978356831828</v>
      </c>
      <c r="D2186" s="89" t="s">
        <v>1347</v>
      </c>
      <c r="E2186" s="89" t="b">
        <v>0</v>
      </c>
      <c r="F2186" s="89" t="b">
        <v>0</v>
      </c>
      <c r="G2186" s="89" t="b">
        <v>0</v>
      </c>
    </row>
    <row r="2187" spans="1:7" ht="15">
      <c r="A2187" s="90" t="s">
        <v>1570</v>
      </c>
      <c r="B2187" s="89">
        <v>4</v>
      </c>
      <c r="C2187" s="103">
        <v>0.0013251447381492864</v>
      </c>
      <c r="D2187" s="89" t="s">
        <v>1347</v>
      </c>
      <c r="E2187" s="89" t="b">
        <v>0</v>
      </c>
      <c r="F2187" s="89" t="b">
        <v>0</v>
      </c>
      <c r="G2187" s="89" t="b">
        <v>0</v>
      </c>
    </row>
    <row r="2188" spans="1:7" ht="15">
      <c r="A2188" s="90" t="s">
        <v>1619</v>
      </c>
      <c r="B2188" s="89">
        <v>4</v>
      </c>
      <c r="C2188" s="103">
        <v>0.0011241978356831828</v>
      </c>
      <c r="D2188" s="89" t="s">
        <v>1347</v>
      </c>
      <c r="E2188" s="89" t="b">
        <v>0</v>
      </c>
      <c r="F2188" s="89" t="b">
        <v>0</v>
      </c>
      <c r="G2188" s="89" t="b">
        <v>0</v>
      </c>
    </row>
    <row r="2189" spans="1:7" ht="15">
      <c r="A2189" s="90" t="s">
        <v>2233</v>
      </c>
      <c r="B2189" s="89">
        <v>4</v>
      </c>
      <c r="C2189" s="103">
        <v>0.002092529144614365</v>
      </c>
      <c r="D2189" s="89" t="s">
        <v>1347</v>
      </c>
      <c r="E2189" s="89" t="b">
        <v>0</v>
      </c>
      <c r="F2189" s="89" t="b">
        <v>0</v>
      </c>
      <c r="G2189" s="89" t="b">
        <v>0</v>
      </c>
    </row>
    <row r="2190" spans="1:7" ht="15">
      <c r="A2190" s="90" t="s">
        <v>2239</v>
      </c>
      <c r="B2190" s="89">
        <v>4</v>
      </c>
      <c r="C2190" s="103">
        <v>0.002092529144614365</v>
      </c>
      <c r="D2190" s="89" t="s">
        <v>1347</v>
      </c>
      <c r="E2190" s="89" t="b">
        <v>0</v>
      </c>
      <c r="F2190" s="89" t="b">
        <v>0</v>
      </c>
      <c r="G2190" s="89" t="b">
        <v>0</v>
      </c>
    </row>
    <row r="2191" spans="1:7" ht="15">
      <c r="A2191" s="90" t="s">
        <v>1593</v>
      </c>
      <c r="B2191" s="89">
        <v>4</v>
      </c>
      <c r="C2191" s="103">
        <v>0.0016083634901487736</v>
      </c>
      <c r="D2191" s="89" t="s">
        <v>1347</v>
      </c>
      <c r="E2191" s="89" t="b">
        <v>0</v>
      </c>
      <c r="F2191" s="89" t="b">
        <v>0</v>
      </c>
      <c r="G2191" s="89" t="b">
        <v>0</v>
      </c>
    </row>
    <row r="2192" spans="1:7" ht="15">
      <c r="A2192" s="90" t="s">
        <v>1510</v>
      </c>
      <c r="B2192" s="89">
        <v>4</v>
      </c>
      <c r="C2192" s="103">
        <v>0.0013251447381492864</v>
      </c>
      <c r="D2192" s="89" t="s">
        <v>1347</v>
      </c>
      <c r="E2192" s="89" t="b">
        <v>0</v>
      </c>
      <c r="F2192" s="89" t="b">
        <v>0</v>
      </c>
      <c r="G2192" s="89" t="b">
        <v>0</v>
      </c>
    </row>
    <row r="2193" spans="1:7" ht="15">
      <c r="A2193" s="90" t="s">
        <v>2066</v>
      </c>
      <c r="B2193" s="89">
        <v>4</v>
      </c>
      <c r="C2193" s="103">
        <v>0.002092529144614365</v>
      </c>
      <c r="D2193" s="89" t="s">
        <v>1347</v>
      </c>
      <c r="E2193" s="89" t="b">
        <v>0</v>
      </c>
      <c r="F2193" s="89" t="b">
        <v>0</v>
      </c>
      <c r="G2193" s="89" t="b">
        <v>0</v>
      </c>
    </row>
    <row r="2194" spans="1:7" ht="15">
      <c r="A2194" s="90" t="s">
        <v>1691</v>
      </c>
      <c r="B2194" s="89">
        <v>4</v>
      </c>
      <c r="C2194" s="103">
        <v>0.0011241978356831828</v>
      </c>
      <c r="D2194" s="89" t="s">
        <v>1347</v>
      </c>
      <c r="E2194" s="89" t="b">
        <v>0</v>
      </c>
      <c r="F2194" s="89" t="b">
        <v>0</v>
      </c>
      <c r="G2194" s="89" t="b">
        <v>0</v>
      </c>
    </row>
    <row r="2195" spans="1:7" ht="15">
      <c r="A2195" s="90" t="s">
        <v>1857</v>
      </c>
      <c r="B2195" s="89">
        <v>4</v>
      </c>
      <c r="C2195" s="103">
        <v>0.0016083634901487736</v>
      </c>
      <c r="D2195" s="89" t="s">
        <v>1347</v>
      </c>
      <c r="E2195" s="89" t="b">
        <v>0</v>
      </c>
      <c r="F2195" s="89" t="b">
        <v>0</v>
      </c>
      <c r="G2195" s="89" t="b">
        <v>0</v>
      </c>
    </row>
    <row r="2196" spans="1:7" ht="15">
      <c r="A2196" s="90" t="s">
        <v>1696</v>
      </c>
      <c r="B2196" s="89">
        <v>4</v>
      </c>
      <c r="C2196" s="103">
        <v>0.0013251447381492864</v>
      </c>
      <c r="D2196" s="89" t="s">
        <v>1347</v>
      </c>
      <c r="E2196" s="89" t="b">
        <v>0</v>
      </c>
      <c r="F2196" s="89" t="b">
        <v>0</v>
      </c>
      <c r="G2196" s="89" t="b">
        <v>0</v>
      </c>
    </row>
    <row r="2197" spans="1:7" ht="15">
      <c r="A2197" s="90" t="s">
        <v>1496</v>
      </c>
      <c r="B2197" s="89">
        <v>4</v>
      </c>
      <c r="C2197" s="103">
        <v>0.0011241978356831828</v>
      </c>
      <c r="D2197" s="89" t="s">
        <v>1347</v>
      </c>
      <c r="E2197" s="89" t="b">
        <v>0</v>
      </c>
      <c r="F2197" s="89" t="b">
        <v>0</v>
      </c>
      <c r="G2197" s="89" t="b">
        <v>0</v>
      </c>
    </row>
    <row r="2198" spans="1:7" ht="15">
      <c r="A2198" s="90" t="s">
        <v>1854</v>
      </c>
      <c r="B2198" s="89">
        <v>4</v>
      </c>
      <c r="C2198" s="103">
        <v>0.0016083634901487736</v>
      </c>
      <c r="D2198" s="89" t="s">
        <v>1347</v>
      </c>
      <c r="E2198" s="89" t="b">
        <v>0</v>
      </c>
      <c r="F2198" s="89" t="b">
        <v>0</v>
      </c>
      <c r="G2198" s="89" t="b">
        <v>0</v>
      </c>
    </row>
    <row r="2199" spans="1:7" ht="15">
      <c r="A2199" s="90" t="s">
        <v>2273</v>
      </c>
      <c r="B2199" s="89">
        <v>4</v>
      </c>
      <c r="C2199" s="103">
        <v>0.002092529144614365</v>
      </c>
      <c r="D2199" s="89" t="s">
        <v>1347</v>
      </c>
      <c r="E2199" s="89" t="b">
        <v>0</v>
      </c>
      <c r="F2199" s="89" t="b">
        <v>0</v>
      </c>
      <c r="G2199" s="89" t="b">
        <v>0</v>
      </c>
    </row>
    <row r="2200" spans="1:7" ht="15">
      <c r="A2200" s="90" t="s">
        <v>1542</v>
      </c>
      <c r="B2200" s="89">
        <v>4</v>
      </c>
      <c r="C2200" s="103">
        <v>0.0011241978356831828</v>
      </c>
      <c r="D2200" s="89" t="s">
        <v>1347</v>
      </c>
      <c r="E2200" s="89" t="b">
        <v>0</v>
      </c>
      <c r="F2200" s="89" t="b">
        <v>0</v>
      </c>
      <c r="G2200" s="89" t="b">
        <v>0</v>
      </c>
    </row>
    <row r="2201" spans="1:7" ht="15">
      <c r="A2201" s="90" t="s">
        <v>1536</v>
      </c>
      <c r="B2201" s="89">
        <v>4</v>
      </c>
      <c r="C2201" s="103">
        <v>0.0013251447381492864</v>
      </c>
      <c r="D2201" s="89" t="s">
        <v>1347</v>
      </c>
      <c r="E2201" s="89" t="b">
        <v>0</v>
      </c>
      <c r="F2201" s="89" t="b">
        <v>0</v>
      </c>
      <c r="G2201" s="89" t="b">
        <v>0</v>
      </c>
    </row>
    <row r="2202" spans="1:7" ht="15">
      <c r="A2202" s="90" t="s">
        <v>1573</v>
      </c>
      <c r="B2202" s="89">
        <v>4</v>
      </c>
      <c r="C2202" s="103">
        <v>0.0013251447381492864</v>
      </c>
      <c r="D2202" s="89" t="s">
        <v>1347</v>
      </c>
      <c r="E2202" s="89" t="b">
        <v>0</v>
      </c>
      <c r="F2202" s="89" t="b">
        <v>0</v>
      </c>
      <c r="G2202" s="89" t="b">
        <v>0</v>
      </c>
    </row>
    <row r="2203" spans="1:7" ht="15">
      <c r="A2203" s="90" t="s">
        <v>1484</v>
      </c>
      <c r="B2203" s="89">
        <v>4</v>
      </c>
      <c r="C2203" s="103">
        <v>0.002092529144614365</v>
      </c>
      <c r="D2203" s="89" t="s">
        <v>1347</v>
      </c>
      <c r="E2203" s="89" t="b">
        <v>0</v>
      </c>
      <c r="F2203" s="89" t="b">
        <v>0</v>
      </c>
      <c r="G2203" s="89" t="b">
        <v>0</v>
      </c>
    </row>
    <row r="2204" spans="1:7" ht="15">
      <c r="A2204" s="90" t="s">
        <v>1491</v>
      </c>
      <c r="B2204" s="89">
        <v>4</v>
      </c>
      <c r="C2204" s="103">
        <v>0.0011241978356831828</v>
      </c>
      <c r="D2204" s="89" t="s">
        <v>1347</v>
      </c>
      <c r="E2204" s="89" t="b">
        <v>0</v>
      </c>
      <c r="F2204" s="89" t="b">
        <v>0</v>
      </c>
      <c r="G2204" s="89" t="b">
        <v>0</v>
      </c>
    </row>
    <row r="2205" spans="1:7" ht="15">
      <c r="A2205" s="90" t="s">
        <v>1618</v>
      </c>
      <c r="B2205" s="89">
        <v>4</v>
      </c>
      <c r="C2205" s="103">
        <v>0.0011241978356831828</v>
      </c>
      <c r="D2205" s="89" t="s">
        <v>1347</v>
      </c>
      <c r="E2205" s="89" t="b">
        <v>0</v>
      </c>
      <c r="F2205" s="89" t="b">
        <v>0</v>
      </c>
      <c r="G2205" s="89" t="b">
        <v>0</v>
      </c>
    </row>
    <row r="2206" spans="1:7" ht="15">
      <c r="A2206" s="90" t="s">
        <v>1486</v>
      </c>
      <c r="B2206" s="89">
        <v>4</v>
      </c>
      <c r="C2206" s="103">
        <v>0.0016083634901487736</v>
      </c>
      <c r="D2206" s="89" t="s">
        <v>1347</v>
      </c>
      <c r="E2206" s="89" t="b">
        <v>0</v>
      </c>
      <c r="F2206" s="89" t="b">
        <v>0</v>
      </c>
      <c r="G2206" s="89" t="b">
        <v>0</v>
      </c>
    </row>
    <row r="2207" spans="1:7" ht="15">
      <c r="A2207" s="90" t="s">
        <v>1741</v>
      </c>
      <c r="B2207" s="89">
        <v>4</v>
      </c>
      <c r="C2207" s="103">
        <v>0.0013251447381492864</v>
      </c>
      <c r="D2207" s="89" t="s">
        <v>1347</v>
      </c>
      <c r="E2207" s="89" t="b">
        <v>0</v>
      </c>
      <c r="F2207" s="89" t="b">
        <v>0</v>
      </c>
      <c r="G2207" s="89" t="b">
        <v>0</v>
      </c>
    </row>
    <row r="2208" spans="1:7" ht="15">
      <c r="A2208" s="90" t="s">
        <v>1997</v>
      </c>
      <c r="B2208" s="89">
        <v>4</v>
      </c>
      <c r="C2208" s="103">
        <v>0.002092529144614365</v>
      </c>
      <c r="D2208" s="89" t="s">
        <v>1347</v>
      </c>
      <c r="E2208" s="89" t="b">
        <v>0</v>
      </c>
      <c r="F2208" s="89" t="b">
        <v>0</v>
      </c>
      <c r="G2208" s="89" t="b">
        <v>0</v>
      </c>
    </row>
    <row r="2209" spans="1:7" ht="15">
      <c r="A2209" s="90" t="s">
        <v>1973</v>
      </c>
      <c r="B2209" s="89">
        <v>4</v>
      </c>
      <c r="C2209" s="103">
        <v>0.0011241978356831828</v>
      </c>
      <c r="D2209" s="89" t="s">
        <v>1347</v>
      </c>
      <c r="E2209" s="89" t="b">
        <v>0</v>
      </c>
      <c r="F2209" s="89" t="b">
        <v>0</v>
      </c>
      <c r="G2209" s="89" t="b">
        <v>0</v>
      </c>
    </row>
    <row r="2210" spans="1:7" ht="15">
      <c r="A2210" s="90" t="s">
        <v>1745</v>
      </c>
      <c r="B2210" s="89">
        <v>4</v>
      </c>
      <c r="C2210" s="103">
        <v>0.0016083634901487736</v>
      </c>
      <c r="D2210" s="89" t="s">
        <v>1347</v>
      </c>
      <c r="E2210" s="89" t="b">
        <v>0</v>
      </c>
      <c r="F2210" s="89" t="b">
        <v>0</v>
      </c>
      <c r="G2210" s="89" t="b">
        <v>0</v>
      </c>
    </row>
    <row r="2211" spans="1:7" ht="15">
      <c r="A2211" s="90" t="s">
        <v>2204</v>
      </c>
      <c r="B2211" s="89">
        <v>4</v>
      </c>
      <c r="C2211" s="103">
        <v>0.002092529144614365</v>
      </c>
      <c r="D2211" s="89" t="s">
        <v>1347</v>
      </c>
      <c r="E2211" s="89" t="b">
        <v>0</v>
      </c>
      <c r="F2211" s="89" t="b">
        <v>0</v>
      </c>
      <c r="G2211" s="89" t="b">
        <v>0</v>
      </c>
    </row>
    <row r="2212" spans="1:7" ht="15">
      <c r="A2212" s="90" t="s">
        <v>2274</v>
      </c>
      <c r="B2212" s="89">
        <v>4</v>
      </c>
      <c r="C2212" s="103">
        <v>0.002092529144614365</v>
      </c>
      <c r="D2212" s="89" t="s">
        <v>1347</v>
      </c>
      <c r="E2212" s="89" t="b">
        <v>0</v>
      </c>
      <c r="F2212" s="89" t="b">
        <v>0</v>
      </c>
      <c r="G2212" s="89" t="b">
        <v>0</v>
      </c>
    </row>
    <row r="2213" spans="1:7" ht="15">
      <c r="A2213" s="90" t="s">
        <v>1532</v>
      </c>
      <c r="B2213" s="89">
        <v>4</v>
      </c>
      <c r="C2213" s="103">
        <v>0.0011241978356831828</v>
      </c>
      <c r="D2213" s="89" t="s">
        <v>1347</v>
      </c>
      <c r="E2213" s="89" t="b">
        <v>0</v>
      </c>
      <c r="F2213" s="89" t="b">
        <v>0</v>
      </c>
      <c r="G2213" s="89" t="b">
        <v>0</v>
      </c>
    </row>
    <row r="2214" spans="1:7" ht="15">
      <c r="A2214" s="90" t="s">
        <v>1702</v>
      </c>
      <c r="B2214" s="89">
        <v>4</v>
      </c>
      <c r="C2214" s="103">
        <v>0.002092529144614365</v>
      </c>
      <c r="D2214" s="89" t="s">
        <v>1347</v>
      </c>
      <c r="E2214" s="89" t="b">
        <v>0</v>
      </c>
      <c r="F2214" s="89" t="b">
        <v>0</v>
      </c>
      <c r="G2214" s="89" t="b">
        <v>0</v>
      </c>
    </row>
    <row r="2215" spans="1:7" ht="15">
      <c r="A2215" s="90" t="s">
        <v>1508</v>
      </c>
      <c r="B2215" s="89">
        <v>4</v>
      </c>
      <c r="C2215" s="103">
        <v>0.0011241978356831828</v>
      </c>
      <c r="D2215" s="89" t="s">
        <v>1347</v>
      </c>
      <c r="E2215" s="89" t="b">
        <v>0</v>
      </c>
      <c r="F2215" s="89" t="b">
        <v>0</v>
      </c>
      <c r="G2215" s="89" t="b">
        <v>0</v>
      </c>
    </row>
    <row r="2216" spans="1:7" ht="15">
      <c r="A2216" s="90" t="s">
        <v>1658</v>
      </c>
      <c r="B2216" s="89">
        <v>4</v>
      </c>
      <c r="C2216" s="103">
        <v>0.0011241978356831828</v>
      </c>
      <c r="D2216" s="89" t="s">
        <v>1347</v>
      </c>
      <c r="E2216" s="89" t="b">
        <v>0</v>
      </c>
      <c r="F2216" s="89" t="b">
        <v>0</v>
      </c>
      <c r="G2216" s="89" t="b">
        <v>0</v>
      </c>
    </row>
    <row r="2217" spans="1:7" ht="15">
      <c r="A2217" s="90" t="s">
        <v>1612</v>
      </c>
      <c r="B2217" s="89">
        <v>4</v>
      </c>
      <c r="C2217" s="103">
        <v>0.002092529144614365</v>
      </c>
      <c r="D2217" s="89" t="s">
        <v>1347</v>
      </c>
      <c r="E2217" s="89" t="b">
        <v>0</v>
      </c>
      <c r="F2217" s="89" t="b">
        <v>0</v>
      </c>
      <c r="G2217" s="89" t="b">
        <v>0</v>
      </c>
    </row>
    <row r="2218" spans="1:7" ht="15">
      <c r="A2218" s="90" t="s">
        <v>1481</v>
      </c>
      <c r="B2218" s="89">
        <v>4</v>
      </c>
      <c r="C2218" s="103">
        <v>0.0013251447381492864</v>
      </c>
      <c r="D2218" s="89" t="s">
        <v>1347</v>
      </c>
      <c r="E2218" s="89" t="b">
        <v>0</v>
      </c>
      <c r="F2218" s="89" t="b">
        <v>0</v>
      </c>
      <c r="G2218" s="89" t="b">
        <v>0</v>
      </c>
    </row>
    <row r="2219" spans="1:7" ht="15">
      <c r="A2219" s="90" t="s">
        <v>1597</v>
      </c>
      <c r="B2219" s="89">
        <v>4</v>
      </c>
      <c r="C2219" s="103">
        <v>0.0011241978356831828</v>
      </c>
      <c r="D2219" s="89" t="s">
        <v>1347</v>
      </c>
      <c r="E2219" s="89" t="b">
        <v>0</v>
      </c>
      <c r="F2219" s="89" t="b">
        <v>0</v>
      </c>
      <c r="G2219" s="89" t="b">
        <v>0</v>
      </c>
    </row>
    <row r="2220" spans="1:7" ht="15">
      <c r="A2220" s="90" t="s">
        <v>1564</v>
      </c>
      <c r="B2220" s="89">
        <v>4</v>
      </c>
      <c r="C2220" s="103">
        <v>0.0011241978356831828</v>
      </c>
      <c r="D2220" s="89" t="s">
        <v>1347</v>
      </c>
      <c r="E2220" s="89" t="b">
        <v>0</v>
      </c>
      <c r="F2220" s="89" t="b">
        <v>0</v>
      </c>
      <c r="G2220" s="89" t="b">
        <v>0</v>
      </c>
    </row>
    <row r="2221" spans="1:7" ht="15">
      <c r="A2221" s="90" t="s">
        <v>1539</v>
      </c>
      <c r="B2221" s="89">
        <v>4</v>
      </c>
      <c r="C2221" s="103">
        <v>0.0011241978356831828</v>
      </c>
      <c r="D2221" s="89" t="s">
        <v>1347</v>
      </c>
      <c r="E2221" s="89" t="b">
        <v>0</v>
      </c>
      <c r="F2221" s="89" t="b">
        <v>0</v>
      </c>
      <c r="G2221" s="89" t="b">
        <v>0</v>
      </c>
    </row>
    <row r="2222" spans="1:7" ht="15">
      <c r="A2222" s="90" t="s">
        <v>1718</v>
      </c>
      <c r="B2222" s="89">
        <v>3</v>
      </c>
      <c r="C2222" s="103">
        <v>0.0009938585536119647</v>
      </c>
      <c r="D2222" s="89" t="s">
        <v>1347</v>
      </c>
      <c r="E2222" s="89" t="b">
        <v>0</v>
      </c>
      <c r="F2222" s="89" t="b">
        <v>0</v>
      </c>
      <c r="G2222" s="89" t="b">
        <v>0</v>
      </c>
    </row>
    <row r="2223" spans="1:7" ht="15">
      <c r="A2223" s="90" t="s">
        <v>1920</v>
      </c>
      <c r="B2223" s="89">
        <v>3</v>
      </c>
      <c r="C2223" s="103">
        <v>0.0012062726176115801</v>
      </c>
      <c r="D2223" s="89" t="s">
        <v>1347</v>
      </c>
      <c r="E2223" s="89" t="b">
        <v>0</v>
      </c>
      <c r="F2223" s="89" t="b">
        <v>0</v>
      </c>
      <c r="G2223" s="89" t="b">
        <v>0</v>
      </c>
    </row>
    <row r="2224" spans="1:7" ht="15">
      <c r="A2224" s="90" t="s">
        <v>2319</v>
      </c>
      <c r="B2224" s="89">
        <v>3</v>
      </c>
      <c r="C2224" s="103">
        <v>0.0015693968584607734</v>
      </c>
      <c r="D2224" s="89" t="s">
        <v>1347</v>
      </c>
      <c r="E2224" s="89" t="b">
        <v>0</v>
      </c>
      <c r="F2224" s="89" t="b">
        <v>0</v>
      </c>
      <c r="G2224" s="89" t="b">
        <v>0</v>
      </c>
    </row>
    <row r="2225" spans="1:7" ht="15">
      <c r="A2225" s="90" t="s">
        <v>1848</v>
      </c>
      <c r="B2225" s="89">
        <v>3</v>
      </c>
      <c r="C2225" s="103">
        <v>0.0015693968584607734</v>
      </c>
      <c r="D2225" s="89" t="s">
        <v>1347</v>
      </c>
      <c r="E2225" s="89" t="b">
        <v>0</v>
      </c>
      <c r="F2225" s="89" t="b">
        <v>0</v>
      </c>
      <c r="G2225" s="89" t="b">
        <v>0</v>
      </c>
    </row>
    <row r="2226" spans="1:7" ht="15">
      <c r="A2226" s="90" t="s">
        <v>2080</v>
      </c>
      <c r="B2226" s="89">
        <v>3</v>
      </c>
      <c r="C2226" s="103">
        <v>0.0009938585536119647</v>
      </c>
      <c r="D2226" s="89" t="s">
        <v>1347</v>
      </c>
      <c r="E2226" s="89" t="b">
        <v>0</v>
      </c>
      <c r="F2226" s="89" t="b">
        <v>0</v>
      </c>
      <c r="G2226" s="89" t="b">
        <v>0</v>
      </c>
    </row>
    <row r="2227" spans="1:7" ht="15">
      <c r="A2227" s="90" t="s">
        <v>1479</v>
      </c>
      <c r="B2227" s="89">
        <v>3</v>
      </c>
      <c r="C2227" s="103">
        <v>0.0009938585536119647</v>
      </c>
      <c r="D2227" s="89" t="s">
        <v>1347</v>
      </c>
      <c r="E2227" s="89" t="b">
        <v>0</v>
      </c>
      <c r="F2227" s="89" t="b">
        <v>0</v>
      </c>
      <c r="G2227" s="89" t="b">
        <v>0</v>
      </c>
    </row>
    <row r="2228" spans="1:7" ht="15">
      <c r="A2228" s="90" t="s">
        <v>2065</v>
      </c>
      <c r="B2228" s="89">
        <v>3</v>
      </c>
      <c r="C2228" s="103">
        <v>0.0009938585536119647</v>
      </c>
      <c r="D2228" s="89" t="s">
        <v>1347</v>
      </c>
      <c r="E2228" s="89" t="b">
        <v>0</v>
      </c>
      <c r="F2228" s="89" t="b">
        <v>0</v>
      </c>
      <c r="G2228" s="89" t="b">
        <v>0</v>
      </c>
    </row>
    <row r="2229" spans="1:7" ht="15">
      <c r="A2229" s="90" t="s">
        <v>1971</v>
      </c>
      <c r="B2229" s="89">
        <v>3</v>
      </c>
      <c r="C2229" s="103">
        <v>0.0012062726176115801</v>
      </c>
      <c r="D2229" s="89" t="s">
        <v>1347</v>
      </c>
      <c r="E2229" s="89" t="b">
        <v>0</v>
      </c>
      <c r="F2229" s="89" t="b">
        <v>0</v>
      </c>
      <c r="G2229" s="89" t="b">
        <v>0</v>
      </c>
    </row>
    <row r="2230" spans="1:7" ht="15">
      <c r="A2230" s="90" t="s">
        <v>1623</v>
      </c>
      <c r="B2230" s="89">
        <v>3</v>
      </c>
      <c r="C2230" s="103">
        <v>0.0009938585536119647</v>
      </c>
      <c r="D2230" s="89" t="s">
        <v>1347</v>
      </c>
      <c r="E2230" s="89" t="b">
        <v>0</v>
      </c>
      <c r="F2230" s="89" t="b">
        <v>0</v>
      </c>
      <c r="G2230" s="89" t="b">
        <v>0</v>
      </c>
    </row>
    <row r="2231" spans="1:7" ht="15">
      <c r="A2231" s="90" t="s">
        <v>1832</v>
      </c>
      <c r="B2231" s="89">
        <v>3</v>
      </c>
      <c r="C2231" s="103">
        <v>0.0009938585536119647</v>
      </c>
      <c r="D2231" s="89" t="s">
        <v>1347</v>
      </c>
      <c r="E2231" s="89" t="b">
        <v>0</v>
      </c>
      <c r="F2231" s="89" t="b">
        <v>0</v>
      </c>
      <c r="G2231" s="89" t="b">
        <v>0</v>
      </c>
    </row>
    <row r="2232" spans="1:7" ht="15">
      <c r="A2232" s="90" t="s">
        <v>2039</v>
      </c>
      <c r="B2232" s="89">
        <v>3</v>
      </c>
      <c r="C2232" s="103">
        <v>0.0012062726176115801</v>
      </c>
      <c r="D2232" s="89" t="s">
        <v>1347</v>
      </c>
      <c r="E2232" s="89" t="b">
        <v>0</v>
      </c>
      <c r="F2232" s="89" t="b">
        <v>0</v>
      </c>
      <c r="G2232" s="89" t="b">
        <v>0</v>
      </c>
    </row>
    <row r="2233" spans="1:7" ht="15">
      <c r="A2233" s="90" t="s">
        <v>2576</v>
      </c>
      <c r="B2233" s="89">
        <v>3</v>
      </c>
      <c r="C2233" s="103">
        <v>0.0012062726176115801</v>
      </c>
      <c r="D2233" s="89" t="s">
        <v>1347</v>
      </c>
      <c r="E2233" s="89" t="b">
        <v>0</v>
      </c>
      <c r="F2233" s="89" t="b">
        <v>0</v>
      </c>
      <c r="G2233" s="89" t="b">
        <v>0</v>
      </c>
    </row>
    <row r="2234" spans="1:7" ht="15">
      <c r="A2234" s="90" t="s">
        <v>1569</v>
      </c>
      <c r="B2234" s="89">
        <v>3</v>
      </c>
      <c r="C2234" s="103">
        <v>0.0015693968584607734</v>
      </c>
      <c r="D2234" s="89" t="s">
        <v>1347</v>
      </c>
      <c r="E2234" s="89" t="b">
        <v>0</v>
      </c>
      <c r="F2234" s="89" t="b">
        <v>0</v>
      </c>
      <c r="G2234" s="89" t="b">
        <v>0</v>
      </c>
    </row>
    <row r="2235" spans="1:7" ht="15">
      <c r="A2235" s="90" t="s">
        <v>1505</v>
      </c>
      <c r="B2235" s="89">
        <v>3</v>
      </c>
      <c r="C2235" s="103">
        <v>0.0009938585536119647</v>
      </c>
      <c r="D2235" s="89" t="s">
        <v>1347</v>
      </c>
      <c r="E2235" s="89" t="b">
        <v>0</v>
      </c>
      <c r="F2235" s="89" t="b">
        <v>0</v>
      </c>
      <c r="G2235" s="89" t="b">
        <v>0</v>
      </c>
    </row>
    <row r="2236" spans="1:7" ht="15">
      <c r="A2236" s="90" t="s">
        <v>2001</v>
      </c>
      <c r="B2236" s="89">
        <v>3</v>
      </c>
      <c r="C2236" s="103">
        <v>0.0012062726176115801</v>
      </c>
      <c r="D2236" s="89" t="s">
        <v>1347</v>
      </c>
      <c r="E2236" s="89" t="b">
        <v>0</v>
      </c>
      <c r="F2236" s="89" t="b">
        <v>0</v>
      </c>
      <c r="G2236" s="89" t="b">
        <v>0</v>
      </c>
    </row>
    <row r="2237" spans="1:7" ht="15">
      <c r="A2237" s="90" t="s">
        <v>2504</v>
      </c>
      <c r="B2237" s="89">
        <v>3</v>
      </c>
      <c r="C2237" s="103">
        <v>0.0012062726176115801</v>
      </c>
      <c r="D2237" s="89" t="s">
        <v>1347</v>
      </c>
      <c r="E2237" s="89" t="b">
        <v>0</v>
      </c>
      <c r="F2237" s="89" t="b">
        <v>0</v>
      </c>
      <c r="G2237" s="89" t="b">
        <v>0</v>
      </c>
    </row>
    <row r="2238" spans="1:7" ht="15">
      <c r="A2238" s="90" t="s">
        <v>1557</v>
      </c>
      <c r="B2238" s="89">
        <v>3</v>
      </c>
      <c r="C2238" s="103">
        <v>0.0009938585536119647</v>
      </c>
      <c r="D2238" s="89" t="s">
        <v>1347</v>
      </c>
      <c r="E2238" s="89" t="b">
        <v>0</v>
      </c>
      <c r="F2238" s="89" t="b">
        <v>0</v>
      </c>
      <c r="G2238" s="89" t="b">
        <v>0</v>
      </c>
    </row>
    <row r="2239" spans="1:7" ht="15">
      <c r="A2239" s="90" t="s">
        <v>1572</v>
      </c>
      <c r="B2239" s="89">
        <v>3</v>
      </c>
      <c r="C2239" s="103">
        <v>0.0015693968584607734</v>
      </c>
      <c r="D2239" s="89" t="s">
        <v>1347</v>
      </c>
      <c r="E2239" s="89" t="b">
        <v>0</v>
      </c>
      <c r="F2239" s="89" t="b">
        <v>0</v>
      </c>
      <c r="G2239" s="89" t="b">
        <v>0</v>
      </c>
    </row>
    <row r="2240" spans="1:7" ht="15">
      <c r="A2240" s="90" t="s">
        <v>1563</v>
      </c>
      <c r="B2240" s="89">
        <v>3</v>
      </c>
      <c r="C2240" s="103">
        <v>0.0009938585536119647</v>
      </c>
      <c r="D2240" s="89" t="s">
        <v>1347</v>
      </c>
      <c r="E2240" s="89" t="b">
        <v>0</v>
      </c>
      <c r="F2240" s="89" t="b">
        <v>0</v>
      </c>
      <c r="G2240" s="89" t="b">
        <v>0</v>
      </c>
    </row>
    <row r="2241" spans="1:7" ht="15">
      <c r="A2241" s="90" t="s">
        <v>1562</v>
      </c>
      <c r="B2241" s="89">
        <v>3</v>
      </c>
      <c r="C2241" s="103">
        <v>0.0009938585536119647</v>
      </c>
      <c r="D2241" s="89" t="s">
        <v>1347</v>
      </c>
      <c r="E2241" s="89" t="b">
        <v>0</v>
      </c>
      <c r="F2241" s="89" t="b">
        <v>0</v>
      </c>
      <c r="G2241" s="89" t="b">
        <v>0</v>
      </c>
    </row>
    <row r="2242" spans="1:7" ht="15">
      <c r="A2242" s="90" t="s">
        <v>1904</v>
      </c>
      <c r="B2242" s="89">
        <v>3</v>
      </c>
      <c r="C2242" s="103">
        <v>0.0015693968584607734</v>
      </c>
      <c r="D2242" s="89" t="s">
        <v>1347</v>
      </c>
      <c r="E2242" s="89" t="b">
        <v>0</v>
      </c>
      <c r="F2242" s="89" t="b">
        <v>0</v>
      </c>
      <c r="G2242" s="89" t="b">
        <v>0</v>
      </c>
    </row>
    <row r="2243" spans="1:7" ht="15">
      <c r="A2243" s="90" t="s">
        <v>2544</v>
      </c>
      <c r="B2243" s="89">
        <v>3</v>
      </c>
      <c r="C2243" s="103">
        <v>0.0015693968584607734</v>
      </c>
      <c r="D2243" s="89" t="s">
        <v>1347</v>
      </c>
      <c r="E2243" s="89" t="b">
        <v>0</v>
      </c>
      <c r="F2243" s="89" t="b">
        <v>0</v>
      </c>
      <c r="G2243" s="89" t="b">
        <v>0</v>
      </c>
    </row>
    <row r="2244" spans="1:7" ht="15">
      <c r="A2244" s="90" t="s">
        <v>1686</v>
      </c>
      <c r="B2244" s="89">
        <v>3</v>
      </c>
      <c r="C2244" s="103">
        <v>0.0015693968584607734</v>
      </c>
      <c r="D2244" s="89" t="s">
        <v>1347</v>
      </c>
      <c r="E2244" s="89" t="b">
        <v>0</v>
      </c>
      <c r="F2244" s="89" t="b">
        <v>0</v>
      </c>
      <c r="G2244" s="89" t="b">
        <v>0</v>
      </c>
    </row>
    <row r="2245" spans="1:7" ht="15">
      <c r="A2245" s="90" t="s">
        <v>2539</v>
      </c>
      <c r="B2245" s="89">
        <v>3</v>
      </c>
      <c r="C2245" s="103">
        <v>0.0015693968584607734</v>
      </c>
      <c r="D2245" s="89" t="s">
        <v>1347</v>
      </c>
      <c r="E2245" s="89" t="b">
        <v>0</v>
      </c>
      <c r="F2245" s="89" t="b">
        <v>0</v>
      </c>
      <c r="G2245" s="89" t="b">
        <v>0</v>
      </c>
    </row>
    <row r="2246" spans="1:7" ht="15">
      <c r="A2246" s="90" t="s">
        <v>1528</v>
      </c>
      <c r="B2246" s="89">
        <v>3</v>
      </c>
      <c r="C2246" s="103">
        <v>0.0012062726176115801</v>
      </c>
      <c r="D2246" s="89" t="s">
        <v>1347</v>
      </c>
      <c r="E2246" s="89" t="b">
        <v>0</v>
      </c>
      <c r="F2246" s="89" t="b">
        <v>0</v>
      </c>
      <c r="G2246" s="89" t="b">
        <v>0</v>
      </c>
    </row>
    <row r="2247" spans="1:7" ht="15">
      <c r="A2247" s="90" t="s">
        <v>1534</v>
      </c>
      <c r="B2247" s="89">
        <v>3</v>
      </c>
      <c r="C2247" s="103">
        <v>0.0009938585536119647</v>
      </c>
      <c r="D2247" s="89" t="s">
        <v>1347</v>
      </c>
      <c r="E2247" s="89" t="b">
        <v>0</v>
      </c>
      <c r="F2247" s="89" t="b">
        <v>0</v>
      </c>
      <c r="G2247" s="89" t="b">
        <v>0</v>
      </c>
    </row>
    <row r="2248" spans="1:7" ht="15">
      <c r="A2248" s="90" t="s">
        <v>1842</v>
      </c>
      <c r="B2248" s="89">
        <v>3</v>
      </c>
      <c r="C2248" s="103">
        <v>0.0012062726176115801</v>
      </c>
      <c r="D2248" s="89" t="s">
        <v>1347</v>
      </c>
      <c r="E2248" s="89" t="b">
        <v>0</v>
      </c>
      <c r="F2248" s="89" t="b">
        <v>1</v>
      </c>
      <c r="G2248" s="89" t="b">
        <v>0</v>
      </c>
    </row>
    <row r="2249" spans="1:7" ht="15">
      <c r="A2249" s="90" t="s">
        <v>1669</v>
      </c>
      <c r="B2249" s="89">
        <v>3</v>
      </c>
      <c r="C2249" s="103">
        <v>0.0015693968584607734</v>
      </c>
      <c r="D2249" s="89" t="s">
        <v>1347</v>
      </c>
      <c r="E2249" s="89" t="b">
        <v>0</v>
      </c>
      <c r="F2249" s="89" t="b">
        <v>0</v>
      </c>
      <c r="G2249" s="89" t="b">
        <v>0</v>
      </c>
    </row>
    <row r="2250" spans="1:7" ht="15">
      <c r="A2250" s="90" t="s">
        <v>2542</v>
      </c>
      <c r="B2250" s="89">
        <v>3</v>
      </c>
      <c r="C2250" s="103">
        <v>0.0012062726176115801</v>
      </c>
      <c r="D2250" s="89" t="s">
        <v>1347</v>
      </c>
      <c r="E2250" s="89" t="b">
        <v>0</v>
      </c>
      <c r="F2250" s="89" t="b">
        <v>0</v>
      </c>
      <c r="G2250" s="89" t="b">
        <v>0</v>
      </c>
    </row>
    <row r="2251" spans="1:7" ht="15">
      <c r="A2251" s="90" t="s">
        <v>2468</v>
      </c>
      <c r="B2251" s="89">
        <v>3</v>
      </c>
      <c r="C2251" s="103">
        <v>0.0015693968584607734</v>
      </c>
      <c r="D2251" s="89" t="s">
        <v>1347</v>
      </c>
      <c r="E2251" s="89" t="b">
        <v>0</v>
      </c>
      <c r="F2251" s="89" t="b">
        <v>0</v>
      </c>
      <c r="G2251" s="89" t="b">
        <v>0</v>
      </c>
    </row>
    <row r="2252" spans="1:7" ht="15">
      <c r="A2252" s="90" t="s">
        <v>1733</v>
      </c>
      <c r="B2252" s="89">
        <v>3</v>
      </c>
      <c r="C2252" s="103">
        <v>0.0015693968584607734</v>
      </c>
      <c r="D2252" s="89" t="s">
        <v>1347</v>
      </c>
      <c r="E2252" s="89" t="b">
        <v>0</v>
      </c>
      <c r="F2252" s="89" t="b">
        <v>0</v>
      </c>
      <c r="G2252" s="89" t="b">
        <v>0</v>
      </c>
    </row>
    <row r="2253" spans="1:7" ht="15">
      <c r="A2253" s="90" t="s">
        <v>1663</v>
      </c>
      <c r="B2253" s="89">
        <v>3</v>
      </c>
      <c r="C2253" s="103">
        <v>0.0015693968584607734</v>
      </c>
      <c r="D2253" s="89" t="s">
        <v>1347</v>
      </c>
      <c r="E2253" s="89" t="b">
        <v>0</v>
      </c>
      <c r="F2253" s="89" t="b">
        <v>0</v>
      </c>
      <c r="G2253" s="89" t="b">
        <v>0</v>
      </c>
    </row>
    <row r="2254" spans="1:7" ht="15">
      <c r="A2254" s="90" t="s">
        <v>2100</v>
      </c>
      <c r="B2254" s="89">
        <v>3</v>
      </c>
      <c r="C2254" s="103">
        <v>0.0012062726176115801</v>
      </c>
      <c r="D2254" s="89" t="s">
        <v>1347</v>
      </c>
      <c r="E2254" s="89" t="b">
        <v>0</v>
      </c>
      <c r="F2254" s="89" t="b">
        <v>1</v>
      </c>
      <c r="G2254" s="89" t="b">
        <v>0</v>
      </c>
    </row>
    <row r="2255" spans="1:7" ht="15">
      <c r="A2255" s="90" t="s">
        <v>1492</v>
      </c>
      <c r="B2255" s="89">
        <v>3</v>
      </c>
      <c r="C2255" s="103">
        <v>0.0009938585536119647</v>
      </c>
      <c r="D2255" s="89" t="s">
        <v>1347</v>
      </c>
      <c r="E2255" s="89" t="b">
        <v>0</v>
      </c>
      <c r="F2255" s="89" t="b">
        <v>0</v>
      </c>
      <c r="G2255" s="89" t="b">
        <v>0</v>
      </c>
    </row>
    <row r="2256" spans="1:7" ht="15">
      <c r="A2256" s="90" t="s">
        <v>2375</v>
      </c>
      <c r="B2256" s="89">
        <v>3</v>
      </c>
      <c r="C2256" s="103">
        <v>0.0012062726176115801</v>
      </c>
      <c r="D2256" s="89" t="s">
        <v>1347</v>
      </c>
      <c r="E2256" s="89" t="b">
        <v>0</v>
      </c>
      <c r="F2256" s="89" t="b">
        <v>0</v>
      </c>
      <c r="G2256" s="89" t="b">
        <v>0</v>
      </c>
    </row>
    <row r="2257" spans="1:7" ht="15">
      <c r="A2257" s="90" t="s">
        <v>2303</v>
      </c>
      <c r="B2257" s="89">
        <v>3</v>
      </c>
      <c r="C2257" s="103">
        <v>0.0015693968584607734</v>
      </c>
      <c r="D2257" s="89" t="s">
        <v>1347</v>
      </c>
      <c r="E2257" s="89" t="b">
        <v>0</v>
      </c>
      <c r="F2257" s="89" t="b">
        <v>0</v>
      </c>
      <c r="G2257" s="89" t="b">
        <v>0</v>
      </c>
    </row>
    <row r="2258" spans="1:7" ht="15">
      <c r="A2258" s="90" t="s">
        <v>2529</v>
      </c>
      <c r="B2258" s="89">
        <v>3</v>
      </c>
      <c r="C2258" s="103">
        <v>0.0009938585536119647</v>
      </c>
      <c r="D2258" s="89" t="s">
        <v>1347</v>
      </c>
      <c r="E2258" s="89" t="b">
        <v>0</v>
      </c>
      <c r="F2258" s="89" t="b">
        <v>0</v>
      </c>
      <c r="G2258" s="89" t="b">
        <v>0</v>
      </c>
    </row>
    <row r="2259" spans="1:7" ht="15">
      <c r="A2259" s="90" t="s">
        <v>2551</v>
      </c>
      <c r="B2259" s="89">
        <v>3</v>
      </c>
      <c r="C2259" s="103">
        <v>0.0015693968584607734</v>
      </c>
      <c r="D2259" s="89" t="s">
        <v>1347</v>
      </c>
      <c r="E2259" s="89" t="b">
        <v>0</v>
      </c>
      <c r="F2259" s="89" t="b">
        <v>0</v>
      </c>
      <c r="G2259" s="89" t="b">
        <v>0</v>
      </c>
    </row>
    <row r="2260" spans="1:7" ht="15">
      <c r="A2260" s="90" t="s">
        <v>1543</v>
      </c>
      <c r="B2260" s="89">
        <v>3</v>
      </c>
      <c r="C2260" s="103">
        <v>0.0012062726176115801</v>
      </c>
      <c r="D2260" s="89" t="s">
        <v>1347</v>
      </c>
      <c r="E2260" s="89" t="b">
        <v>0</v>
      </c>
      <c r="F2260" s="89" t="b">
        <v>0</v>
      </c>
      <c r="G2260" s="89" t="b">
        <v>0</v>
      </c>
    </row>
    <row r="2261" spans="1:7" ht="15">
      <c r="A2261" s="90" t="s">
        <v>2425</v>
      </c>
      <c r="B2261" s="89">
        <v>3</v>
      </c>
      <c r="C2261" s="103">
        <v>0.0015693968584607734</v>
      </c>
      <c r="D2261" s="89" t="s">
        <v>1347</v>
      </c>
      <c r="E2261" s="89" t="b">
        <v>0</v>
      </c>
      <c r="F2261" s="89" t="b">
        <v>0</v>
      </c>
      <c r="G2261" s="89" t="b">
        <v>0</v>
      </c>
    </row>
    <row r="2262" spans="1:7" ht="15">
      <c r="A2262" s="90" t="s">
        <v>1809</v>
      </c>
      <c r="B2262" s="89">
        <v>3</v>
      </c>
      <c r="C2262" s="103">
        <v>0.0015693968584607734</v>
      </c>
      <c r="D2262" s="89" t="s">
        <v>1347</v>
      </c>
      <c r="E2262" s="89" t="b">
        <v>0</v>
      </c>
      <c r="F2262" s="89" t="b">
        <v>0</v>
      </c>
      <c r="G2262" s="89" t="b">
        <v>0</v>
      </c>
    </row>
    <row r="2263" spans="1:7" ht="15">
      <c r="A2263" s="90" t="s">
        <v>2184</v>
      </c>
      <c r="B2263" s="89">
        <v>3</v>
      </c>
      <c r="C2263" s="103">
        <v>0.0015693968584607734</v>
      </c>
      <c r="D2263" s="89" t="s">
        <v>1347</v>
      </c>
      <c r="E2263" s="89" t="b">
        <v>0</v>
      </c>
      <c r="F2263" s="89" t="b">
        <v>0</v>
      </c>
      <c r="G2263" s="89" t="b">
        <v>0</v>
      </c>
    </row>
    <row r="2264" spans="1:7" ht="15">
      <c r="A2264" s="90" t="s">
        <v>2516</v>
      </c>
      <c r="B2264" s="89">
        <v>3</v>
      </c>
      <c r="C2264" s="103">
        <v>0.0015693968584607734</v>
      </c>
      <c r="D2264" s="89" t="s">
        <v>1347</v>
      </c>
      <c r="E2264" s="89" t="b">
        <v>0</v>
      </c>
      <c r="F2264" s="89" t="b">
        <v>0</v>
      </c>
      <c r="G2264" s="89" t="b">
        <v>0</v>
      </c>
    </row>
    <row r="2265" spans="1:7" ht="15">
      <c r="A2265" s="90" t="s">
        <v>1677</v>
      </c>
      <c r="B2265" s="89">
        <v>3</v>
      </c>
      <c r="C2265" s="103">
        <v>0.0009938585536119647</v>
      </c>
      <c r="D2265" s="89" t="s">
        <v>1347</v>
      </c>
      <c r="E2265" s="89" t="b">
        <v>0</v>
      </c>
      <c r="F2265" s="89" t="b">
        <v>0</v>
      </c>
      <c r="G2265" s="89" t="b">
        <v>0</v>
      </c>
    </row>
    <row r="2266" spans="1:7" ht="15">
      <c r="A2266" s="90" t="s">
        <v>1494</v>
      </c>
      <c r="B2266" s="89">
        <v>3</v>
      </c>
      <c r="C2266" s="103">
        <v>0.0009938585536119647</v>
      </c>
      <c r="D2266" s="89" t="s">
        <v>1347</v>
      </c>
      <c r="E2266" s="89" t="b">
        <v>0</v>
      </c>
      <c r="F2266" s="89" t="b">
        <v>0</v>
      </c>
      <c r="G2266" s="89" t="b">
        <v>0</v>
      </c>
    </row>
    <row r="2267" spans="1:7" ht="15">
      <c r="A2267" s="90" t="s">
        <v>1838</v>
      </c>
      <c r="B2267" s="89">
        <v>3</v>
      </c>
      <c r="C2267" s="103">
        <v>0.0015693968584607734</v>
      </c>
      <c r="D2267" s="89" t="s">
        <v>1347</v>
      </c>
      <c r="E2267" s="89" t="b">
        <v>0</v>
      </c>
      <c r="F2267" s="89" t="b">
        <v>0</v>
      </c>
      <c r="G2267" s="89" t="b">
        <v>0</v>
      </c>
    </row>
    <row r="2268" spans="1:7" ht="15">
      <c r="A2268" s="90" t="s">
        <v>2514</v>
      </c>
      <c r="B2268" s="89">
        <v>3</v>
      </c>
      <c r="C2268" s="103">
        <v>0.0009938585536119647</v>
      </c>
      <c r="D2268" s="89" t="s">
        <v>1347</v>
      </c>
      <c r="E2268" s="89" t="b">
        <v>0</v>
      </c>
      <c r="F2268" s="89" t="b">
        <v>0</v>
      </c>
      <c r="G2268" s="89" t="b">
        <v>0</v>
      </c>
    </row>
    <row r="2269" spans="1:7" ht="15">
      <c r="A2269" s="90" t="s">
        <v>1732</v>
      </c>
      <c r="B2269" s="89">
        <v>3</v>
      </c>
      <c r="C2269" s="103">
        <v>0.0009938585536119647</v>
      </c>
      <c r="D2269" s="89" t="s">
        <v>1347</v>
      </c>
      <c r="E2269" s="89" t="b">
        <v>0</v>
      </c>
      <c r="F2269" s="89" t="b">
        <v>0</v>
      </c>
      <c r="G2269" s="89" t="b">
        <v>0</v>
      </c>
    </row>
    <row r="2270" spans="1:7" ht="15">
      <c r="A2270" s="90" t="s">
        <v>1646</v>
      </c>
      <c r="B2270" s="89">
        <v>3</v>
      </c>
      <c r="C2270" s="103">
        <v>0.0015693968584607734</v>
      </c>
      <c r="D2270" s="89" t="s">
        <v>1347</v>
      </c>
      <c r="E2270" s="89" t="b">
        <v>0</v>
      </c>
      <c r="F2270" s="89" t="b">
        <v>1</v>
      </c>
      <c r="G2270" s="89" t="b">
        <v>0</v>
      </c>
    </row>
    <row r="2271" spans="1:7" ht="15">
      <c r="A2271" s="90" t="s">
        <v>2399</v>
      </c>
      <c r="B2271" s="89">
        <v>3</v>
      </c>
      <c r="C2271" s="103">
        <v>0.0015693968584607734</v>
      </c>
      <c r="D2271" s="89" t="s">
        <v>1347</v>
      </c>
      <c r="E2271" s="89" t="b">
        <v>0</v>
      </c>
      <c r="F2271" s="89" t="b">
        <v>0</v>
      </c>
      <c r="G2271" s="89" t="b">
        <v>0</v>
      </c>
    </row>
    <row r="2272" spans="1:7" ht="15">
      <c r="A2272" s="90" t="s">
        <v>525</v>
      </c>
      <c r="B2272" s="89">
        <v>3</v>
      </c>
      <c r="C2272" s="103">
        <v>0.0015693968584607734</v>
      </c>
      <c r="D2272" s="89" t="s">
        <v>1347</v>
      </c>
      <c r="E2272" s="89" t="b">
        <v>0</v>
      </c>
      <c r="F2272" s="89" t="b">
        <v>0</v>
      </c>
      <c r="G2272" s="89" t="b">
        <v>0</v>
      </c>
    </row>
    <row r="2273" spans="1:7" ht="15">
      <c r="A2273" s="90" t="s">
        <v>1604</v>
      </c>
      <c r="B2273" s="89">
        <v>3</v>
      </c>
      <c r="C2273" s="103">
        <v>0.0009938585536119647</v>
      </c>
      <c r="D2273" s="89" t="s">
        <v>1347</v>
      </c>
      <c r="E2273" s="89" t="b">
        <v>0</v>
      </c>
      <c r="F2273" s="89" t="b">
        <v>0</v>
      </c>
      <c r="G2273" s="89" t="b">
        <v>0</v>
      </c>
    </row>
    <row r="2274" spans="1:7" ht="15">
      <c r="A2274" s="90" t="s">
        <v>1633</v>
      </c>
      <c r="B2274" s="89">
        <v>3</v>
      </c>
      <c r="C2274" s="103">
        <v>0.0012062726176115801</v>
      </c>
      <c r="D2274" s="89" t="s">
        <v>1347</v>
      </c>
      <c r="E2274" s="89" t="b">
        <v>0</v>
      </c>
      <c r="F2274" s="89" t="b">
        <v>0</v>
      </c>
      <c r="G2274" s="89" t="b">
        <v>0</v>
      </c>
    </row>
    <row r="2275" spans="1:7" ht="15">
      <c r="A2275" s="90" t="s">
        <v>1650</v>
      </c>
      <c r="B2275" s="89">
        <v>3</v>
      </c>
      <c r="C2275" s="103">
        <v>0.0009938585536119647</v>
      </c>
      <c r="D2275" s="89" t="s">
        <v>1347</v>
      </c>
      <c r="E2275" s="89" t="b">
        <v>0</v>
      </c>
      <c r="F2275" s="89" t="b">
        <v>0</v>
      </c>
      <c r="G2275" s="89" t="b">
        <v>0</v>
      </c>
    </row>
    <row r="2276" spans="1:7" ht="15">
      <c r="A2276" s="90" t="s">
        <v>2353</v>
      </c>
      <c r="B2276" s="89">
        <v>3</v>
      </c>
      <c r="C2276" s="103">
        <v>0.0015693968584607734</v>
      </c>
      <c r="D2276" s="89" t="s">
        <v>1347</v>
      </c>
      <c r="E2276" s="89" t="b">
        <v>0</v>
      </c>
      <c r="F2276" s="89" t="b">
        <v>0</v>
      </c>
      <c r="G2276" s="89" t="b">
        <v>0</v>
      </c>
    </row>
    <row r="2277" spans="1:7" ht="15">
      <c r="A2277" s="90" t="s">
        <v>2025</v>
      </c>
      <c r="B2277" s="89">
        <v>3</v>
      </c>
      <c r="C2277" s="103">
        <v>0.0015693968584607734</v>
      </c>
      <c r="D2277" s="89" t="s">
        <v>1347</v>
      </c>
      <c r="E2277" s="89" t="b">
        <v>0</v>
      </c>
      <c r="F2277" s="89" t="b">
        <v>0</v>
      </c>
      <c r="G2277" s="89" t="b">
        <v>0</v>
      </c>
    </row>
    <row r="2278" spans="1:7" ht="15">
      <c r="A2278" s="90" t="s">
        <v>1580</v>
      </c>
      <c r="B2278" s="89">
        <v>3</v>
      </c>
      <c r="C2278" s="103">
        <v>0.0015693968584607734</v>
      </c>
      <c r="D2278" s="89" t="s">
        <v>1347</v>
      </c>
      <c r="E2278" s="89" t="b">
        <v>0</v>
      </c>
      <c r="F2278" s="89" t="b">
        <v>0</v>
      </c>
      <c r="G2278" s="89" t="b">
        <v>0</v>
      </c>
    </row>
    <row r="2279" spans="1:7" ht="15">
      <c r="A2279" s="90" t="s">
        <v>1585</v>
      </c>
      <c r="B2279" s="89">
        <v>3</v>
      </c>
      <c r="C2279" s="103">
        <v>0.0015693968584607734</v>
      </c>
      <c r="D2279" s="89" t="s">
        <v>1347</v>
      </c>
      <c r="E2279" s="89" t="b">
        <v>0</v>
      </c>
      <c r="F2279" s="89" t="b">
        <v>0</v>
      </c>
      <c r="G2279" s="89" t="b">
        <v>0</v>
      </c>
    </row>
    <row r="2280" spans="1:7" ht="15">
      <c r="A2280" s="90" t="s">
        <v>1939</v>
      </c>
      <c r="B2280" s="89">
        <v>3</v>
      </c>
      <c r="C2280" s="103">
        <v>0.0012062726176115801</v>
      </c>
      <c r="D2280" s="89" t="s">
        <v>1347</v>
      </c>
      <c r="E2280" s="89" t="b">
        <v>0</v>
      </c>
      <c r="F2280" s="89" t="b">
        <v>0</v>
      </c>
      <c r="G2280" s="89" t="b">
        <v>0</v>
      </c>
    </row>
    <row r="2281" spans="1:7" ht="15">
      <c r="A2281" s="90" t="s">
        <v>1590</v>
      </c>
      <c r="B2281" s="89">
        <v>3</v>
      </c>
      <c r="C2281" s="103">
        <v>0.0009938585536119647</v>
      </c>
      <c r="D2281" s="89" t="s">
        <v>1347</v>
      </c>
      <c r="E2281" s="89" t="b">
        <v>0</v>
      </c>
      <c r="F2281" s="89" t="b">
        <v>1</v>
      </c>
      <c r="G2281" s="89" t="b">
        <v>0</v>
      </c>
    </row>
    <row r="2282" spans="1:7" ht="15">
      <c r="A2282" s="90" t="s">
        <v>1621</v>
      </c>
      <c r="B2282" s="89">
        <v>3</v>
      </c>
      <c r="C2282" s="103">
        <v>0.0012062726176115801</v>
      </c>
      <c r="D2282" s="89" t="s">
        <v>1347</v>
      </c>
      <c r="E2282" s="89" t="b">
        <v>0</v>
      </c>
      <c r="F2282" s="89" t="b">
        <v>0</v>
      </c>
      <c r="G2282" s="89" t="b">
        <v>0</v>
      </c>
    </row>
    <row r="2283" spans="1:7" ht="15">
      <c r="A2283" s="90" t="s">
        <v>1721</v>
      </c>
      <c r="B2283" s="89">
        <v>3</v>
      </c>
      <c r="C2283" s="103">
        <v>0.0015693968584607734</v>
      </c>
      <c r="D2283" s="89" t="s">
        <v>1347</v>
      </c>
      <c r="E2283" s="89" t="b">
        <v>0</v>
      </c>
      <c r="F2283" s="89" t="b">
        <v>0</v>
      </c>
      <c r="G2283" s="89" t="b">
        <v>0</v>
      </c>
    </row>
    <row r="2284" spans="1:7" ht="15">
      <c r="A2284" s="90" t="s">
        <v>1704</v>
      </c>
      <c r="B2284" s="89">
        <v>3</v>
      </c>
      <c r="C2284" s="103">
        <v>0.0015693968584607734</v>
      </c>
      <c r="D2284" s="89" t="s">
        <v>1347</v>
      </c>
      <c r="E2284" s="89" t="b">
        <v>0</v>
      </c>
      <c r="F2284" s="89" t="b">
        <v>0</v>
      </c>
      <c r="G2284" s="89" t="b">
        <v>0</v>
      </c>
    </row>
    <row r="2285" spans="1:7" ht="15">
      <c r="A2285" s="90" t="s">
        <v>1987</v>
      </c>
      <c r="B2285" s="89">
        <v>3</v>
      </c>
      <c r="C2285" s="103">
        <v>0.0012062726176115801</v>
      </c>
      <c r="D2285" s="89" t="s">
        <v>1347</v>
      </c>
      <c r="E2285" s="89" t="b">
        <v>0</v>
      </c>
      <c r="F2285" s="89" t="b">
        <v>0</v>
      </c>
      <c r="G2285" s="89" t="b">
        <v>0</v>
      </c>
    </row>
    <row r="2286" spans="1:7" ht="15">
      <c r="A2286" s="90" t="s">
        <v>1606</v>
      </c>
      <c r="B2286" s="89">
        <v>3</v>
      </c>
      <c r="C2286" s="103">
        <v>0.0009938585536119647</v>
      </c>
      <c r="D2286" s="89" t="s">
        <v>1347</v>
      </c>
      <c r="E2286" s="89" t="b">
        <v>0</v>
      </c>
      <c r="F2286" s="89" t="b">
        <v>0</v>
      </c>
      <c r="G2286" s="89" t="b">
        <v>0</v>
      </c>
    </row>
    <row r="2287" spans="1:7" ht="15">
      <c r="A2287" s="90" t="s">
        <v>1613</v>
      </c>
      <c r="B2287" s="89">
        <v>3</v>
      </c>
      <c r="C2287" s="103">
        <v>0.0009938585536119647</v>
      </c>
      <c r="D2287" s="89" t="s">
        <v>1347</v>
      </c>
      <c r="E2287" s="89" t="b">
        <v>0</v>
      </c>
      <c r="F2287" s="89" t="b">
        <v>0</v>
      </c>
      <c r="G2287" s="89" t="b">
        <v>0</v>
      </c>
    </row>
    <row r="2288" spans="1:7" ht="15">
      <c r="A2288" s="90" t="s">
        <v>1525</v>
      </c>
      <c r="B2288" s="89">
        <v>3</v>
      </c>
      <c r="C2288" s="103">
        <v>0.0009938585536119647</v>
      </c>
      <c r="D2288" s="89" t="s">
        <v>1347</v>
      </c>
      <c r="E2288" s="89" t="b">
        <v>0</v>
      </c>
      <c r="F2288" s="89" t="b">
        <v>0</v>
      </c>
      <c r="G2288" s="89" t="b">
        <v>0</v>
      </c>
    </row>
    <row r="2289" spans="1:7" ht="15">
      <c r="A2289" s="90" t="s">
        <v>1574</v>
      </c>
      <c r="B2289" s="89">
        <v>3</v>
      </c>
      <c r="C2289" s="103">
        <v>0.0012062726176115801</v>
      </c>
      <c r="D2289" s="89" t="s">
        <v>1347</v>
      </c>
      <c r="E2289" s="89" t="b">
        <v>0</v>
      </c>
      <c r="F2289" s="89" t="b">
        <v>1</v>
      </c>
      <c r="G2289" s="89" t="b">
        <v>0</v>
      </c>
    </row>
    <row r="2290" spans="1:7" ht="15">
      <c r="A2290" s="90" t="s">
        <v>1754</v>
      </c>
      <c r="B2290" s="89">
        <v>3</v>
      </c>
      <c r="C2290" s="103">
        <v>0.0009938585536119647</v>
      </c>
      <c r="D2290" s="89" t="s">
        <v>1347</v>
      </c>
      <c r="E2290" s="89" t="b">
        <v>0</v>
      </c>
      <c r="F2290" s="89" t="b">
        <v>0</v>
      </c>
      <c r="G2290" s="89" t="b">
        <v>0</v>
      </c>
    </row>
    <row r="2291" spans="1:7" ht="15">
      <c r="A2291" s="90" t="s">
        <v>1625</v>
      </c>
      <c r="B2291" s="89">
        <v>3</v>
      </c>
      <c r="C2291" s="103">
        <v>0.0009938585536119647</v>
      </c>
      <c r="D2291" s="89" t="s">
        <v>1347</v>
      </c>
      <c r="E2291" s="89" t="b">
        <v>0</v>
      </c>
      <c r="F2291" s="89" t="b">
        <v>0</v>
      </c>
      <c r="G2291" s="89" t="b">
        <v>0</v>
      </c>
    </row>
    <row r="2292" spans="1:7" ht="15">
      <c r="A2292" s="90" t="s">
        <v>2631</v>
      </c>
      <c r="B2292" s="89">
        <v>3</v>
      </c>
      <c r="C2292" s="103">
        <v>0.0015693968584607734</v>
      </c>
      <c r="D2292" s="89" t="s">
        <v>1347</v>
      </c>
      <c r="E2292" s="89" t="b">
        <v>0</v>
      </c>
      <c r="F2292" s="89" t="b">
        <v>0</v>
      </c>
      <c r="G2292" s="89" t="b">
        <v>0</v>
      </c>
    </row>
    <row r="2293" spans="1:7" ht="15">
      <c r="A2293" s="90" t="s">
        <v>2155</v>
      </c>
      <c r="B2293" s="89">
        <v>3</v>
      </c>
      <c r="C2293" s="103">
        <v>0.0009938585536119647</v>
      </c>
      <c r="D2293" s="89" t="s">
        <v>1347</v>
      </c>
      <c r="E2293" s="89" t="b">
        <v>0</v>
      </c>
      <c r="F2293" s="89" t="b">
        <v>0</v>
      </c>
      <c r="G2293" s="89" t="b">
        <v>0</v>
      </c>
    </row>
    <row r="2294" spans="1:7" ht="15">
      <c r="A2294" s="90" t="s">
        <v>2324</v>
      </c>
      <c r="B2294" s="89">
        <v>3</v>
      </c>
      <c r="C2294" s="103">
        <v>0.0012062726176115801</v>
      </c>
      <c r="D2294" s="89" t="s">
        <v>1347</v>
      </c>
      <c r="E2294" s="89" t="b">
        <v>0</v>
      </c>
      <c r="F2294" s="89" t="b">
        <v>0</v>
      </c>
      <c r="G2294" s="89" t="b">
        <v>0</v>
      </c>
    </row>
    <row r="2295" spans="1:7" ht="15">
      <c r="A2295" s="90" t="s">
        <v>1483</v>
      </c>
      <c r="B2295" s="89">
        <v>3</v>
      </c>
      <c r="C2295" s="103">
        <v>0.0009938585536119647</v>
      </c>
      <c r="D2295" s="89" t="s">
        <v>1347</v>
      </c>
      <c r="E2295" s="89" t="b">
        <v>0</v>
      </c>
      <c r="F2295" s="89" t="b">
        <v>0</v>
      </c>
      <c r="G2295" s="89" t="b">
        <v>0</v>
      </c>
    </row>
    <row r="2296" spans="1:7" ht="15">
      <c r="A2296" s="90" t="s">
        <v>1642</v>
      </c>
      <c r="B2296" s="89">
        <v>3</v>
      </c>
      <c r="C2296" s="103">
        <v>0.0009938585536119647</v>
      </c>
      <c r="D2296" s="89" t="s">
        <v>1347</v>
      </c>
      <c r="E2296" s="89" t="b">
        <v>0</v>
      </c>
      <c r="F2296" s="89" t="b">
        <v>0</v>
      </c>
      <c r="G2296" s="89" t="b">
        <v>0</v>
      </c>
    </row>
    <row r="2297" spans="1:7" ht="15">
      <c r="A2297" s="90" t="s">
        <v>2593</v>
      </c>
      <c r="B2297" s="89">
        <v>3</v>
      </c>
      <c r="C2297" s="103">
        <v>0.0015693968584607734</v>
      </c>
      <c r="D2297" s="89" t="s">
        <v>1347</v>
      </c>
      <c r="E2297" s="89" t="b">
        <v>0</v>
      </c>
      <c r="F2297" s="89" t="b">
        <v>0</v>
      </c>
      <c r="G2297" s="89" t="b">
        <v>0</v>
      </c>
    </row>
    <row r="2298" spans="1:7" ht="15">
      <c r="A2298" s="90" t="s">
        <v>2093</v>
      </c>
      <c r="B2298" s="89">
        <v>3</v>
      </c>
      <c r="C2298" s="103">
        <v>0.0015693968584607734</v>
      </c>
      <c r="D2298" s="89" t="s">
        <v>1347</v>
      </c>
      <c r="E2298" s="89" t="b">
        <v>0</v>
      </c>
      <c r="F2298" s="89" t="b">
        <v>0</v>
      </c>
      <c r="G2298" s="89" t="b">
        <v>0</v>
      </c>
    </row>
    <row r="2299" spans="1:7" ht="15">
      <c r="A2299" s="90" t="s">
        <v>1817</v>
      </c>
      <c r="B2299" s="89">
        <v>3</v>
      </c>
      <c r="C2299" s="103">
        <v>0.0012062726176115801</v>
      </c>
      <c r="D2299" s="89" t="s">
        <v>1347</v>
      </c>
      <c r="E2299" s="89" t="b">
        <v>0</v>
      </c>
      <c r="F2299" s="89" t="b">
        <v>0</v>
      </c>
      <c r="G2299" s="89" t="b">
        <v>0</v>
      </c>
    </row>
    <row r="2300" spans="1:7" ht="15">
      <c r="A2300" s="90" t="s">
        <v>1916</v>
      </c>
      <c r="B2300" s="89">
        <v>3</v>
      </c>
      <c r="C2300" s="103">
        <v>0.0012062726176115801</v>
      </c>
      <c r="D2300" s="89" t="s">
        <v>1347</v>
      </c>
      <c r="E2300" s="89" t="b">
        <v>0</v>
      </c>
      <c r="F2300" s="89" t="b">
        <v>0</v>
      </c>
      <c r="G2300" s="89" t="b">
        <v>0</v>
      </c>
    </row>
    <row r="2301" spans="1:7" ht="15">
      <c r="A2301" s="90" t="s">
        <v>1667</v>
      </c>
      <c r="B2301" s="89">
        <v>3</v>
      </c>
      <c r="C2301" s="103">
        <v>0.0009938585536119647</v>
      </c>
      <c r="D2301" s="89" t="s">
        <v>1347</v>
      </c>
      <c r="E2301" s="89" t="b">
        <v>0</v>
      </c>
      <c r="F2301" s="89" t="b">
        <v>0</v>
      </c>
      <c r="G2301" s="89" t="b">
        <v>0</v>
      </c>
    </row>
    <row r="2302" spans="1:7" ht="15">
      <c r="A2302" s="90" t="s">
        <v>2295</v>
      </c>
      <c r="B2302" s="89">
        <v>3</v>
      </c>
      <c r="C2302" s="103">
        <v>0.0012062726176115801</v>
      </c>
      <c r="D2302" s="89" t="s">
        <v>1347</v>
      </c>
      <c r="E2302" s="89" t="b">
        <v>0</v>
      </c>
      <c r="F2302" s="89" t="b">
        <v>0</v>
      </c>
      <c r="G2302" s="89" t="b">
        <v>0</v>
      </c>
    </row>
    <row r="2303" spans="1:7" ht="15">
      <c r="A2303" s="90" t="s">
        <v>1552</v>
      </c>
      <c r="B2303" s="89">
        <v>3</v>
      </c>
      <c r="C2303" s="103">
        <v>0.0012062726176115801</v>
      </c>
      <c r="D2303" s="89" t="s">
        <v>1347</v>
      </c>
      <c r="E2303" s="89" t="b">
        <v>0</v>
      </c>
      <c r="F2303" s="89" t="b">
        <v>0</v>
      </c>
      <c r="G2303" s="89" t="b">
        <v>0</v>
      </c>
    </row>
    <row r="2304" spans="1:7" ht="15">
      <c r="A2304" s="90" t="s">
        <v>2235</v>
      </c>
      <c r="B2304" s="89">
        <v>3</v>
      </c>
      <c r="C2304" s="103">
        <v>0.0015693968584607734</v>
      </c>
      <c r="D2304" s="89" t="s">
        <v>1347</v>
      </c>
      <c r="E2304" s="89" t="b">
        <v>0</v>
      </c>
      <c r="F2304" s="89" t="b">
        <v>0</v>
      </c>
      <c r="G2304" s="89" t="b">
        <v>0</v>
      </c>
    </row>
    <row r="2305" spans="1:7" ht="15">
      <c r="A2305" s="90" t="s">
        <v>1513</v>
      </c>
      <c r="B2305" s="89">
        <v>3</v>
      </c>
      <c r="C2305" s="103">
        <v>0.0009938585536119647</v>
      </c>
      <c r="D2305" s="89" t="s">
        <v>1347</v>
      </c>
      <c r="E2305" s="89" t="b">
        <v>0</v>
      </c>
      <c r="F2305" s="89" t="b">
        <v>0</v>
      </c>
      <c r="G2305" s="89" t="b">
        <v>0</v>
      </c>
    </row>
    <row r="2306" spans="1:7" ht="15">
      <c r="A2306" s="90" t="s">
        <v>2553</v>
      </c>
      <c r="B2306" s="89">
        <v>3</v>
      </c>
      <c r="C2306" s="103">
        <v>0.0015693968584607734</v>
      </c>
      <c r="D2306" s="89" t="s">
        <v>1347</v>
      </c>
      <c r="E2306" s="89" t="b">
        <v>0</v>
      </c>
      <c r="F2306" s="89" t="b">
        <v>0</v>
      </c>
      <c r="G2306" s="89" t="b">
        <v>0</v>
      </c>
    </row>
    <row r="2307" spans="1:7" ht="15">
      <c r="A2307" s="90" t="s">
        <v>1674</v>
      </c>
      <c r="B2307" s="89">
        <v>3</v>
      </c>
      <c r="C2307" s="103">
        <v>0.0012062726176115801</v>
      </c>
      <c r="D2307" s="89" t="s">
        <v>1347</v>
      </c>
      <c r="E2307" s="89" t="b">
        <v>0</v>
      </c>
      <c r="F2307" s="89" t="b">
        <v>0</v>
      </c>
      <c r="G2307" s="89" t="b">
        <v>0</v>
      </c>
    </row>
    <row r="2308" spans="1:7" ht="15">
      <c r="A2308" s="90" t="s">
        <v>1553</v>
      </c>
      <c r="B2308" s="89">
        <v>3</v>
      </c>
      <c r="C2308" s="103">
        <v>0.0015693968584607734</v>
      </c>
      <c r="D2308" s="89" t="s">
        <v>1347</v>
      </c>
      <c r="E2308" s="89" t="b">
        <v>0</v>
      </c>
      <c r="F2308" s="89" t="b">
        <v>0</v>
      </c>
      <c r="G2308" s="89" t="b">
        <v>0</v>
      </c>
    </row>
    <row r="2309" spans="1:7" ht="15">
      <c r="A2309" s="90" t="s">
        <v>2379</v>
      </c>
      <c r="B2309" s="89">
        <v>3</v>
      </c>
      <c r="C2309" s="103">
        <v>0.0015693968584607734</v>
      </c>
      <c r="D2309" s="89" t="s">
        <v>1347</v>
      </c>
      <c r="E2309" s="89" t="b">
        <v>0</v>
      </c>
      <c r="F2309" s="89" t="b">
        <v>0</v>
      </c>
      <c r="G2309" s="89" t="b">
        <v>0</v>
      </c>
    </row>
    <row r="2310" spans="1:7" ht="15">
      <c r="A2310" s="90" t="s">
        <v>1566</v>
      </c>
      <c r="B2310" s="89">
        <v>3</v>
      </c>
      <c r="C2310" s="103">
        <v>0.0009938585536119647</v>
      </c>
      <c r="D2310" s="89" t="s">
        <v>1347</v>
      </c>
      <c r="E2310" s="89" t="b">
        <v>0</v>
      </c>
      <c r="F2310" s="89" t="b">
        <v>0</v>
      </c>
      <c r="G2310" s="89" t="b">
        <v>0</v>
      </c>
    </row>
    <row r="2311" spans="1:7" ht="15">
      <c r="A2311" s="90" t="s">
        <v>2430</v>
      </c>
      <c r="B2311" s="89">
        <v>3</v>
      </c>
      <c r="C2311" s="103">
        <v>0.0012062726176115801</v>
      </c>
      <c r="D2311" s="89" t="s">
        <v>1347</v>
      </c>
      <c r="E2311" s="89" t="b">
        <v>0</v>
      </c>
      <c r="F2311" s="89" t="b">
        <v>0</v>
      </c>
      <c r="G2311" s="89" t="b">
        <v>0</v>
      </c>
    </row>
    <row r="2312" spans="1:7" ht="15">
      <c r="A2312" s="90" t="s">
        <v>1583</v>
      </c>
      <c r="B2312" s="89">
        <v>2</v>
      </c>
      <c r="C2312" s="103">
        <v>0.0010462645723071824</v>
      </c>
      <c r="D2312" s="89" t="s">
        <v>1347</v>
      </c>
      <c r="E2312" s="89" t="b">
        <v>0</v>
      </c>
      <c r="F2312" s="89" t="b">
        <v>0</v>
      </c>
      <c r="G2312" s="89" t="b">
        <v>0</v>
      </c>
    </row>
    <row r="2313" spans="1:7" ht="15">
      <c r="A2313" s="90" t="s">
        <v>2086</v>
      </c>
      <c r="B2313" s="89">
        <v>2</v>
      </c>
      <c r="C2313" s="103">
        <v>0.0010462645723071824</v>
      </c>
      <c r="D2313" s="89" t="s">
        <v>1347</v>
      </c>
      <c r="E2313" s="89" t="b">
        <v>0</v>
      </c>
      <c r="F2313" s="89" t="b">
        <v>0</v>
      </c>
      <c r="G2313" s="89" t="b">
        <v>0</v>
      </c>
    </row>
    <row r="2314" spans="1:7" ht="15">
      <c r="A2314" s="90" t="s">
        <v>2006</v>
      </c>
      <c r="B2314" s="89">
        <v>2</v>
      </c>
      <c r="C2314" s="103">
        <v>0.0010462645723071824</v>
      </c>
      <c r="D2314" s="89" t="s">
        <v>1347</v>
      </c>
      <c r="E2314" s="89" t="b">
        <v>0</v>
      </c>
      <c r="F2314" s="89" t="b">
        <v>0</v>
      </c>
      <c r="G2314" s="89" t="b">
        <v>0</v>
      </c>
    </row>
    <row r="2315" spans="1:7" ht="15">
      <c r="A2315" s="90" t="s">
        <v>1555</v>
      </c>
      <c r="B2315" s="89">
        <v>2</v>
      </c>
      <c r="C2315" s="103">
        <v>0.0008041817450743868</v>
      </c>
      <c r="D2315" s="89" t="s">
        <v>1347</v>
      </c>
      <c r="E2315" s="89" t="b">
        <v>0</v>
      </c>
      <c r="F2315" s="89" t="b">
        <v>0</v>
      </c>
      <c r="G2315" s="89" t="b">
        <v>0</v>
      </c>
    </row>
    <row r="2316" spans="1:7" ht="15">
      <c r="A2316" s="90" t="s">
        <v>1725</v>
      </c>
      <c r="B2316" s="89">
        <v>2</v>
      </c>
      <c r="C2316" s="103">
        <v>0.0008041817450743868</v>
      </c>
      <c r="D2316" s="89" t="s">
        <v>1347</v>
      </c>
      <c r="E2316" s="89" t="b">
        <v>0</v>
      </c>
      <c r="F2316" s="89" t="b">
        <v>0</v>
      </c>
      <c r="G2316" s="89" t="b">
        <v>0</v>
      </c>
    </row>
    <row r="2317" spans="1:7" ht="15">
      <c r="A2317" s="90" t="s">
        <v>3074</v>
      </c>
      <c r="B2317" s="89">
        <v>2</v>
      </c>
      <c r="C2317" s="103">
        <v>0.0010462645723071824</v>
      </c>
      <c r="D2317" s="89" t="s">
        <v>1347</v>
      </c>
      <c r="E2317" s="89" t="b">
        <v>0</v>
      </c>
      <c r="F2317" s="89" t="b">
        <v>0</v>
      </c>
      <c r="G2317" s="89" t="b">
        <v>0</v>
      </c>
    </row>
    <row r="2318" spans="1:7" ht="15">
      <c r="A2318" s="90" t="s">
        <v>1712</v>
      </c>
      <c r="B2318" s="89">
        <v>2</v>
      </c>
      <c r="C2318" s="103">
        <v>0.0010462645723071824</v>
      </c>
      <c r="D2318" s="89" t="s">
        <v>1347</v>
      </c>
      <c r="E2318" s="89" t="b">
        <v>0</v>
      </c>
      <c r="F2318" s="89" t="b">
        <v>0</v>
      </c>
      <c r="G2318" s="89" t="b">
        <v>0</v>
      </c>
    </row>
    <row r="2319" spans="1:7" ht="15">
      <c r="A2319" s="90" t="s">
        <v>1206</v>
      </c>
      <c r="B2319" s="89">
        <v>2</v>
      </c>
      <c r="C2319" s="103">
        <v>0.0010462645723071824</v>
      </c>
      <c r="D2319" s="89" t="s">
        <v>1347</v>
      </c>
      <c r="E2319" s="89" t="b">
        <v>0</v>
      </c>
      <c r="F2319" s="89" t="b">
        <v>0</v>
      </c>
      <c r="G2319" s="89" t="b">
        <v>0</v>
      </c>
    </row>
    <row r="2320" spans="1:7" ht="15">
      <c r="A2320" s="90" t="s">
        <v>1506</v>
      </c>
      <c r="B2320" s="89">
        <v>2</v>
      </c>
      <c r="C2320" s="103">
        <v>0.0010462645723071824</v>
      </c>
      <c r="D2320" s="89" t="s">
        <v>1347</v>
      </c>
      <c r="E2320" s="89" t="b">
        <v>0</v>
      </c>
      <c r="F2320" s="89" t="b">
        <v>0</v>
      </c>
      <c r="G2320" s="89" t="b">
        <v>0</v>
      </c>
    </row>
    <row r="2321" spans="1:7" ht="15">
      <c r="A2321" s="90" t="s">
        <v>3399</v>
      </c>
      <c r="B2321" s="89">
        <v>2</v>
      </c>
      <c r="C2321" s="103">
        <v>0.0010462645723071824</v>
      </c>
      <c r="D2321" s="89" t="s">
        <v>1347</v>
      </c>
      <c r="E2321" s="89" t="b">
        <v>0</v>
      </c>
      <c r="F2321" s="89" t="b">
        <v>0</v>
      </c>
      <c r="G2321" s="89" t="b">
        <v>0</v>
      </c>
    </row>
    <row r="2322" spans="1:7" ht="15">
      <c r="A2322" s="90" t="s">
        <v>1763</v>
      </c>
      <c r="B2322" s="89">
        <v>2</v>
      </c>
      <c r="C2322" s="103">
        <v>0.0008041817450743868</v>
      </c>
      <c r="D2322" s="89" t="s">
        <v>1347</v>
      </c>
      <c r="E2322" s="89" t="b">
        <v>0</v>
      </c>
      <c r="F2322" s="89" t="b">
        <v>0</v>
      </c>
      <c r="G2322" s="89" t="b">
        <v>0</v>
      </c>
    </row>
    <row r="2323" spans="1:7" ht="15">
      <c r="A2323" s="90" t="s">
        <v>2519</v>
      </c>
      <c r="B2323" s="89">
        <v>2</v>
      </c>
      <c r="C2323" s="103">
        <v>0.0010462645723071824</v>
      </c>
      <c r="D2323" s="89" t="s">
        <v>1347</v>
      </c>
      <c r="E2323" s="89" t="b">
        <v>0</v>
      </c>
      <c r="F2323" s="89" t="b">
        <v>0</v>
      </c>
      <c r="G2323" s="89" t="b">
        <v>0</v>
      </c>
    </row>
    <row r="2324" spans="1:7" ht="15">
      <c r="A2324" s="90" t="s">
        <v>1665</v>
      </c>
      <c r="B2324" s="89">
        <v>2</v>
      </c>
      <c r="C2324" s="103">
        <v>0.0008041817450743868</v>
      </c>
      <c r="D2324" s="89" t="s">
        <v>1347</v>
      </c>
      <c r="E2324" s="89" t="b">
        <v>0</v>
      </c>
      <c r="F2324" s="89" t="b">
        <v>0</v>
      </c>
      <c r="G2324" s="89" t="b">
        <v>0</v>
      </c>
    </row>
    <row r="2325" spans="1:7" ht="15">
      <c r="A2325" s="90" t="s">
        <v>1688</v>
      </c>
      <c r="B2325" s="89">
        <v>2</v>
      </c>
      <c r="C2325" s="103">
        <v>0.0008041817450743868</v>
      </c>
      <c r="D2325" s="89" t="s">
        <v>1347</v>
      </c>
      <c r="E2325" s="89" t="b">
        <v>0</v>
      </c>
      <c r="F2325" s="89" t="b">
        <v>0</v>
      </c>
      <c r="G2325" s="89" t="b">
        <v>0</v>
      </c>
    </row>
    <row r="2326" spans="1:7" ht="15">
      <c r="A2326" s="90" t="s">
        <v>2418</v>
      </c>
      <c r="B2326" s="89">
        <v>2</v>
      </c>
      <c r="C2326" s="103">
        <v>0.0008041817450743868</v>
      </c>
      <c r="D2326" s="89" t="s">
        <v>1347</v>
      </c>
      <c r="E2326" s="89" t="b">
        <v>0</v>
      </c>
      <c r="F2326" s="89" t="b">
        <v>0</v>
      </c>
      <c r="G2326" s="89" t="b">
        <v>0</v>
      </c>
    </row>
    <row r="2327" spans="1:7" ht="15">
      <c r="A2327" s="90" t="s">
        <v>2471</v>
      </c>
      <c r="B2327" s="89">
        <v>2</v>
      </c>
      <c r="C2327" s="103">
        <v>0.0008041817450743868</v>
      </c>
      <c r="D2327" s="89" t="s">
        <v>1347</v>
      </c>
      <c r="E2327" s="89" t="b">
        <v>0</v>
      </c>
      <c r="F2327" s="89" t="b">
        <v>0</v>
      </c>
      <c r="G2327" s="89" t="b">
        <v>0</v>
      </c>
    </row>
    <row r="2328" spans="1:7" ht="15">
      <c r="A2328" s="90" t="s">
        <v>2003</v>
      </c>
      <c r="B2328" s="89">
        <v>2</v>
      </c>
      <c r="C2328" s="103">
        <v>0.0008041817450743868</v>
      </c>
      <c r="D2328" s="89" t="s">
        <v>1347</v>
      </c>
      <c r="E2328" s="89" t="b">
        <v>0</v>
      </c>
      <c r="F2328" s="89" t="b">
        <v>0</v>
      </c>
      <c r="G2328" s="89" t="b">
        <v>0</v>
      </c>
    </row>
    <row r="2329" spans="1:7" ht="15">
      <c r="A2329" s="90" t="s">
        <v>1679</v>
      </c>
      <c r="B2329" s="89">
        <v>2</v>
      </c>
      <c r="C2329" s="103">
        <v>0.0008041817450743868</v>
      </c>
      <c r="D2329" s="89" t="s">
        <v>1347</v>
      </c>
      <c r="E2329" s="89" t="b">
        <v>0</v>
      </c>
      <c r="F2329" s="89" t="b">
        <v>0</v>
      </c>
      <c r="G2329" s="89" t="b">
        <v>0</v>
      </c>
    </row>
    <row r="2330" spans="1:7" ht="15">
      <c r="A2330" s="90" t="s">
        <v>1849</v>
      </c>
      <c r="B2330" s="89">
        <v>2</v>
      </c>
      <c r="C2330" s="103">
        <v>0.0008041817450743868</v>
      </c>
      <c r="D2330" s="89" t="s">
        <v>1347</v>
      </c>
      <c r="E2330" s="89" t="b">
        <v>0</v>
      </c>
      <c r="F2330" s="89" t="b">
        <v>0</v>
      </c>
      <c r="G2330" s="89" t="b">
        <v>0</v>
      </c>
    </row>
    <row r="2331" spans="1:7" ht="15">
      <c r="A2331" s="90" t="s">
        <v>2913</v>
      </c>
      <c r="B2331" s="89">
        <v>2</v>
      </c>
      <c r="C2331" s="103">
        <v>0.0010462645723071824</v>
      </c>
      <c r="D2331" s="89" t="s">
        <v>1347</v>
      </c>
      <c r="E2331" s="89" t="b">
        <v>0</v>
      </c>
      <c r="F2331" s="89" t="b">
        <v>0</v>
      </c>
      <c r="G2331" s="89" t="b">
        <v>0</v>
      </c>
    </row>
    <row r="2332" spans="1:7" ht="15">
      <c r="A2332" s="90" t="s">
        <v>1595</v>
      </c>
      <c r="B2332" s="89">
        <v>2</v>
      </c>
      <c r="C2332" s="103">
        <v>0.0008041817450743868</v>
      </c>
      <c r="D2332" s="89" t="s">
        <v>1347</v>
      </c>
      <c r="E2332" s="89" t="b">
        <v>0</v>
      </c>
      <c r="F2332" s="89" t="b">
        <v>0</v>
      </c>
      <c r="G2332" s="89" t="b">
        <v>0</v>
      </c>
    </row>
    <row r="2333" spans="1:7" ht="15">
      <c r="A2333" s="90" t="s">
        <v>1774</v>
      </c>
      <c r="B2333" s="89">
        <v>2</v>
      </c>
      <c r="C2333" s="103">
        <v>0.0010462645723071824</v>
      </c>
      <c r="D2333" s="89" t="s">
        <v>1347</v>
      </c>
      <c r="E2333" s="89" t="b">
        <v>0</v>
      </c>
      <c r="F2333" s="89" t="b">
        <v>0</v>
      </c>
      <c r="G2333" s="89" t="b">
        <v>0</v>
      </c>
    </row>
    <row r="2334" spans="1:7" ht="15">
      <c r="A2334" s="90" t="s">
        <v>1594</v>
      </c>
      <c r="B2334" s="89">
        <v>2</v>
      </c>
      <c r="C2334" s="103">
        <v>0.0008041817450743868</v>
      </c>
      <c r="D2334" s="89" t="s">
        <v>1347</v>
      </c>
      <c r="E2334" s="89" t="b">
        <v>0</v>
      </c>
      <c r="F2334" s="89" t="b">
        <v>0</v>
      </c>
      <c r="G2334" s="89" t="b">
        <v>0</v>
      </c>
    </row>
    <row r="2335" spans="1:7" ht="15">
      <c r="A2335" s="90" t="s">
        <v>2950</v>
      </c>
      <c r="B2335" s="89">
        <v>2</v>
      </c>
      <c r="C2335" s="103">
        <v>0.0010462645723071824</v>
      </c>
      <c r="D2335" s="89" t="s">
        <v>1347</v>
      </c>
      <c r="E2335" s="89" t="b">
        <v>0</v>
      </c>
      <c r="F2335" s="89" t="b">
        <v>0</v>
      </c>
      <c r="G2335" s="89" t="b">
        <v>0</v>
      </c>
    </row>
    <row r="2336" spans="1:7" ht="15">
      <c r="A2336" s="90" t="s">
        <v>2024</v>
      </c>
      <c r="B2336" s="89">
        <v>2</v>
      </c>
      <c r="C2336" s="103">
        <v>0.0010462645723071824</v>
      </c>
      <c r="D2336" s="89" t="s">
        <v>1347</v>
      </c>
      <c r="E2336" s="89" t="b">
        <v>0</v>
      </c>
      <c r="F2336" s="89" t="b">
        <v>0</v>
      </c>
      <c r="G2336" s="89" t="b">
        <v>0</v>
      </c>
    </row>
    <row r="2337" spans="1:7" ht="15">
      <c r="A2337" s="90" t="s">
        <v>1655</v>
      </c>
      <c r="B2337" s="89">
        <v>2</v>
      </c>
      <c r="C2337" s="103">
        <v>0.0008041817450743868</v>
      </c>
      <c r="D2337" s="89" t="s">
        <v>1347</v>
      </c>
      <c r="E2337" s="89" t="b">
        <v>0</v>
      </c>
      <c r="F2337" s="89" t="b">
        <v>0</v>
      </c>
      <c r="G2337" s="89" t="b">
        <v>0</v>
      </c>
    </row>
    <row r="2338" spans="1:7" ht="15">
      <c r="A2338" s="90" t="s">
        <v>2217</v>
      </c>
      <c r="B2338" s="89">
        <v>2</v>
      </c>
      <c r="C2338" s="103">
        <v>0.0010462645723071824</v>
      </c>
      <c r="D2338" s="89" t="s">
        <v>1347</v>
      </c>
      <c r="E2338" s="89" t="b">
        <v>0</v>
      </c>
      <c r="F2338" s="89" t="b">
        <v>0</v>
      </c>
      <c r="G2338" s="89" t="b">
        <v>0</v>
      </c>
    </row>
    <row r="2339" spans="1:7" ht="15">
      <c r="A2339" s="90" t="s">
        <v>2369</v>
      </c>
      <c r="B2339" s="89">
        <v>2</v>
      </c>
      <c r="C2339" s="103">
        <v>0.0008041817450743868</v>
      </c>
      <c r="D2339" s="89" t="s">
        <v>1347</v>
      </c>
      <c r="E2339" s="89" t="b">
        <v>0</v>
      </c>
      <c r="F2339" s="89" t="b">
        <v>0</v>
      </c>
      <c r="G2339" s="89" t="b">
        <v>0</v>
      </c>
    </row>
    <row r="2340" spans="1:7" ht="15">
      <c r="A2340" s="90" t="s">
        <v>3297</v>
      </c>
      <c r="B2340" s="89">
        <v>2</v>
      </c>
      <c r="C2340" s="103">
        <v>0.0010462645723071824</v>
      </c>
      <c r="D2340" s="89" t="s">
        <v>1347</v>
      </c>
      <c r="E2340" s="89" t="b">
        <v>0</v>
      </c>
      <c r="F2340" s="89" t="b">
        <v>0</v>
      </c>
      <c r="G2340" s="89" t="b">
        <v>0</v>
      </c>
    </row>
    <row r="2341" spans="1:7" ht="15">
      <c r="A2341" s="90" t="s">
        <v>1507</v>
      </c>
      <c r="B2341" s="89">
        <v>2</v>
      </c>
      <c r="C2341" s="103">
        <v>0.0008041817450743868</v>
      </c>
      <c r="D2341" s="89" t="s">
        <v>1347</v>
      </c>
      <c r="E2341" s="89" t="b">
        <v>0</v>
      </c>
      <c r="F2341" s="89" t="b">
        <v>0</v>
      </c>
      <c r="G2341" s="89" t="b">
        <v>0</v>
      </c>
    </row>
    <row r="2342" spans="1:7" ht="15">
      <c r="A2342" s="90" t="s">
        <v>2156</v>
      </c>
      <c r="B2342" s="89">
        <v>2</v>
      </c>
      <c r="C2342" s="103">
        <v>0.0008041817450743868</v>
      </c>
      <c r="D2342" s="89" t="s">
        <v>1347</v>
      </c>
      <c r="E2342" s="89" t="b">
        <v>0</v>
      </c>
      <c r="F2342" s="89" t="b">
        <v>0</v>
      </c>
      <c r="G2342" s="89" t="b">
        <v>0</v>
      </c>
    </row>
    <row r="2343" spans="1:7" ht="15">
      <c r="A2343" s="90" t="s">
        <v>2853</v>
      </c>
      <c r="B2343" s="89">
        <v>2</v>
      </c>
      <c r="C2343" s="103">
        <v>0.0010462645723071824</v>
      </c>
      <c r="D2343" s="89" t="s">
        <v>1347</v>
      </c>
      <c r="E2343" s="89" t="b">
        <v>0</v>
      </c>
      <c r="F2343" s="89" t="b">
        <v>0</v>
      </c>
      <c r="G2343" s="89" t="b">
        <v>0</v>
      </c>
    </row>
    <row r="2344" spans="1:7" ht="15">
      <c r="A2344" s="90" t="s">
        <v>3016</v>
      </c>
      <c r="B2344" s="89">
        <v>2</v>
      </c>
      <c r="C2344" s="103">
        <v>0.0010462645723071824</v>
      </c>
      <c r="D2344" s="89" t="s">
        <v>1347</v>
      </c>
      <c r="E2344" s="89" t="b">
        <v>0</v>
      </c>
      <c r="F2344" s="89" t="b">
        <v>0</v>
      </c>
      <c r="G2344" s="89" t="b">
        <v>0</v>
      </c>
    </row>
    <row r="2345" spans="1:7" ht="15">
      <c r="A2345" s="90" t="s">
        <v>1764</v>
      </c>
      <c r="B2345" s="89">
        <v>2</v>
      </c>
      <c r="C2345" s="103">
        <v>0.0008041817450743868</v>
      </c>
      <c r="D2345" s="89" t="s">
        <v>1347</v>
      </c>
      <c r="E2345" s="89" t="b">
        <v>0</v>
      </c>
      <c r="F2345" s="89" t="b">
        <v>0</v>
      </c>
      <c r="G2345" s="89" t="b">
        <v>0</v>
      </c>
    </row>
    <row r="2346" spans="1:7" ht="15">
      <c r="A2346" s="90" t="s">
        <v>1685</v>
      </c>
      <c r="B2346" s="89">
        <v>2</v>
      </c>
      <c r="C2346" s="103">
        <v>0.0008041817450743868</v>
      </c>
      <c r="D2346" s="89" t="s">
        <v>1347</v>
      </c>
      <c r="E2346" s="89" t="b">
        <v>0</v>
      </c>
      <c r="F2346" s="89" t="b">
        <v>0</v>
      </c>
      <c r="G2346" s="89" t="b">
        <v>0</v>
      </c>
    </row>
    <row r="2347" spans="1:7" ht="15">
      <c r="A2347" s="90" t="s">
        <v>3038</v>
      </c>
      <c r="B2347" s="89">
        <v>2</v>
      </c>
      <c r="C2347" s="103">
        <v>0.0010462645723071824</v>
      </c>
      <c r="D2347" s="89" t="s">
        <v>1347</v>
      </c>
      <c r="E2347" s="89" t="b">
        <v>0</v>
      </c>
      <c r="F2347" s="89" t="b">
        <v>0</v>
      </c>
      <c r="G2347" s="89" t="b">
        <v>0</v>
      </c>
    </row>
    <row r="2348" spans="1:7" ht="15">
      <c r="A2348" s="90" t="s">
        <v>2976</v>
      </c>
      <c r="B2348" s="89">
        <v>2</v>
      </c>
      <c r="C2348" s="103">
        <v>0.0010462645723071824</v>
      </c>
      <c r="D2348" s="89" t="s">
        <v>1347</v>
      </c>
      <c r="E2348" s="89" t="b">
        <v>0</v>
      </c>
      <c r="F2348" s="89" t="b">
        <v>0</v>
      </c>
      <c r="G2348" s="89" t="b">
        <v>0</v>
      </c>
    </row>
    <row r="2349" spans="1:7" ht="15">
      <c r="A2349" s="90" t="s">
        <v>2760</v>
      </c>
      <c r="B2349" s="89">
        <v>2</v>
      </c>
      <c r="C2349" s="103">
        <v>0.0008041817450743868</v>
      </c>
      <c r="D2349" s="89" t="s">
        <v>1347</v>
      </c>
      <c r="E2349" s="89" t="b">
        <v>0</v>
      </c>
      <c r="F2349" s="89" t="b">
        <v>0</v>
      </c>
      <c r="G2349" s="89" t="b">
        <v>0</v>
      </c>
    </row>
    <row r="2350" spans="1:7" ht="15">
      <c r="A2350" s="90" t="s">
        <v>2640</v>
      </c>
      <c r="B2350" s="89">
        <v>2</v>
      </c>
      <c r="C2350" s="103">
        <v>0.0010462645723071824</v>
      </c>
      <c r="D2350" s="89" t="s">
        <v>1347</v>
      </c>
      <c r="E2350" s="89" t="b">
        <v>1</v>
      </c>
      <c r="F2350" s="89" t="b">
        <v>0</v>
      </c>
      <c r="G2350" s="89" t="b">
        <v>0</v>
      </c>
    </row>
    <row r="2351" spans="1:7" ht="15">
      <c r="A2351" s="90" t="s">
        <v>1883</v>
      </c>
      <c r="B2351" s="89">
        <v>2</v>
      </c>
      <c r="C2351" s="103">
        <v>0.0008041817450743868</v>
      </c>
      <c r="D2351" s="89" t="s">
        <v>1347</v>
      </c>
      <c r="E2351" s="89" t="b">
        <v>0</v>
      </c>
      <c r="F2351" s="89" t="b">
        <v>0</v>
      </c>
      <c r="G2351" s="89" t="b">
        <v>0</v>
      </c>
    </row>
    <row r="2352" spans="1:7" ht="15">
      <c r="A2352" s="90" t="s">
        <v>2525</v>
      </c>
      <c r="B2352" s="89">
        <v>2</v>
      </c>
      <c r="C2352" s="103">
        <v>0.0010462645723071824</v>
      </c>
      <c r="D2352" s="89" t="s">
        <v>1347</v>
      </c>
      <c r="E2352" s="89" t="b">
        <v>0</v>
      </c>
      <c r="F2352" s="89" t="b">
        <v>0</v>
      </c>
      <c r="G2352" s="89" t="b">
        <v>0</v>
      </c>
    </row>
    <row r="2353" spans="1:7" ht="15">
      <c r="A2353" s="90" t="s">
        <v>2346</v>
      </c>
      <c r="B2353" s="89">
        <v>2</v>
      </c>
      <c r="C2353" s="103">
        <v>0.0010462645723071824</v>
      </c>
      <c r="D2353" s="89" t="s">
        <v>1347</v>
      </c>
      <c r="E2353" s="89" t="b">
        <v>0</v>
      </c>
      <c r="F2353" s="89" t="b">
        <v>0</v>
      </c>
      <c r="G2353" s="89" t="b">
        <v>0</v>
      </c>
    </row>
    <row r="2354" spans="1:7" ht="15">
      <c r="A2354" s="90" t="s">
        <v>2118</v>
      </c>
      <c r="B2354" s="89">
        <v>2</v>
      </c>
      <c r="C2354" s="103">
        <v>0.0008041817450743868</v>
      </c>
      <c r="D2354" s="89" t="s">
        <v>1347</v>
      </c>
      <c r="E2354" s="89" t="b">
        <v>0</v>
      </c>
      <c r="F2354" s="89" t="b">
        <v>0</v>
      </c>
      <c r="G2354" s="89" t="b">
        <v>0</v>
      </c>
    </row>
    <row r="2355" spans="1:7" ht="15">
      <c r="A2355" s="90" t="s">
        <v>2244</v>
      </c>
      <c r="B2355" s="89">
        <v>2</v>
      </c>
      <c r="C2355" s="103">
        <v>0.0010462645723071824</v>
      </c>
      <c r="D2355" s="89" t="s">
        <v>1347</v>
      </c>
      <c r="E2355" s="89" t="b">
        <v>0</v>
      </c>
      <c r="F2355" s="89" t="b">
        <v>0</v>
      </c>
      <c r="G2355" s="89" t="b">
        <v>0</v>
      </c>
    </row>
    <row r="2356" spans="1:7" ht="15">
      <c r="A2356" s="90" t="s">
        <v>2666</v>
      </c>
      <c r="B2356" s="89">
        <v>2</v>
      </c>
      <c r="C2356" s="103">
        <v>0.0010462645723071824</v>
      </c>
      <c r="D2356" s="89" t="s">
        <v>1347</v>
      </c>
      <c r="E2356" s="89" t="b">
        <v>0</v>
      </c>
      <c r="F2356" s="89" t="b">
        <v>0</v>
      </c>
      <c r="G2356" s="89" t="b">
        <v>0</v>
      </c>
    </row>
    <row r="2357" spans="1:7" ht="15">
      <c r="A2357" s="90" t="s">
        <v>3432</v>
      </c>
      <c r="B2357" s="89">
        <v>2</v>
      </c>
      <c r="C2357" s="103">
        <v>0.0008041817450743868</v>
      </c>
      <c r="D2357" s="89" t="s">
        <v>1347</v>
      </c>
      <c r="E2357" s="89" t="b">
        <v>1</v>
      </c>
      <c r="F2357" s="89" t="b">
        <v>0</v>
      </c>
      <c r="G2357" s="89" t="b">
        <v>0</v>
      </c>
    </row>
    <row r="2358" spans="1:7" ht="15">
      <c r="A2358" s="90" t="s">
        <v>2241</v>
      </c>
      <c r="B2358" s="89">
        <v>2</v>
      </c>
      <c r="C2358" s="103">
        <v>0.0010462645723071824</v>
      </c>
      <c r="D2358" s="89" t="s">
        <v>1347</v>
      </c>
      <c r="E2358" s="89" t="b">
        <v>0</v>
      </c>
      <c r="F2358" s="89" t="b">
        <v>0</v>
      </c>
      <c r="G2358" s="89" t="b">
        <v>0</v>
      </c>
    </row>
    <row r="2359" spans="1:7" ht="15">
      <c r="A2359" s="90" t="s">
        <v>1836</v>
      </c>
      <c r="B2359" s="89">
        <v>2</v>
      </c>
      <c r="C2359" s="103">
        <v>0.0008041817450743868</v>
      </c>
      <c r="D2359" s="89" t="s">
        <v>1347</v>
      </c>
      <c r="E2359" s="89" t="b">
        <v>0</v>
      </c>
      <c r="F2359" s="89" t="b">
        <v>0</v>
      </c>
      <c r="G2359" s="89" t="b">
        <v>0</v>
      </c>
    </row>
    <row r="2360" spans="1:7" ht="15">
      <c r="A2360" s="90" t="s">
        <v>2267</v>
      </c>
      <c r="B2360" s="89">
        <v>2</v>
      </c>
      <c r="C2360" s="103">
        <v>0.0008041817450743868</v>
      </c>
      <c r="D2360" s="89" t="s">
        <v>1347</v>
      </c>
      <c r="E2360" s="89" t="b">
        <v>0</v>
      </c>
      <c r="F2360" s="89" t="b">
        <v>0</v>
      </c>
      <c r="G2360" s="89" t="b">
        <v>0</v>
      </c>
    </row>
    <row r="2361" spans="1:7" ht="15">
      <c r="A2361" s="90" t="s">
        <v>2023</v>
      </c>
      <c r="B2361" s="89">
        <v>2</v>
      </c>
      <c r="C2361" s="103">
        <v>0.0008041817450743868</v>
      </c>
      <c r="D2361" s="89" t="s">
        <v>1347</v>
      </c>
      <c r="E2361" s="89" t="b">
        <v>0</v>
      </c>
      <c r="F2361" s="89" t="b">
        <v>0</v>
      </c>
      <c r="G2361" s="89" t="b">
        <v>0</v>
      </c>
    </row>
    <row r="2362" spans="1:7" ht="15">
      <c r="A2362" s="90" t="s">
        <v>3308</v>
      </c>
      <c r="B2362" s="89">
        <v>2</v>
      </c>
      <c r="C2362" s="103">
        <v>0.0010462645723071824</v>
      </c>
      <c r="D2362" s="89" t="s">
        <v>1347</v>
      </c>
      <c r="E2362" s="89" t="b">
        <v>0</v>
      </c>
      <c r="F2362" s="89" t="b">
        <v>0</v>
      </c>
      <c r="G2362" s="89" t="b">
        <v>0</v>
      </c>
    </row>
    <row r="2363" spans="1:7" ht="15">
      <c r="A2363" s="90" t="s">
        <v>1726</v>
      </c>
      <c r="B2363" s="89">
        <v>2</v>
      </c>
      <c r="C2363" s="103">
        <v>0.0008041817450743868</v>
      </c>
      <c r="D2363" s="89" t="s">
        <v>1347</v>
      </c>
      <c r="E2363" s="89" t="b">
        <v>0</v>
      </c>
      <c r="F2363" s="89" t="b">
        <v>0</v>
      </c>
      <c r="G2363" s="89" t="b">
        <v>0</v>
      </c>
    </row>
    <row r="2364" spans="1:7" ht="15">
      <c r="A2364" s="90" t="s">
        <v>2684</v>
      </c>
      <c r="B2364" s="89">
        <v>2</v>
      </c>
      <c r="C2364" s="103">
        <v>0.0010462645723071824</v>
      </c>
      <c r="D2364" s="89" t="s">
        <v>1347</v>
      </c>
      <c r="E2364" s="89" t="b">
        <v>0</v>
      </c>
      <c r="F2364" s="89" t="b">
        <v>0</v>
      </c>
      <c r="G2364" s="89" t="b">
        <v>0</v>
      </c>
    </row>
    <row r="2365" spans="1:7" ht="15">
      <c r="A2365" s="90" t="s">
        <v>2331</v>
      </c>
      <c r="B2365" s="89">
        <v>2</v>
      </c>
      <c r="C2365" s="103">
        <v>0.0008041817450743868</v>
      </c>
      <c r="D2365" s="89" t="s">
        <v>1347</v>
      </c>
      <c r="E2365" s="89" t="b">
        <v>0</v>
      </c>
      <c r="F2365" s="89" t="b">
        <v>0</v>
      </c>
      <c r="G2365" s="89" t="b">
        <v>0</v>
      </c>
    </row>
    <row r="2366" spans="1:7" ht="15">
      <c r="A2366" s="90" t="s">
        <v>2540</v>
      </c>
      <c r="B2366" s="89">
        <v>2</v>
      </c>
      <c r="C2366" s="103">
        <v>0.0010462645723071824</v>
      </c>
      <c r="D2366" s="89" t="s">
        <v>1347</v>
      </c>
      <c r="E2366" s="89" t="b">
        <v>0</v>
      </c>
      <c r="F2366" s="89" t="b">
        <v>0</v>
      </c>
      <c r="G2366" s="89" t="b">
        <v>0</v>
      </c>
    </row>
    <row r="2367" spans="1:7" ht="15">
      <c r="A2367" s="90" t="s">
        <v>2698</v>
      </c>
      <c r="B2367" s="89">
        <v>2</v>
      </c>
      <c r="C2367" s="103">
        <v>0.0008041817450743868</v>
      </c>
      <c r="D2367" s="89" t="s">
        <v>1347</v>
      </c>
      <c r="E2367" s="89" t="b">
        <v>0</v>
      </c>
      <c r="F2367" s="89" t="b">
        <v>0</v>
      </c>
      <c r="G2367" s="89" t="b">
        <v>0</v>
      </c>
    </row>
    <row r="2368" spans="1:7" ht="15">
      <c r="A2368" s="90" t="s">
        <v>2714</v>
      </c>
      <c r="B2368" s="89">
        <v>2</v>
      </c>
      <c r="C2368" s="103">
        <v>0.0010462645723071824</v>
      </c>
      <c r="D2368" s="89" t="s">
        <v>1347</v>
      </c>
      <c r="E2368" s="89" t="b">
        <v>0</v>
      </c>
      <c r="F2368" s="89" t="b">
        <v>0</v>
      </c>
      <c r="G2368" s="89" t="b">
        <v>0</v>
      </c>
    </row>
    <row r="2369" spans="1:7" ht="15">
      <c r="A2369" s="90" t="s">
        <v>2200</v>
      </c>
      <c r="B2369" s="89">
        <v>2</v>
      </c>
      <c r="C2369" s="103">
        <v>0.0008041817450743868</v>
      </c>
      <c r="D2369" s="89" t="s">
        <v>1347</v>
      </c>
      <c r="E2369" s="89" t="b">
        <v>1</v>
      </c>
      <c r="F2369" s="89" t="b">
        <v>0</v>
      </c>
      <c r="G2369" s="89" t="b">
        <v>0</v>
      </c>
    </row>
    <row r="2370" spans="1:7" ht="15">
      <c r="A2370" s="90" t="s">
        <v>1715</v>
      </c>
      <c r="B2370" s="89">
        <v>2</v>
      </c>
      <c r="C2370" s="103">
        <v>0.0008041817450743868</v>
      </c>
      <c r="D2370" s="89" t="s">
        <v>1347</v>
      </c>
      <c r="E2370" s="89" t="b">
        <v>0</v>
      </c>
      <c r="F2370" s="89" t="b">
        <v>0</v>
      </c>
      <c r="G2370" s="89" t="b">
        <v>0</v>
      </c>
    </row>
    <row r="2371" spans="1:7" ht="15">
      <c r="A2371" s="90" t="s">
        <v>1652</v>
      </c>
      <c r="B2371" s="89">
        <v>2</v>
      </c>
      <c r="C2371" s="103">
        <v>0.0010462645723071824</v>
      </c>
      <c r="D2371" s="89" t="s">
        <v>1347</v>
      </c>
      <c r="E2371" s="89" t="b">
        <v>0</v>
      </c>
      <c r="F2371" s="89" t="b">
        <v>0</v>
      </c>
      <c r="G2371" s="89" t="b">
        <v>0</v>
      </c>
    </row>
    <row r="2372" spans="1:7" ht="15">
      <c r="A2372" s="90" t="s">
        <v>1672</v>
      </c>
      <c r="B2372" s="89">
        <v>2</v>
      </c>
      <c r="C2372" s="103">
        <v>0.0010462645723071824</v>
      </c>
      <c r="D2372" s="89" t="s">
        <v>1347</v>
      </c>
      <c r="E2372" s="89" t="b">
        <v>0</v>
      </c>
      <c r="F2372" s="89" t="b">
        <v>0</v>
      </c>
      <c r="G2372" s="89" t="b">
        <v>0</v>
      </c>
    </row>
    <row r="2373" spans="1:7" ht="15">
      <c r="A2373" s="90" t="s">
        <v>3232</v>
      </c>
      <c r="B2373" s="89">
        <v>2</v>
      </c>
      <c r="C2373" s="103">
        <v>0.0008041817450743868</v>
      </c>
      <c r="D2373" s="89" t="s">
        <v>1347</v>
      </c>
      <c r="E2373" s="89" t="b">
        <v>0</v>
      </c>
      <c r="F2373" s="89" t="b">
        <v>0</v>
      </c>
      <c r="G2373" s="89" t="b">
        <v>0</v>
      </c>
    </row>
    <row r="2374" spans="1:7" ht="15">
      <c r="A2374" s="90" t="s">
        <v>1689</v>
      </c>
      <c r="B2374" s="89">
        <v>2</v>
      </c>
      <c r="C2374" s="103">
        <v>0.0010462645723071824</v>
      </c>
      <c r="D2374" s="89" t="s">
        <v>1347</v>
      </c>
      <c r="E2374" s="89" t="b">
        <v>0</v>
      </c>
      <c r="F2374" s="89" t="b">
        <v>0</v>
      </c>
      <c r="G2374" s="89" t="b">
        <v>0</v>
      </c>
    </row>
    <row r="2375" spans="1:7" ht="15">
      <c r="A2375" s="90" t="s">
        <v>1820</v>
      </c>
      <c r="B2375" s="89">
        <v>2</v>
      </c>
      <c r="C2375" s="103">
        <v>0.0008041817450743868</v>
      </c>
      <c r="D2375" s="89" t="s">
        <v>1347</v>
      </c>
      <c r="E2375" s="89" t="b">
        <v>0</v>
      </c>
      <c r="F2375" s="89" t="b">
        <v>0</v>
      </c>
      <c r="G2375" s="89" t="b">
        <v>0</v>
      </c>
    </row>
    <row r="2376" spans="1:7" ht="15">
      <c r="A2376" s="90" t="s">
        <v>1551</v>
      </c>
      <c r="B2376" s="89">
        <v>2</v>
      </c>
      <c r="C2376" s="103">
        <v>0.0010462645723071824</v>
      </c>
      <c r="D2376" s="89" t="s">
        <v>1347</v>
      </c>
      <c r="E2376" s="89" t="b">
        <v>0</v>
      </c>
      <c r="F2376" s="89" t="b">
        <v>0</v>
      </c>
      <c r="G2376" s="89" t="b">
        <v>0</v>
      </c>
    </row>
    <row r="2377" spans="1:7" ht="15">
      <c r="A2377" s="90" t="s">
        <v>1984</v>
      </c>
      <c r="B2377" s="89">
        <v>2</v>
      </c>
      <c r="C2377" s="103">
        <v>0.0008041817450743868</v>
      </c>
      <c r="D2377" s="89" t="s">
        <v>1347</v>
      </c>
      <c r="E2377" s="89" t="b">
        <v>0</v>
      </c>
      <c r="F2377" s="89" t="b">
        <v>0</v>
      </c>
      <c r="G2377" s="89" t="b">
        <v>0</v>
      </c>
    </row>
    <row r="2378" spans="1:7" ht="15">
      <c r="A2378" s="90" t="s">
        <v>2187</v>
      </c>
      <c r="B2378" s="89">
        <v>2</v>
      </c>
      <c r="C2378" s="103">
        <v>0.0010462645723071824</v>
      </c>
      <c r="D2378" s="89" t="s">
        <v>1347</v>
      </c>
      <c r="E2378" s="89" t="b">
        <v>0</v>
      </c>
      <c r="F2378" s="89" t="b">
        <v>0</v>
      </c>
      <c r="G2378" s="89" t="b">
        <v>0</v>
      </c>
    </row>
    <row r="2379" spans="1:7" ht="15">
      <c r="A2379" s="90" t="s">
        <v>2143</v>
      </c>
      <c r="B2379" s="89">
        <v>2</v>
      </c>
      <c r="C2379" s="103">
        <v>0.0010462645723071824</v>
      </c>
      <c r="D2379" s="89" t="s">
        <v>1347</v>
      </c>
      <c r="E2379" s="89" t="b">
        <v>0</v>
      </c>
      <c r="F2379" s="89" t="b">
        <v>0</v>
      </c>
      <c r="G2379" s="89" t="b">
        <v>0</v>
      </c>
    </row>
    <row r="2380" spans="1:7" ht="15">
      <c r="A2380" s="90" t="s">
        <v>2754</v>
      </c>
      <c r="B2380" s="89">
        <v>2</v>
      </c>
      <c r="C2380" s="103">
        <v>0.0008041817450743868</v>
      </c>
      <c r="D2380" s="89" t="s">
        <v>1347</v>
      </c>
      <c r="E2380" s="89" t="b">
        <v>0</v>
      </c>
      <c r="F2380" s="89" t="b">
        <v>0</v>
      </c>
      <c r="G2380" s="89" t="b">
        <v>0</v>
      </c>
    </row>
    <row r="2381" spans="1:7" ht="15">
      <c r="A2381" s="90" t="s">
        <v>1980</v>
      </c>
      <c r="B2381" s="89">
        <v>2</v>
      </c>
      <c r="C2381" s="103">
        <v>0.0008041817450743868</v>
      </c>
      <c r="D2381" s="89" t="s">
        <v>1347</v>
      </c>
      <c r="E2381" s="89" t="b">
        <v>0</v>
      </c>
      <c r="F2381" s="89" t="b">
        <v>0</v>
      </c>
      <c r="G2381" s="89" t="b">
        <v>0</v>
      </c>
    </row>
    <row r="2382" spans="1:7" ht="15">
      <c r="A2382" s="90" t="s">
        <v>1991</v>
      </c>
      <c r="B2382" s="89">
        <v>2</v>
      </c>
      <c r="C2382" s="103">
        <v>0.0008041817450743868</v>
      </c>
      <c r="D2382" s="89" t="s">
        <v>1347</v>
      </c>
      <c r="E2382" s="89" t="b">
        <v>0</v>
      </c>
      <c r="F2382" s="89" t="b">
        <v>0</v>
      </c>
      <c r="G2382" s="89" t="b">
        <v>0</v>
      </c>
    </row>
    <row r="2383" spans="1:7" ht="15">
      <c r="A2383" s="90" t="s">
        <v>3462</v>
      </c>
      <c r="B2383" s="89">
        <v>2</v>
      </c>
      <c r="C2383" s="103">
        <v>0.0010462645723071824</v>
      </c>
      <c r="D2383" s="89" t="s">
        <v>1347</v>
      </c>
      <c r="E2383" s="89" t="b">
        <v>0</v>
      </c>
      <c r="F2383" s="89" t="b">
        <v>0</v>
      </c>
      <c r="G2383" s="89" t="b">
        <v>0</v>
      </c>
    </row>
    <row r="2384" spans="1:7" ht="15">
      <c r="A2384" s="90" t="s">
        <v>1680</v>
      </c>
      <c r="B2384" s="89">
        <v>2</v>
      </c>
      <c r="C2384" s="103">
        <v>0.0008041817450743868</v>
      </c>
      <c r="D2384" s="89" t="s">
        <v>1347</v>
      </c>
      <c r="E2384" s="89" t="b">
        <v>1</v>
      </c>
      <c r="F2384" s="89" t="b">
        <v>0</v>
      </c>
      <c r="G2384" s="89" t="b">
        <v>0</v>
      </c>
    </row>
    <row r="2385" spans="1:7" ht="15">
      <c r="A2385" s="90" t="s">
        <v>1736</v>
      </c>
      <c r="B2385" s="89">
        <v>2</v>
      </c>
      <c r="C2385" s="103">
        <v>0.0008041817450743868</v>
      </c>
      <c r="D2385" s="89" t="s">
        <v>1347</v>
      </c>
      <c r="E2385" s="89" t="b">
        <v>0</v>
      </c>
      <c r="F2385" s="89" t="b">
        <v>0</v>
      </c>
      <c r="G2385" s="89" t="b">
        <v>0</v>
      </c>
    </row>
    <row r="2386" spans="1:7" ht="15">
      <c r="A2386" s="90" t="s">
        <v>2307</v>
      </c>
      <c r="B2386" s="89">
        <v>2</v>
      </c>
      <c r="C2386" s="103">
        <v>0.0010462645723071824</v>
      </c>
      <c r="D2386" s="89" t="s">
        <v>1347</v>
      </c>
      <c r="E2386" s="89" t="b">
        <v>0</v>
      </c>
      <c r="F2386" s="89" t="b">
        <v>0</v>
      </c>
      <c r="G2386" s="89" t="b">
        <v>0</v>
      </c>
    </row>
    <row r="2387" spans="1:7" ht="15">
      <c r="A2387" s="90" t="s">
        <v>1806</v>
      </c>
      <c r="B2387" s="89">
        <v>2</v>
      </c>
      <c r="C2387" s="103">
        <v>0.0008041817450743868</v>
      </c>
      <c r="D2387" s="89" t="s">
        <v>1347</v>
      </c>
      <c r="E2387" s="89" t="b">
        <v>0</v>
      </c>
      <c r="F2387" s="89" t="b">
        <v>0</v>
      </c>
      <c r="G2387" s="89" t="b">
        <v>0</v>
      </c>
    </row>
    <row r="2388" spans="1:7" ht="15">
      <c r="A2388" s="90" t="s">
        <v>2254</v>
      </c>
      <c r="B2388" s="89">
        <v>2</v>
      </c>
      <c r="C2388" s="103">
        <v>0.0010462645723071824</v>
      </c>
      <c r="D2388" s="89" t="s">
        <v>1347</v>
      </c>
      <c r="E2388" s="89" t="b">
        <v>0</v>
      </c>
      <c r="F2388" s="89" t="b">
        <v>0</v>
      </c>
      <c r="G2388" s="89" t="b">
        <v>0</v>
      </c>
    </row>
    <row r="2389" spans="1:7" ht="15">
      <c r="A2389" s="90" t="s">
        <v>2834</v>
      </c>
      <c r="B2389" s="89">
        <v>2</v>
      </c>
      <c r="C2389" s="103">
        <v>0.0008041817450743868</v>
      </c>
      <c r="D2389" s="89" t="s">
        <v>1347</v>
      </c>
      <c r="E2389" s="89" t="b">
        <v>0</v>
      </c>
      <c r="F2389" s="89" t="b">
        <v>0</v>
      </c>
      <c r="G2389" s="89" t="b">
        <v>0</v>
      </c>
    </row>
    <row r="2390" spans="1:7" ht="15">
      <c r="A2390" s="90" t="s">
        <v>2903</v>
      </c>
      <c r="B2390" s="89">
        <v>2</v>
      </c>
      <c r="C2390" s="103">
        <v>0.0008041817450743868</v>
      </c>
      <c r="D2390" s="89" t="s">
        <v>1347</v>
      </c>
      <c r="E2390" s="89" t="b">
        <v>1</v>
      </c>
      <c r="F2390" s="89" t="b">
        <v>0</v>
      </c>
      <c r="G2390" s="89" t="b">
        <v>0</v>
      </c>
    </row>
    <row r="2391" spans="1:7" ht="15">
      <c r="A2391" s="90" t="s">
        <v>1577</v>
      </c>
      <c r="B2391" s="89">
        <v>2</v>
      </c>
      <c r="C2391" s="103">
        <v>0.0008041817450743868</v>
      </c>
      <c r="D2391" s="89" t="s">
        <v>1347</v>
      </c>
      <c r="E2391" s="89" t="b">
        <v>0</v>
      </c>
      <c r="F2391" s="89" t="b">
        <v>0</v>
      </c>
      <c r="G2391" s="89" t="b">
        <v>0</v>
      </c>
    </row>
    <row r="2392" spans="1:7" ht="15">
      <c r="A2392" s="90" t="s">
        <v>3125</v>
      </c>
      <c r="B2392" s="89">
        <v>2</v>
      </c>
      <c r="C2392" s="103">
        <v>0.0010462645723071824</v>
      </c>
      <c r="D2392" s="89" t="s">
        <v>1347</v>
      </c>
      <c r="E2392" s="89" t="b">
        <v>0</v>
      </c>
      <c r="F2392" s="89" t="b">
        <v>0</v>
      </c>
      <c r="G2392" s="89" t="b">
        <v>0</v>
      </c>
    </row>
    <row r="2393" spans="1:7" ht="15">
      <c r="A2393" s="90" t="s">
        <v>1797</v>
      </c>
      <c r="B2393" s="89">
        <v>2</v>
      </c>
      <c r="C2393" s="103">
        <v>0.0010462645723071824</v>
      </c>
      <c r="D2393" s="89" t="s">
        <v>1347</v>
      </c>
      <c r="E2393" s="89" t="b">
        <v>0</v>
      </c>
      <c r="F2393" s="89" t="b">
        <v>0</v>
      </c>
      <c r="G2393" s="89" t="b">
        <v>0</v>
      </c>
    </row>
    <row r="2394" spans="1:7" ht="15">
      <c r="A2394" s="90" t="s">
        <v>1941</v>
      </c>
      <c r="B2394" s="89">
        <v>2</v>
      </c>
      <c r="C2394" s="103">
        <v>0.0008041817450743868</v>
      </c>
      <c r="D2394" s="89" t="s">
        <v>1347</v>
      </c>
      <c r="E2394" s="89" t="b">
        <v>0</v>
      </c>
      <c r="F2394" s="89" t="b">
        <v>0</v>
      </c>
      <c r="G2394" s="89" t="b">
        <v>0</v>
      </c>
    </row>
    <row r="2395" spans="1:7" ht="15">
      <c r="A2395" s="90" t="s">
        <v>2634</v>
      </c>
      <c r="B2395" s="89">
        <v>2</v>
      </c>
      <c r="C2395" s="103">
        <v>0.0010462645723071824</v>
      </c>
      <c r="D2395" s="89" t="s">
        <v>1347</v>
      </c>
      <c r="E2395" s="89" t="b">
        <v>0</v>
      </c>
      <c r="F2395" s="89" t="b">
        <v>0</v>
      </c>
      <c r="G2395" s="89" t="b">
        <v>0</v>
      </c>
    </row>
    <row r="2396" spans="1:7" ht="15">
      <c r="A2396" s="90" t="s">
        <v>2828</v>
      </c>
      <c r="B2396" s="89">
        <v>2</v>
      </c>
      <c r="C2396" s="103">
        <v>0.0010462645723071824</v>
      </c>
      <c r="D2396" s="89" t="s">
        <v>1347</v>
      </c>
      <c r="E2396" s="89" t="b">
        <v>0</v>
      </c>
      <c r="F2396" s="89" t="b">
        <v>0</v>
      </c>
      <c r="G2396" s="89" t="b">
        <v>0</v>
      </c>
    </row>
    <row r="2397" spans="1:7" ht="15">
      <c r="A2397" s="90" t="s">
        <v>1638</v>
      </c>
      <c r="B2397" s="89">
        <v>2</v>
      </c>
      <c r="C2397" s="103">
        <v>0.0008041817450743868</v>
      </c>
      <c r="D2397" s="89" t="s">
        <v>1347</v>
      </c>
      <c r="E2397" s="89" t="b">
        <v>0</v>
      </c>
      <c r="F2397" s="89" t="b">
        <v>0</v>
      </c>
      <c r="G2397" s="89" t="b">
        <v>0</v>
      </c>
    </row>
    <row r="2398" spans="1:7" ht="15">
      <c r="A2398" s="90" t="s">
        <v>2201</v>
      </c>
      <c r="B2398" s="89">
        <v>2</v>
      </c>
      <c r="C2398" s="103">
        <v>0.0010462645723071824</v>
      </c>
      <c r="D2398" s="89" t="s">
        <v>1347</v>
      </c>
      <c r="E2398" s="89" t="b">
        <v>0</v>
      </c>
      <c r="F2398" s="89" t="b">
        <v>0</v>
      </c>
      <c r="G2398" s="89" t="b">
        <v>0</v>
      </c>
    </row>
    <row r="2399" spans="1:7" ht="15">
      <c r="A2399" s="90" t="s">
        <v>2083</v>
      </c>
      <c r="B2399" s="89">
        <v>2</v>
      </c>
      <c r="C2399" s="103">
        <v>0.0010462645723071824</v>
      </c>
      <c r="D2399" s="89" t="s">
        <v>1347</v>
      </c>
      <c r="E2399" s="89" t="b">
        <v>0</v>
      </c>
      <c r="F2399" s="89" t="b">
        <v>0</v>
      </c>
      <c r="G2399" s="89" t="b">
        <v>0</v>
      </c>
    </row>
    <row r="2400" spans="1:7" ht="15">
      <c r="A2400" s="90" t="s">
        <v>3460</v>
      </c>
      <c r="B2400" s="89">
        <v>2</v>
      </c>
      <c r="C2400" s="103">
        <v>0.0010462645723071824</v>
      </c>
      <c r="D2400" s="89" t="s">
        <v>1347</v>
      </c>
      <c r="E2400" s="89" t="b">
        <v>1</v>
      </c>
      <c r="F2400" s="89" t="b">
        <v>0</v>
      </c>
      <c r="G2400" s="89" t="b">
        <v>0</v>
      </c>
    </row>
    <row r="2401" spans="1:7" ht="15">
      <c r="A2401" s="90" t="s">
        <v>2771</v>
      </c>
      <c r="B2401" s="89">
        <v>2</v>
      </c>
      <c r="C2401" s="103">
        <v>0.0010462645723071824</v>
      </c>
      <c r="D2401" s="89" t="s">
        <v>1347</v>
      </c>
      <c r="E2401" s="89" t="b">
        <v>0</v>
      </c>
      <c r="F2401" s="89" t="b">
        <v>0</v>
      </c>
      <c r="G2401" s="89" t="b">
        <v>0</v>
      </c>
    </row>
    <row r="2402" spans="1:7" ht="15">
      <c r="A2402" s="90" t="s">
        <v>2907</v>
      </c>
      <c r="B2402" s="89">
        <v>2</v>
      </c>
      <c r="C2402" s="103">
        <v>0.0010462645723071824</v>
      </c>
      <c r="D2402" s="89" t="s">
        <v>1347</v>
      </c>
      <c r="E2402" s="89" t="b">
        <v>0</v>
      </c>
      <c r="F2402" s="89" t="b">
        <v>0</v>
      </c>
      <c r="G2402" s="89" t="b">
        <v>0</v>
      </c>
    </row>
    <row r="2403" spans="1:7" ht="15">
      <c r="A2403" s="90" t="s">
        <v>1643</v>
      </c>
      <c r="B2403" s="89">
        <v>2</v>
      </c>
      <c r="C2403" s="103">
        <v>0.0008041817450743868</v>
      </c>
      <c r="D2403" s="89" t="s">
        <v>1347</v>
      </c>
      <c r="E2403" s="89" t="b">
        <v>0</v>
      </c>
      <c r="F2403" s="89" t="b">
        <v>0</v>
      </c>
      <c r="G2403" s="89" t="b">
        <v>0</v>
      </c>
    </row>
    <row r="2404" spans="1:7" ht="15">
      <c r="A2404" s="90" t="s">
        <v>3453</v>
      </c>
      <c r="B2404" s="89">
        <v>2</v>
      </c>
      <c r="C2404" s="103">
        <v>0.0008041817450743868</v>
      </c>
      <c r="D2404" s="89" t="s">
        <v>1347</v>
      </c>
      <c r="E2404" s="89" t="b">
        <v>0</v>
      </c>
      <c r="F2404" s="89" t="b">
        <v>0</v>
      </c>
      <c r="G2404" s="89" t="b">
        <v>0</v>
      </c>
    </row>
    <row r="2405" spans="1:7" ht="15">
      <c r="A2405" s="90" t="s">
        <v>1747</v>
      </c>
      <c r="B2405" s="89">
        <v>2</v>
      </c>
      <c r="C2405" s="103">
        <v>0.0010462645723071824</v>
      </c>
      <c r="D2405" s="89" t="s">
        <v>1347</v>
      </c>
      <c r="E2405" s="89" t="b">
        <v>0</v>
      </c>
      <c r="F2405" s="89" t="b">
        <v>0</v>
      </c>
      <c r="G2405" s="89" t="b">
        <v>0</v>
      </c>
    </row>
    <row r="2406" spans="1:7" ht="15">
      <c r="A2406" s="90" t="s">
        <v>2216</v>
      </c>
      <c r="B2406" s="89">
        <v>2</v>
      </c>
      <c r="C2406" s="103">
        <v>0.0008041817450743868</v>
      </c>
      <c r="D2406" s="89" t="s">
        <v>1347</v>
      </c>
      <c r="E2406" s="89" t="b">
        <v>0</v>
      </c>
      <c r="F2406" s="89" t="b">
        <v>0</v>
      </c>
      <c r="G2406" s="89" t="b">
        <v>0</v>
      </c>
    </row>
    <row r="2407" spans="1:7" ht="15">
      <c r="A2407" s="90" t="s">
        <v>3107</v>
      </c>
      <c r="B2407" s="89">
        <v>2</v>
      </c>
      <c r="C2407" s="103">
        <v>0.0010462645723071824</v>
      </c>
      <c r="D2407" s="89" t="s">
        <v>1347</v>
      </c>
      <c r="E2407" s="89" t="b">
        <v>0</v>
      </c>
      <c r="F2407" s="89" t="b">
        <v>0</v>
      </c>
      <c r="G2407" s="89" t="b">
        <v>0</v>
      </c>
    </row>
    <row r="2408" spans="1:7" ht="15">
      <c r="A2408" s="90" t="s">
        <v>1863</v>
      </c>
      <c r="B2408" s="89">
        <v>2</v>
      </c>
      <c r="C2408" s="103">
        <v>0.0008041817450743868</v>
      </c>
      <c r="D2408" s="89" t="s">
        <v>1347</v>
      </c>
      <c r="E2408" s="89" t="b">
        <v>0</v>
      </c>
      <c r="F2408" s="89" t="b">
        <v>0</v>
      </c>
      <c r="G2408" s="89" t="b">
        <v>0</v>
      </c>
    </row>
    <row r="2409" spans="1:7" ht="15">
      <c r="A2409" s="90" t="s">
        <v>3283</v>
      </c>
      <c r="B2409" s="89">
        <v>2</v>
      </c>
      <c r="C2409" s="103">
        <v>0.0008041817450743868</v>
      </c>
      <c r="D2409" s="89" t="s">
        <v>1347</v>
      </c>
      <c r="E2409" s="89" t="b">
        <v>0</v>
      </c>
      <c r="F2409" s="89" t="b">
        <v>1</v>
      </c>
      <c r="G2409" s="89" t="b">
        <v>0</v>
      </c>
    </row>
    <row r="2410" spans="1:7" ht="15">
      <c r="A2410" s="90" t="s">
        <v>1783</v>
      </c>
      <c r="B2410" s="89">
        <v>2</v>
      </c>
      <c r="C2410" s="103">
        <v>0.0008041817450743868</v>
      </c>
      <c r="D2410" s="89" t="s">
        <v>1347</v>
      </c>
      <c r="E2410" s="89" t="b">
        <v>0</v>
      </c>
      <c r="F2410" s="89" t="b">
        <v>0</v>
      </c>
      <c r="G2410" s="89" t="b">
        <v>0</v>
      </c>
    </row>
    <row r="2411" spans="1:7" ht="15">
      <c r="A2411" s="90" t="s">
        <v>1746</v>
      </c>
      <c r="B2411" s="89">
        <v>2</v>
      </c>
      <c r="C2411" s="103">
        <v>0.0008041817450743868</v>
      </c>
      <c r="D2411" s="89" t="s">
        <v>1347</v>
      </c>
      <c r="E2411" s="89" t="b">
        <v>0</v>
      </c>
      <c r="F2411" s="89" t="b">
        <v>0</v>
      </c>
      <c r="G2411" s="89" t="b">
        <v>0</v>
      </c>
    </row>
    <row r="2412" spans="1:7" ht="15">
      <c r="A2412" s="90" t="s">
        <v>1770</v>
      </c>
      <c r="B2412" s="89">
        <v>2</v>
      </c>
      <c r="C2412" s="103">
        <v>0.0010462645723071824</v>
      </c>
      <c r="D2412" s="89" t="s">
        <v>1347</v>
      </c>
      <c r="E2412" s="89" t="b">
        <v>0</v>
      </c>
      <c r="F2412" s="89" t="b">
        <v>0</v>
      </c>
      <c r="G2412" s="89" t="b">
        <v>0</v>
      </c>
    </row>
    <row r="2413" spans="1:7" ht="15">
      <c r="A2413" s="90" t="s">
        <v>1720</v>
      </c>
      <c r="B2413" s="89">
        <v>2</v>
      </c>
      <c r="C2413" s="103">
        <v>0.0008041817450743868</v>
      </c>
      <c r="D2413" s="89" t="s">
        <v>1347</v>
      </c>
      <c r="E2413" s="89" t="b">
        <v>0</v>
      </c>
      <c r="F2413" s="89" t="b">
        <v>0</v>
      </c>
      <c r="G2413" s="89" t="b">
        <v>0</v>
      </c>
    </row>
    <row r="2414" spans="1:7" ht="15">
      <c r="A2414" s="90" t="s">
        <v>2880</v>
      </c>
      <c r="B2414" s="89">
        <v>2</v>
      </c>
      <c r="C2414" s="103">
        <v>0.0008041817450743868</v>
      </c>
      <c r="D2414" s="89" t="s">
        <v>1347</v>
      </c>
      <c r="E2414" s="89" t="b">
        <v>0</v>
      </c>
      <c r="F2414" s="89" t="b">
        <v>0</v>
      </c>
      <c r="G2414" s="89" t="b">
        <v>0</v>
      </c>
    </row>
    <row r="2415" spans="1:7" ht="15">
      <c r="A2415" s="90" t="s">
        <v>3253</v>
      </c>
      <c r="B2415" s="89">
        <v>2</v>
      </c>
      <c r="C2415" s="103">
        <v>0.0010462645723071824</v>
      </c>
      <c r="D2415" s="89" t="s">
        <v>1347</v>
      </c>
      <c r="E2415" s="89" t="b">
        <v>0</v>
      </c>
      <c r="F2415" s="89" t="b">
        <v>0</v>
      </c>
      <c r="G2415" s="89" t="b">
        <v>0</v>
      </c>
    </row>
    <row r="2416" spans="1:7" ht="15">
      <c r="A2416" s="90" t="s">
        <v>2150</v>
      </c>
      <c r="B2416" s="89">
        <v>2</v>
      </c>
      <c r="C2416" s="103">
        <v>0.0010462645723071824</v>
      </c>
      <c r="D2416" s="89" t="s">
        <v>1347</v>
      </c>
      <c r="E2416" s="89" t="b">
        <v>0</v>
      </c>
      <c r="F2416" s="89" t="b">
        <v>0</v>
      </c>
      <c r="G2416" s="89" t="b">
        <v>0</v>
      </c>
    </row>
    <row r="2417" spans="1:7" ht="15">
      <c r="A2417" s="90" t="s">
        <v>1622</v>
      </c>
      <c r="B2417" s="89">
        <v>2</v>
      </c>
      <c r="C2417" s="103">
        <v>0.0008041817450743868</v>
      </c>
      <c r="D2417" s="89" t="s">
        <v>1347</v>
      </c>
      <c r="E2417" s="89" t="b">
        <v>0</v>
      </c>
      <c r="F2417" s="89" t="b">
        <v>0</v>
      </c>
      <c r="G2417" s="89" t="b">
        <v>0</v>
      </c>
    </row>
    <row r="2418" spans="1:7" ht="15">
      <c r="A2418" s="90" t="s">
        <v>1588</v>
      </c>
      <c r="B2418" s="89">
        <v>2</v>
      </c>
      <c r="C2418" s="103">
        <v>0.0008041817450743868</v>
      </c>
      <c r="D2418" s="89" t="s">
        <v>1347</v>
      </c>
      <c r="E2418" s="89" t="b">
        <v>0</v>
      </c>
      <c r="F2418" s="89" t="b">
        <v>0</v>
      </c>
      <c r="G2418" s="89" t="b">
        <v>0</v>
      </c>
    </row>
    <row r="2419" spans="1:7" ht="15">
      <c r="A2419" s="90" t="s">
        <v>2268</v>
      </c>
      <c r="B2419" s="89">
        <v>2</v>
      </c>
      <c r="C2419" s="103">
        <v>0.0008041817450743868</v>
      </c>
      <c r="D2419" s="89" t="s">
        <v>1347</v>
      </c>
      <c r="E2419" s="89" t="b">
        <v>0</v>
      </c>
      <c r="F2419" s="89" t="b">
        <v>0</v>
      </c>
      <c r="G2419" s="89" t="b">
        <v>0</v>
      </c>
    </row>
    <row r="2420" spans="1:7" ht="15">
      <c r="A2420" s="90" t="s">
        <v>2642</v>
      </c>
      <c r="B2420" s="89">
        <v>2</v>
      </c>
      <c r="C2420" s="103">
        <v>0.0008041817450743868</v>
      </c>
      <c r="D2420" s="89" t="s">
        <v>1347</v>
      </c>
      <c r="E2420" s="89" t="b">
        <v>0</v>
      </c>
      <c r="F2420" s="89" t="b">
        <v>0</v>
      </c>
      <c r="G2420" s="89" t="b">
        <v>0</v>
      </c>
    </row>
    <row r="2421" spans="1:7" ht="15">
      <c r="A2421" s="90" t="s">
        <v>2019</v>
      </c>
      <c r="B2421" s="89">
        <v>2</v>
      </c>
      <c r="C2421" s="103">
        <v>0.0008041817450743868</v>
      </c>
      <c r="D2421" s="89" t="s">
        <v>1347</v>
      </c>
      <c r="E2421" s="89" t="b">
        <v>0</v>
      </c>
      <c r="F2421" s="89" t="b">
        <v>0</v>
      </c>
      <c r="G2421" s="89" t="b">
        <v>0</v>
      </c>
    </row>
    <row r="2422" spans="1:7" ht="15">
      <c r="A2422" s="90" t="s">
        <v>3401</v>
      </c>
      <c r="B2422" s="89">
        <v>2</v>
      </c>
      <c r="C2422" s="103">
        <v>0.0008041817450743868</v>
      </c>
      <c r="D2422" s="89" t="s">
        <v>1347</v>
      </c>
      <c r="E2422" s="89" t="b">
        <v>0</v>
      </c>
      <c r="F2422" s="89" t="b">
        <v>0</v>
      </c>
      <c r="G2422" s="89" t="b">
        <v>0</v>
      </c>
    </row>
    <row r="2423" spans="1:7" ht="15">
      <c r="A2423" s="90" t="s">
        <v>2851</v>
      </c>
      <c r="B2423" s="89">
        <v>2</v>
      </c>
      <c r="C2423" s="103">
        <v>0.0010462645723071824</v>
      </c>
      <c r="D2423" s="89" t="s">
        <v>1347</v>
      </c>
      <c r="E2423" s="89" t="b">
        <v>0</v>
      </c>
      <c r="F2423" s="89" t="b">
        <v>0</v>
      </c>
      <c r="G2423" s="89" t="b">
        <v>0</v>
      </c>
    </row>
    <row r="2424" spans="1:7" ht="15">
      <c r="A2424" s="90" t="s">
        <v>3204</v>
      </c>
      <c r="B2424" s="89">
        <v>2</v>
      </c>
      <c r="C2424" s="103">
        <v>0.0010462645723071824</v>
      </c>
      <c r="D2424" s="89" t="s">
        <v>1347</v>
      </c>
      <c r="E2424" s="89" t="b">
        <v>0</v>
      </c>
      <c r="F2424" s="89" t="b">
        <v>0</v>
      </c>
      <c r="G2424" s="89" t="b">
        <v>0</v>
      </c>
    </row>
    <row r="2425" spans="1:7" ht="15">
      <c r="A2425" s="90" t="s">
        <v>1110</v>
      </c>
      <c r="B2425" s="89">
        <v>2</v>
      </c>
      <c r="C2425" s="103">
        <v>0.0008041817450743868</v>
      </c>
      <c r="D2425" s="89" t="s">
        <v>1347</v>
      </c>
      <c r="E2425" s="89" t="b">
        <v>0</v>
      </c>
      <c r="F2425" s="89" t="b">
        <v>0</v>
      </c>
      <c r="G2425" s="89" t="b">
        <v>0</v>
      </c>
    </row>
    <row r="2426" spans="1:7" ht="15">
      <c r="A2426" s="90" t="s">
        <v>2026</v>
      </c>
      <c r="B2426" s="89">
        <v>2</v>
      </c>
      <c r="C2426" s="103">
        <v>0.0010462645723071824</v>
      </c>
      <c r="D2426" s="89" t="s">
        <v>1347</v>
      </c>
      <c r="E2426" s="89" t="b">
        <v>0</v>
      </c>
      <c r="F2426" s="89" t="b">
        <v>0</v>
      </c>
      <c r="G2426" s="89" t="b">
        <v>0</v>
      </c>
    </row>
    <row r="2427" spans="1:7" ht="15">
      <c r="A2427" s="90" t="s">
        <v>2174</v>
      </c>
      <c r="B2427" s="89">
        <v>2</v>
      </c>
      <c r="C2427" s="103">
        <v>0.0008041817450743868</v>
      </c>
      <c r="D2427" s="89" t="s">
        <v>1347</v>
      </c>
      <c r="E2427" s="89" t="b">
        <v>0</v>
      </c>
      <c r="F2427" s="89" t="b">
        <v>0</v>
      </c>
      <c r="G2427" s="89" t="b">
        <v>0</v>
      </c>
    </row>
    <row r="2428" spans="1:7" ht="15">
      <c r="A2428" s="90" t="s">
        <v>1772</v>
      </c>
      <c r="B2428" s="89">
        <v>2</v>
      </c>
      <c r="C2428" s="103">
        <v>0.0010462645723071824</v>
      </c>
      <c r="D2428" s="89" t="s">
        <v>1347</v>
      </c>
      <c r="E2428" s="89" t="b">
        <v>0</v>
      </c>
      <c r="F2428" s="89" t="b">
        <v>0</v>
      </c>
      <c r="G2428" s="89" t="b">
        <v>0</v>
      </c>
    </row>
    <row r="2429" spans="1:7" ht="15">
      <c r="A2429" s="90" t="s">
        <v>3182</v>
      </c>
      <c r="B2429" s="89">
        <v>2</v>
      </c>
      <c r="C2429" s="103">
        <v>0.0010462645723071824</v>
      </c>
      <c r="D2429" s="89" t="s">
        <v>1347</v>
      </c>
      <c r="E2429" s="89" t="b">
        <v>0</v>
      </c>
      <c r="F2429" s="89" t="b">
        <v>0</v>
      </c>
      <c r="G2429" s="89" t="b">
        <v>0</v>
      </c>
    </row>
    <row r="2430" spans="1:7" ht="15">
      <c r="A2430" s="90" t="s">
        <v>2736</v>
      </c>
      <c r="B2430" s="89">
        <v>2</v>
      </c>
      <c r="C2430" s="103">
        <v>0.0010462645723071824</v>
      </c>
      <c r="D2430" s="89" t="s">
        <v>1347</v>
      </c>
      <c r="E2430" s="89" t="b">
        <v>0</v>
      </c>
      <c r="F2430" s="89" t="b">
        <v>0</v>
      </c>
      <c r="G2430" s="89" t="b">
        <v>0</v>
      </c>
    </row>
    <row r="2431" spans="1:7" ht="15">
      <c r="A2431" s="90" t="s">
        <v>1869</v>
      </c>
      <c r="B2431" s="89">
        <v>2</v>
      </c>
      <c r="C2431" s="103">
        <v>0.0010462645723071824</v>
      </c>
      <c r="D2431" s="89" t="s">
        <v>1347</v>
      </c>
      <c r="E2431" s="89" t="b">
        <v>0</v>
      </c>
      <c r="F2431" s="89" t="b">
        <v>0</v>
      </c>
      <c r="G2431" s="89" t="b">
        <v>0</v>
      </c>
    </row>
    <row r="2432" spans="1:7" ht="15">
      <c r="A2432" s="90" t="s">
        <v>2316</v>
      </c>
      <c r="B2432" s="89">
        <v>2</v>
      </c>
      <c r="C2432" s="103">
        <v>0.0008041817450743868</v>
      </c>
      <c r="D2432" s="89" t="s">
        <v>1347</v>
      </c>
      <c r="E2432" s="89" t="b">
        <v>0</v>
      </c>
      <c r="F2432" s="89" t="b">
        <v>0</v>
      </c>
      <c r="G2432" s="89" t="b">
        <v>0</v>
      </c>
    </row>
    <row r="2433" spans="1:7" ht="15">
      <c r="A2433" s="90" t="s">
        <v>2183</v>
      </c>
      <c r="B2433" s="89">
        <v>2</v>
      </c>
      <c r="C2433" s="103">
        <v>0.0008041817450743868</v>
      </c>
      <c r="D2433" s="89" t="s">
        <v>1347</v>
      </c>
      <c r="E2433" s="89" t="b">
        <v>0</v>
      </c>
      <c r="F2433" s="89" t="b">
        <v>0</v>
      </c>
      <c r="G2433" s="89" t="b">
        <v>0</v>
      </c>
    </row>
    <row r="2434" spans="1:7" ht="15">
      <c r="A2434" s="90" t="s">
        <v>3135</v>
      </c>
      <c r="B2434" s="89">
        <v>2</v>
      </c>
      <c r="C2434" s="103">
        <v>0.0010462645723071824</v>
      </c>
      <c r="D2434" s="89" t="s">
        <v>1347</v>
      </c>
      <c r="E2434" s="89" t="b">
        <v>0</v>
      </c>
      <c r="F2434" s="89" t="b">
        <v>0</v>
      </c>
      <c r="G2434" s="89" t="b">
        <v>0</v>
      </c>
    </row>
    <row r="2435" spans="1:7" ht="15">
      <c r="A2435" s="90" t="s">
        <v>2862</v>
      </c>
      <c r="B2435" s="89">
        <v>2</v>
      </c>
      <c r="C2435" s="103">
        <v>0.0008041817450743868</v>
      </c>
      <c r="D2435" s="89" t="s">
        <v>1347</v>
      </c>
      <c r="E2435" s="89" t="b">
        <v>0</v>
      </c>
      <c r="F2435" s="89" t="b">
        <v>0</v>
      </c>
      <c r="G2435" s="89" t="b">
        <v>0</v>
      </c>
    </row>
    <row r="2436" spans="1:7" ht="15">
      <c r="A2436" s="90" t="s">
        <v>2964</v>
      </c>
      <c r="B2436" s="89">
        <v>2</v>
      </c>
      <c r="C2436" s="103">
        <v>0.0010462645723071824</v>
      </c>
      <c r="D2436" s="89" t="s">
        <v>1347</v>
      </c>
      <c r="E2436" s="89" t="b">
        <v>0</v>
      </c>
      <c r="F2436" s="89" t="b">
        <v>0</v>
      </c>
      <c r="G2436" s="89" t="b">
        <v>0</v>
      </c>
    </row>
    <row r="2437" spans="1:7" ht="15">
      <c r="A2437" s="90" t="s">
        <v>1596</v>
      </c>
      <c r="B2437" s="89">
        <v>2</v>
      </c>
      <c r="C2437" s="103">
        <v>0.0008041817450743868</v>
      </c>
      <c r="D2437" s="89" t="s">
        <v>1347</v>
      </c>
      <c r="E2437" s="89" t="b">
        <v>0</v>
      </c>
      <c r="F2437" s="89" t="b">
        <v>0</v>
      </c>
      <c r="G2437" s="89" t="b">
        <v>0</v>
      </c>
    </row>
    <row r="2438" spans="1:7" ht="15">
      <c r="A2438" s="90" t="s">
        <v>2840</v>
      </c>
      <c r="B2438" s="89">
        <v>2</v>
      </c>
      <c r="C2438" s="103">
        <v>0.0010462645723071824</v>
      </c>
      <c r="D2438" s="89" t="s">
        <v>1347</v>
      </c>
      <c r="E2438" s="89" t="b">
        <v>0</v>
      </c>
      <c r="F2438" s="89" t="b">
        <v>0</v>
      </c>
      <c r="G2438" s="89" t="b">
        <v>0</v>
      </c>
    </row>
    <row r="2439" spans="1:7" ht="15">
      <c r="A2439" s="90" t="s">
        <v>3507</v>
      </c>
      <c r="B2439" s="89">
        <v>2</v>
      </c>
      <c r="C2439" s="103">
        <v>0.0010462645723071824</v>
      </c>
      <c r="D2439" s="89" t="s">
        <v>1347</v>
      </c>
      <c r="E2439" s="89" t="b">
        <v>1</v>
      </c>
      <c r="F2439" s="89" t="b">
        <v>0</v>
      </c>
      <c r="G2439" s="89" t="b">
        <v>0</v>
      </c>
    </row>
    <row r="2440" spans="1:7" ht="15">
      <c r="A2440" s="90" t="s">
        <v>3360</v>
      </c>
      <c r="B2440" s="89">
        <v>2</v>
      </c>
      <c r="C2440" s="103">
        <v>0.0010462645723071824</v>
      </c>
      <c r="D2440" s="89" t="s">
        <v>1347</v>
      </c>
      <c r="E2440" s="89" t="b">
        <v>0</v>
      </c>
      <c r="F2440" s="89" t="b">
        <v>0</v>
      </c>
      <c r="G2440" s="89" t="b">
        <v>0</v>
      </c>
    </row>
    <row r="2441" spans="1:7" ht="15">
      <c r="A2441" s="90" t="s">
        <v>1875</v>
      </c>
      <c r="B2441" s="89">
        <v>2</v>
      </c>
      <c r="C2441" s="103">
        <v>0.0008041817450743868</v>
      </c>
      <c r="D2441" s="89" t="s">
        <v>1347</v>
      </c>
      <c r="E2441" s="89" t="b">
        <v>0</v>
      </c>
      <c r="F2441" s="89" t="b">
        <v>0</v>
      </c>
      <c r="G2441" s="89" t="b">
        <v>0</v>
      </c>
    </row>
    <row r="2442" spans="1:7" ht="15">
      <c r="A2442" s="90" t="s">
        <v>2931</v>
      </c>
      <c r="B2442" s="89">
        <v>2</v>
      </c>
      <c r="C2442" s="103">
        <v>0.0010462645723071824</v>
      </c>
      <c r="D2442" s="89" t="s">
        <v>1347</v>
      </c>
      <c r="E2442" s="89" t="b">
        <v>0</v>
      </c>
      <c r="F2442" s="89" t="b">
        <v>0</v>
      </c>
      <c r="G2442" s="89" t="b">
        <v>0</v>
      </c>
    </row>
    <row r="2443" spans="1:7" ht="15">
      <c r="A2443" s="90" t="s">
        <v>3508</v>
      </c>
      <c r="B2443" s="89">
        <v>2</v>
      </c>
      <c r="C2443" s="103">
        <v>0.0010462645723071824</v>
      </c>
      <c r="D2443" s="89" t="s">
        <v>1347</v>
      </c>
      <c r="E2443" s="89" t="b">
        <v>0</v>
      </c>
      <c r="F2443" s="89" t="b">
        <v>0</v>
      </c>
      <c r="G2443" s="89" t="b">
        <v>0</v>
      </c>
    </row>
    <row r="2444" spans="1:7" ht="15">
      <c r="A2444" s="90" t="s">
        <v>2050</v>
      </c>
      <c r="B2444" s="89">
        <v>2</v>
      </c>
      <c r="C2444" s="103">
        <v>0.0010462645723071824</v>
      </c>
      <c r="D2444" s="89" t="s">
        <v>1347</v>
      </c>
      <c r="E2444" s="89" t="b">
        <v>0</v>
      </c>
      <c r="F2444" s="89" t="b">
        <v>0</v>
      </c>
      <c r="G2444" s="89" t="b">
        <v>0</v>
      </c>
    </row>
    <row r="2445" spans="1:7" ht="15">
      <c r="A2445" s="90" t="s">
        <v>1490</v>
      </c>
      <c r="B2445" s="89">
        <v>2</v>
      </c>
      <c r="C2445" s="103">
        <v>0.0008041817450743868</v>
      </c>
      <c r="D2445" s="89" t="s">
        <v>1347</v>
      </c>
      <c r="E2445" s="89" t="b">
        <v>0</v>
      </c>
      <c r="F2445" s="89" t="b">
        <v>0</v>
      </c>
      <c r="G2445" s="89" t="b">
        <v>0</v>
      </c>
    </row>
    <row r="2446" spans="1:7" ht="15">
      <c r="A2446" s="90" t="s">
        <v>3330</v>
      </c>
      <c r="B2446" s="89">
        <v>2</v>
      </c>
      <c r="C2446" s="103">
        <v>0.0010462645723071824</v>
      </c>
      <c r="D2446" s="89" t="s">
        <v>1347</v>
      </c>
      <c r="E2446" s="89" t="b">
        <v>0</v>
      </c>
      <c r="F2446" s="89" t="b">
        <v>1</v>
      </c>
      <c r="G2446" s="89" t="b">
        <v>0</v>
      </c>
    </row>
    <row r="2447" spans="1:7" ht="15">
      <c r="A2447" s="90" t="s">
        <v>2721</v>
      </c>
      <c r="B2447" s="89">
        <v>2</v>
      </c>
      <c r="C2447" s="103">
        <v>0.0008041817450743868</v>
      </c>
      <c r="D2447" s="89" t="s">
        <v>1347</v>
      </c>
      <c r="E2447" s="89" t="b">
        <v>0</v>
      </c>
      <c r="F2447" s="89" t="b">
        <v>0</v>
      </c>
      <c r="G2447" s="89" t="b">
        <v>0</v>
      </c>
    </row>
    <row r="2448" spans="1:7" ht="15">
      <c r="A2448" s="90" t="s">
        <v>1661</v>
      </c>
      <c r="B2448" s="89">
        <v>2</v>
      </c>
      <c r="C2448" s="103">
        <v>0.0008041817450743868</v>
      </c>
      <c r="D2448" s="89" t="s">
        <v>1347</v>
      </c>
      <c r="E2448" s="89" t="b">
        <v>0</v>
      </c>
      <c r="F2448" s="89" t="b">
        <v>0</v>
      </c>
      <c r="G2448" s="89" t="b">
        <v>0</v>
      </c>
    </row>
    <row r="2449" spans="1:7" ht="15">
      <c r="A2449" s="90" t="s">
        <v>3347</v>
      </c>
      <c r="B2449" s="89">
        <v>2</v>
      </c>
      <c r="C2449" s="103">
        <v>0.0010462645723071824</v>
      </c>
      <c r="D2449" s="89" t="s">
        <v>1347</v>
      </c>
      <c r="E2449" s="89" t="b">
        <v>0</v>
      </c>
      <c r="F2449" s="89" t="b">
        <v>0</v>
      </c>
      <c r="G2449" s="89" t="b">
        <v>0</v>
      </c>
    </row>
    <row r="2450" spans="1:7" ht="15">
      <c r="A2450" s="90" t="s">
        <v>3114</v>
      </c>
      <c r="B2450" s="89">
        <v>2</v>
      </c>
      <c r="C2450" s="103">
        <v>0.0010462645723071824</v>
      </c>
      <c r="D2450" s="89" t="s">
        <v>1347</v>
      </c>
      <c r="E2450" s="89" t="b">
        <v>0</v>
      </c>
      <c r="F2450" s="89" t="b">
        <v>0</v>
      </c>
      <c r="G2450" s="89" t="b">
        <v>0</v>
      </c>
    </row>
    <row r="2451" spans="1:7" ht="15">
      <c r="A2451" s="90" t="s">
        <v>2921</v>
      </c>
      <c r="B2451" s="89">
        <v>2</v>
      </c>
      <c r="C2451" s="103">
        <v>0.0010462645723071824</v>
      </c>
      <c r="D2451" s="89" t="s">
        <v>1347</v>
      </c>
      <c r="E2451" s="89" t="b">
        <v>0</v>
      </c>
      <c r="F2451" s="89" t="b">
        <v>0</v>
      </c>
      <c r="G2451" s="89" t="b">
        <v>0</v>
      </c>
    </row>
    <row r="2452" spans="1:7" ht="15">
      <c r="A2452" s="90" t="s">
        <v>2619</v>
      </c>
      <c r="B2452" s="89">
        <v>2</v>
      </c>
      <c r="C2452" s="103">
        <v>0.0008041817450743868</v>
      </c>
      <c r="D2452" s="89" t="s">
        <v>1347</v>
      </c>
      <c r="E2452" s="89" t="b">
        <v>0</v>
      </c>
      <c r="F2452" s="89" t="b">
        <v>0</v>
      </c>
      <c r="G2452" s="89" t="b">
        <v>0</v>
      </c>
    </row>
    <row r="2453" spans="1:7" ht="15">
      <c r="A2453" s="90" t="s">
        <v>1881</v>
      </c>
      <c r="B2453" s="89">
        <v>2</v>
      </c>
      <c r="C2453" s="103">
        <v>0.0010462645723071824</v>
      </c>
      <c r="D2453" s="89" t="s">
        <v>1347</v>
      </c>
      <c r="E2453" s="89" t="b">
        <v>0</v>
      </c>
      <c r="F2453" s="89" t="b">
        <v>0</v>
      </c>
      <c r="G2453" s="89" t="b">
        <v>0</v>
      </c>
    </row>
    <row r="2454" spans="1:7" ht="15">
      <c r="A2454" s="90" t="s">
        <v>2995</v>
      </c>
      <c r="B2454" s="89">
        <v>2</v>
      </c>
      <c r="C2454" s="103">
        <v>0.0010462645723071824</v>
      </c>
      <c r="D2454" s="89" t="s">
        <v>1347</v>
      </c>
      <c r="E2454" s="89" t="b">
        <v>0</v>
      </c>
      <c r="F2454" s="89" t="b">
        <v>0</v>
      </c>
      <c r="G2454" s="89" t="b">
        <v>0</v>
      </c>
    </row>
    <row r="2455" spans="1:7" ht="15">
      <c r="A2455" s="90" t="s">
        <v>2859</v>
      </c>
      <c r="B2455" s="89">
        <v>2</v>
      </c>
      <c r="C2455" s="103">
        <v>0.0010462645723071824</v>
      </c>
      <c r="D2455" s="89" t="s">
        <v>1347</v>
      </c>
      <c r="E2455" s="89" t="b">
        <v>0</v>
      </c>
      <c r="F2455" s="89" t="b">
        <v>0</v>
      </c>
      <c r="G2455" s="89" t="b">
        <v>0</v>
      </c>
    </row>
    <row r="2456" spans="1:7" ht="15">
      <c r="A2456" s="90" t="s">
        <v>3339</v>
      </c>
      <c r="B2456" s="89">
        <v>2</v>
      </c>
      <c r="C2456" s="103">
        <v>0.0010462645723071824</v>
      </c>
      <c r="D2456" s="89" t="s">
        <v>1347</v>
      </c>
      <c r="E2456" s="89" t="b">
        <v>0</v>
      </c>
      <c r="F2456" s="89" t="b">
        <v>0</v>
      </c>
      <c r="G2456" s="89" t="b">
        <v>0</v>
      </c>
    </row>
    <row r="2457" spans="1:7" ht="15">
      <c r="A2457" s="90" t="s">
        <v>1803</v>
      </c>
      <c r="B2457" s="89">
        <v>2</v>
      </c>
      <c r="C2457" s="103">
        <v>0.0008041817450743868</v>
      </c>
      <c r="D2457" s="89" t="s">
        <v>1347</v>
      </c>
      <c r="E2457" s="89" t="b">
        <v>0</v>
      </c>
      <c r="F2457" s="89" t="b">
        <v>0</v>
      </c>
      <c r="G2457" s="89" t="b">
        <v>0</v>
      </c>
    </row>
    <row r="2458" spans="1:7" ht="15">
      <c r="A2458" s="90" t="s">
        <v>1547</v>
      </c>
      <c r="B2458" s="89">
        <v>2</v>
      </c>
      <c r="C2458" s="103">
        <v>0.0008041817450743868</v>
      </c>
      <c r="D2458" s="89" t="s">
        <v>1347</v>
      </c>
      <c r="E2458" s="89" t="b">
        <v>0</v>
      </c>
      <c r="F2458" s="89" t="b">
        <v>0</v>
      </c>
      <c r="G2458" s="89" t="b">
        <v>0</v>
      </c>
    </row>
    <row r="2459" spans="1:7" ht="15">
      <c r="A2459" s="90" t="s">
        <v>1901</v>
      </c>
      <c r="B2459" s="89">
        <v>2</v>
      </c>
      <c r="C2459" s="103">
        <v>0.0008041817450743868</v>
      </c>
      <c r="D2459" s="89" t="s">
        <v>1347</v>
      </c>
      <c r="E2459" s="89" t="b">
        <v>0</v>
      </c>
      <c r="F2459" s="89" t="b">
        <v>0</v>
      </c>
      <c r="G2459" s="89" t="b">
        <v>0</v>
      </c>
    </row>
    <row r="2460" spans="1:7" ht="15">
      <c r="A2460" s="90" t="s">
        <v>3179</v>
      </c>
      <c r="B2460" s="89">
        <v>2</v>
      </c>
      <c r="C2460" s="103">
        <v>0.0010462645723071824</v>
      </c>
      <c r="D2460" s="89" t="s">
        <v>1347</v>
      </c>
      <c r="E2460" s="89" t="b">
        <v>0</v>
      </c>
      <c r="F2460" s="89" t="b">
        <v>0</v>
      </c>
      <c r="G2460" s="89" t="b">
        <v>0</v>
      </c>
    </row>
    <row r="2461" spans="1:7" ht="15">
      <c r="A2461" s="90" t="s">
        <v>1497</v>
      </c>
      <c r="B2461" s="89">
        <v>2</v>
      </c>
      <c r="C2461" s="103">
        <v>0.0010462645723071824</v>
      </c>
      <c r="D2461" s="89" t="s">
        <v>1347</v>
      </c>
      <c r="E2461" s="89" t="b">
        <v>0</v>
      </c>
      <c r="F2461" s="89" t="b">
        <v>0</v>
      </c>
      <c r="G2461" s="89" t="b">
        <v>0</v>
      </c>
    </row>
    <row r="2462" spans="1:7" ht="15">
      <c r="A2462" s="90" t="s">
        <v>3299</v>
      </c>
      <c r="B2462" s="89">
        <v>2</v>
      </c>
      <c r="C2462" s="103">
        <v>0.0010462645723071824</v>
      </c>
      <c r="D2462" s="89" t="s">
        <v>1347</v>
      </c>
      <c r="E2462" s="89" t="b">
        <v>0</v>
      </c>
      <c r="F2462" s="89" t="b">
        <v>0</v>
      </c>
      <c r="G2462" s="89" t="b">
        <v>0</v>
      </c>
    </row>
    <row r="2463" spans="1:7" ht="15">
      <c r="A2463" s="90" t="s">
        <v>3139</v>
      </c>
      <c r="B2463" s="89">
        <v>2</v>
      </c>
      <c r="C2463" s="103">
        <v>0.0010462645723071824</v>
      </c>
      <c r="D2463" s="89" t="s">
        <v>1347</v>
      </c>
      <c r="E2463" s="89" t="b">
        <v>0</v>
      </c>
      <c r="F2463" s="89" t="b">
        <v>0</v>
      </c>
      <c r="G2463" s="89" t="b">
        <v>0</v>
      </c>
    </row>
    <row r="2464" spans="1:7" ht="15">
      <c r="A2464" s="90" t="s">
        <v>1858</v>
      </c>
      <c r="B2464" s="89">
        <v>2</v>
      </c>
      <c r="C2464" s="103">
        <v>0.0010462645723071824</v>
      </c>
      <c r="D2464" s="89" t="s">
        <v>1347</v>
      </c>
      <c r="E2464" s="89" t="b">
        <v>0</v>
      </c>
      <c r="F2464" s="89" t="b">
        <v>0</v>
      </c>
      <c r="G2464" s="89" t="b">
        <v>0</v>
      </c>
    </row>
    <row r="2465" spans="1:7" ht="15">
      <c r="A2465" s="90" t="s">
        <v>1610</v>
      </c>
      <c r="B2465" s="89">
        <v>2</v>
      </c>
      <c r="C2465" s="103">
        <v>0.0008041817450743868</v>
      </c>
      <c r="D2465" s="89" t="s">
        <v>1347</v>
      </c>
      <c r="E2465" s="89" t="b">
        <v>0</v>
      </c>
      <c r="F2465" s="89" t="b">
        <v>0</v>
      </c>
      <c r="G2465" s="89" t="b">
        <v>0</v>
      </c>
    </row>
    <row r="2466" spans="1:7" ht="15">
      <c r="A2466" s="90" t="s">
        <v>1519</v>
      </c>
      <c r="B2466" s="89">
        <v>2</v>
      </c>
      <c r="C2466" s="103">
        <v>0.0008041817450743868</v>
      </c>
      <c r="D2466" s="89" t="s">
        <v>1347</v>
      </c>
      <c r="E2466" s="89" t="b">
        <v>0</v>
      </c>
      <c r="F2466" s="89" t="b">
        <v>0</v>
      </c>
      <c r="G2466" s="89" t="b">
        <v>0</v>
      </c>
    </row>
    <row r="2467" spans="1:7" ht="15">
      <c r="A2467" s="90" t="s">
        <v>2202</v>
      </c>
      <c r="B2467" s="89">
        <v>2</v>
      </c>
      <c r="C2467" s="103">
        <v>0.0008041817450743868</v>
      </c>
      <c r="D2467" s="89" t="s">
        <v>1347</v>
      </c>
      <c r="E2467" s="89" t="b">
        <v>0</v>
      </c>
      <c r="F2467" s="89" t="b">
        <v>0</v>
      </c>
      <c r="G2467" s="89" t="b">
        <v>0</v>
      </c>
    </row>
    <row r="2468" spans="1:7" ht="15">
      <c r="A2468" s="90" t="s">
        <v>3358</v>
      </c>
      <c r="B2468" s="89">
        <v>2</v>
      </c>
      <c r="C2468" s="103">
        <v>0.0010462645723071824</v>
      </c>
      <c r="D2468" s="89" t="s">
        <v>1347</v>
      </c>
      <c r="E2468" s="89" t="b">
        <v>0</v>
      </c>
      <c r="F2468" s="89" t="b">
        <v>0</v>
      </c>
      <c r="G2468" s="89" t="b">
        <v>0</v>
      </c>
    </row>
    <row r="2469" spans="1:7" ht="15">
      <c r="A2469" s="90" t="s">
        <v>1558</v>
      </c>
      <c r="B2469" s="89">
        <v>2</v>
      </c>
      <c r="C2469" s="103">
        <v>0.0008041817450743868</v>
      </c>
      <c r="D2469" s="89" t="s">
        <v>1347</v>
      </c>
      <c r="E2469" s="89" t="b">
        <v>0</v>
      </c>
      <c r="F2469" s="89" t="b">
        <v>0</v>
      </c>
      <c r="G2469" s="89" t="b">
        <v>0</v>
      </c>
    </row>
    <row r="2470" spans="1:7" ht="15">
      <c r="A2470" s="90" t="s">
        <v>1945</v>
      </c>
      <c r="B2470" s="89">
        <v>2</v>
      </c>
      <c r="C2470" s="103">
        <v>0.0008041817450743868</v>
      </c>
      <c r="D2470" s="89" t="s">
        <v>1347</v>
      </c>
      <c r="E2470" s="89" t="b">
        <v>0</v>
      </c>
      <c r="F2470" s="89" t="b">
        <v>0</v>
      </c>
      <c r="G2470" s="89" t="b">
        <v>0</v>
      </c>
    </row>
    <row r="2471" spans="1:7" ht="15">
      <c r="A2471" s="90" t="s">
        <v>1771</v>
      </c>
      <c r="B2471" s="89">
        <v>2</v>
      </c>
      <c r="C2471" s="103">
        <v>0.0008041817450743868</v>
      </c>
      <c r="D2471" s="89" t="s">
        <v>1347</v>
      </c>
      <c r="E2471" s="89" t="b">
        <v>0</v>
      </c>
      <c r="F2471" s="89" t="b">
        <v>0</v>
      </c>
      <c r="G2471" s="89" t="b">
        <v>0</v>
      </c>
    </row>
    <row r="2472" spans="1:7" ht="15">
      <c r="A2472" s="90" t="s">
        <v>1709</v>
      </c>
      <c r="B2472" s="89">
        <v>2</v>
      </c>
      <c r="C2472" s="103">
        <v>0.0010462645723071824</v>
      </c>
      <c r="D2472" s="89" t="s">
        <v>1347</v>
      </c>
      <c r="E2472" s="89" t="b">
        <v>0</v>
      </c>
      <c r="F2472" s="89" t="b">
        <v>0</v>
      </c>
      <c r="G2472" s="89" t="b">
        <v>0</v>
      </c>
    </row>
    <row r="2473" spans="1:7" ht="15">
      <c r="A2473" s="90" t="s">
        <v>1989</v>
      </c>
      <c r="B2473" s="89">
        <v>2</v>
      </c>
      <c r="C2473" s="103">
        <v>0.0008041817450743868</v>
      </c>
      <c r="D2473" s="89" t="s">
        <v>1347</v>
      </c>
      <c r="E2473" s="89" t="b">
        <v>0</v>
      </c>
      <c r="F2473" s="89" t="b">
        <v>0</v>
      </c>
      <c r="G2473" s="89" t="b">
        <v>0</v>
      </c>
    </row>
    <row r="2474" spans="1:7" ht="15">
      <c r="A2474" s="90" t="s">
        <v>2696</v>
      </c>
      <c r="B2474" s="89">
        <v>2</v>
      </c>
      <c r="C2474" s="103">
        <v>0.0010462645723071824</v>
      </c>
      <c r="D2474" s="89" t="s">
        <v>1347</v>
      </c>
      <c r="E2474" s="89" t="b">
        <v>0</v>
      </c>
      <c r="F2474" s="89" t="b">
        <v>0</v>
      </c>
      <c r="G2474" s="89" t="b">
        <v>0</v>
      </c>
    </row>
    <row r="2475" spans="1:7" ht="15">
      <c r="A2475" s="90" t="s">
        <v>2320</v>
      </c>
      <c r="B2475" s="89">
        <v>2</v>
      </c>
      <c r="C2475" s="103">
        <v>0.0010462645723071824</v>
      </c>
      <c r="D2475" s="89" t="s">
        <v>1347</v>
      </c>
      <c r="E2475" s="89" t="b">
        <v>0</v>
      </c>
      <c r="F2475" s="89" t="b">
        <v>0</v>
      </c>
      <c r="G2475" s="89" t="b">
        <v>0</v>
      </c>
    </row>
    <row r="2476" spans="1:7" ht="15">
      <c r="A2476" s="90" t="s">
        <v>2775</v>
      </c>
      <c r="B2476" s="89">
        <v>2</v>
      </c>
      <c r="C2476" s="103">
        <v>0.0010462645723071824</v>
      </c>
      <c r="D2476" s="89" t="s">
        <v>1347</v>
      </c>
      <c r="E2476" s="89" t="b">
        <v>0</v>
      </c>
      <c r="F2476" s="89" t="b">
        <v>0</v>
      </c>
      <c r="G2476" s="89" t="b">
        <v>0</v>
      </c>
    </row>
    <row r="2477" spans="1:7" ht="15">
      <c r="A2477" s="90" t="s">
        <v>1522</v>
      </c>
      <c r="B2477" s="89">
        <v>2</v>
      </c>
      <c r="C2477" s="103">
        <v>0.0008041817450743868</v>
      </c>
      <c r="D2477" s="89" t="s">
        <v>1347</v>
      </c>
      <c r="E2477" s="89" t="b">
        <v>0</v>
      </c>
      <c r="F2477" s="89" t="b">
        <v>0</v>
      </c>
      <c r="G2477" s="89" t="b">
        <v>0</v>
      </c>
    </row>
    <row r="2478" spans="1:7" ht="15">
      <c r="A2478" s="90" t="s">
        <v>2317</v>
      </c>
      <c r="B2478" s="89">
        <v>2</v>
      </c>
      <c r="C2478" s="103">
        <v>0.0008041817450743868</v>
      </c>
      <c r="D2478" s="89" t="s">
        <v>1347</v>
      </c>
      <c r="E2478" s="89" t="b">
        <v>0</v>
      </c>
      <c r="F2478" s="89" t="b">
        <v>0</v>
      </c>
      <c r="G2478" s="89" t="b">
        <v>0</v>
      </c>
    </row>
    <row r="2479" spans="1:7" ht="15">
      <c r="A2479" s="90" t="s">
        <v>1776</v>
      </c>
      <c r="B2479" s="89">
        <v>2</v>
      </c>
      <c r="C2479" s="103">
        <v>0.0008041817450743868</v>
      </c>
      <c r="D2479" s="89" t="s">
        <v>1347</v>
      </c>
      <c r="E2479" s="89" t="b">
        <v>0</v>
      </c>
      <c r="F2479" s="89" t="b">
        <v>0</v>
      </c>
      <c r="G2479" s="89" t="b">
        <v>0</v>
      </c>
    </row>
    <row r="2480" spans="1:7" ht="15">
      <c r="A2480" s="90" t="s">
        <v>1975</v>
      </c>
      <c r="B2480" s="89">
        <v>2</v>
      </c>
      <c r="C2480" s="103">
        <v>0.0010462645723071824</v>
      </c>
      <c r="D2480" s="89" t="s">
        <v>1347</v>
      </c>
      <c r="E2480" s="89" t="b">
        <v>0</v>
      </c>
      <c r="F2480" s="89" t="b">
        <v>0</v>
      </c>
      <c r="G2480" s="89" t="b">
        <v>0</v>
      </c>
    </row>
    <row r="2481" spans="1:7" ht="15">
      <c r="A2481" s="90" t="s">
        <v>1713</v>
      </c>
      <c r="B2481" s="89">
        <v>2</v>
      </c>
      <c r="C2481" s="103">
        <v>0.0008041817450743868</v>
      </c>
      <c r="D2481" s="89" t="s">
        <v>1347</v>
      </c>
      <c r="E2481" s="89" t="b">
        <v>0</v>
      </c>
      <c r="F2481" s="89" t="b">
        <v>0</v>
      </c>
      <c r="G2481" s="89" t="b">
        <v>0</v>
      </c>
    </row>
    <row r="2482" spans="1:7" ht="15">
      <c r="A2482" s="90" t="s">
        <v>1889</v>
      </c>
      <c r="B2482" s="89">
        <v>2</v>
      </c>
      <c r="C2482" s="103">
        <v>0.0008041817450743868</v>
      </c>
      <c r="D2482" s="89" t="s">
        <v>1347</v>
      </c>
      <c r="E2482" s="89" t="b">
        <v>0</v>
      </c>
      <c r="F2482" s="89" t="b">
        <v>0</v>
      </c>
      <c r="G2482" s="89" t="b">
        <v>0</v>
      </c>
    </row>
    <row r="2483" spans="1:7" ht="15">
      <c r="A2483" s="90" t="s">
        <v>1878</v>
      </c>
      <c r="B2483" s="89">
        <v>2</v>
      </c>
      <c r="C2483" s="103">
        <v>0.0010462645723071824</v>
      </c>
      <c r="D2483" s="89" t="s">
        <v>1347</v>
      </c>
      <c r="E2483" s="89" t="b">
        <v>0</v>
      </c>
      <c r="F2483" s="89" t="b">
        <v>0</v>
      </c>
      <c r="G2483" s="89" t="b">
        <v>0</v>
      </c>
    </row>
    <row r="2484" spans="1:7" ht="15">
      <c r="A2484" s="90" t="s">
        <v>2125</v>
      </c>
      <c r="B2484" s="89">
        <v>2</v>
      </c>
      <c r="C2484" s="103">
        <v>0.0008041817450743868</v>
      </c>
      <c r="D2484" s="89" t="s">
        <v>1347</v>
      </c>
      <c r="E2484" s="89" t="b">
        <v>0</v>
      </c>
      <c r="F2484" s="89" t="b">
        <v>0</v>
      </c>
      <c r="G2484" s="89" t="b">
        <v>0</v>
      </c>
    </row>
    <row r="2485" spans="1:7" ht="15">
      <c r="A2485" s="90" t="s">
        <v>1898</v>
      </c>
      <c r="B2485" s="89">
        <v>2</v>
      </c>
      <c r="C2485" s="103">
        <v>0.0008041817450743868</v>
      </c>
      <c r="D2485" s="89" t="s">
        <v>1347</v>
      </c>
      <c r="E2485" s="89" t="b">
        <v>0</v>
      </c>
      <c r="F2485" s="89" t="b">
        <v>0</v>
      </c>
      <c r="G2485" s="89" t="b">
        <v>0</v>
      </c>
    </row>
    <row r="2486" spans="1:7" ht="15">
      <c r="A2486" s="90" t="s">
        <v>3445</v>
      </c>
      <c r="B2486" s="89">
        <v>2</v>
      </c>
      <c r="C2486" s="103">
        <v>0.0008041817450743868</v>
      </c>
      <c r="D2486" s="89" t="s">
        <v>1347</v>
      </c>
      <c r="E2486" s="89" t="b">
        <v>0</v>
      </c>
      <c r="F2486" s="89" t="b">
        <v>0</v>
      </c>
      <c r="G2486" s="89" t="b">
        <v>0</v>
      </c>
    </row>
    <row r="2487" spans="1:7" ht="15">
      <c r="A2487" s="90" t="s">
        <v>1891</v>
      </c>
      <c r="B2487" s="89">
        <v>2</v>
      </c>
      <c r="C2487" s="103">
        <v>0.0008041817450743868</v>
      </c>
      <c r="D2487" s="89" t="s">
        <v>1347</v>
      </c>
      <c r="E2487" s="89" t="b">
        <v>0</v>
      </c>
      <c r="F2487" s="89" t="b">
        <v>0</v>
      </c>
      <c r="G2487" s="89" t="b">
        <v>0</v>
      </c>
    </row>
    <row r="2488" spans="1:7" ht="15">
      <c r="A2488" s="90" t="s">
        <v>2329</v>
      </c>
      <c r="B2488" s="89">
        <v>2</v>
      </c>
      <c r="C2488" s="103">
        <v>0.0010462645723071824</v>
      </c>
      <c r="D2488" s="89" t="s">
        <v>1347</v>
      </c>
      <c r="E2488" s="89" t="b">
        <v>0</v>
      </c>
      <c r="F2488" s="89" t="b">
        <v>0</v>
      </c>
      <c r="G2488" s="89" t="b">
        <v>0</v>
      </c>
    </row>
    <row r="2489" spans="1:7" ht="15">
      <c r="A2489" s="90" t="s">
        <v>1861</v>
      </c>
      <c r="B2489" s="89">
        <v>2</v>
      </c>
      <c r="C2489" s="103">
        <v>0.0008041817450743868</v>
      </c>
      <c r="D2489" s="89" t="s">
        <v>1347</v>
      </c>
      <c r="E2489" s="89" t="b">
        <v>1</v>
      </c>
      <c r="F2489" s="89" t="b">
        <v>0</v>
      </c>
      <c r="G2489" s="89" t="b">
        <v>0</v>
      </c>
    </row>
    <row r="2490" spans="1:7" ht="15">
      <c r="A2490" s="90" t="s">
        <v>1960</v>
      </c>
      <c r="B2490" s="89">
        <v>2</v>
      </c>
      <c r="C2490" s="103">
        <v>0.0008041817450743868</v>
      </c>
      <c r="D2490" s="89" t="s">
        <v>1347</v>
      </c>
      <c r="E2490" s="89" t="b">
        <v>0</v>
      </c>
      <c r="F2490" s="89" t="b">
        <v>0</v>
      </c>
      <c r="G2490" s="89" t="b">
        <v>0</v>
      </c>
    </row>
    <row r="2491" spans="1:7" ht="15">
      <c r="A2491" s="90" t="s">
        <v>3082</v>
      </c>
      <c r="B2491" s="89">
        <v>2</v>
      </c>
      <c r="C2491" s="103">
        <v>0.0008041817450743868</v>
      </c>
      <c r="D2491" s="89" t="s">
        <v>1347</v>
      </c>
      <c r="E2491" s="89" t="b">
        <v>0</v>
      </c>
      <c r="F2491" s="89" t="b">
        <v>0</v>
      </c>
      <c r="G2491" s="89" t="b">
        <v>0</v>
      </c>
    </row>
    <row r="2492" spans="1:7" ht="15">
      <c r="A2492" s="90" t="s">
        <v>2185</v>
      </c>
      <c r="B2492" s="89">
        <v>2</v>
      </c>
      <c r="C2492" s="103">
        <v>0.0008041817450743868</v>
      </c>
      <c r="D2492" s="89" t="s">
        <v>1347</v>
      </c>
      <c r="E2492" s="89" t="b">
        <v>0</v>
      </c>
      <c r="F2492" s="89" t="b">
        <v>0</v>
      </c>
      <c r="G2492" s="89" t="b">
        <v>0</v>
      </c>
    </row>
    <row r="2493" spans="1:7" ht="15">
      <c r="A2493" s="90" t="s">
        <v>1897</v>
      </c>
      <c r="B2493" s="89">
        <v>2</v>
      </c>
      <c r="C2493" s="103">
        <v>0.0008041817450743868</v>
      </c>
      <c r="D2493" s="89" t="s">
        <v>1347</v>
      </c>
      <c r="E2493" s="89" t="b">
        <v>0</v>
      </c>
      <c r="F2493" s="89" t="b">
        <v>0</v>
      </c>
      <c r="G2493" s="89" t="b">
        <v>0</v>
      </c>
    </row>
    <row r="2494" spans="1:7" ht="15">
      <c r="A2494" s="90" t="s">
        <v>3201</v>
      </c>
      <c r="B2494" s="89">
        <v>2</v>
      </c>
      <c r="C2494" s="103">
        <v>0.0008041817450743868</v>
      </c>
      <c r="D2494" s="89" t="s">
        <v>1347</v>
      </c>
      <c r="E2494" s="89" t="b">
        <v>0</v>
      </c>
      <c r="F2494" s="89" t="b">
        <v>0</v>
      </c>
      <c r="G2494" s="89" t="b">
        <v>0</v>
      </c>
    </row>
    <row r="2495" spans="1:7" ht="15">
      <c r="A2495" s="90" t="s">
        <v>2741</v>
      </c>
      <c r="B2495" s="89">
        <v>2</v>
      </c>
      <c r="C2495" s="103">
        <v>0.0010462645723071824</v>
      </c>
      <c r="D2495" s="89" t="s">
        <v>1347</v>
      </c>
      <c r="E2495" s="89" t="b">
        <v>0</v>
      </c>
      <c r="F2495" s="89" t="b">
        <v>0</v>
      </c>
      <c r="G2495" s="89" t="b">
        <v>0</v>
      </c>
    </row>
    <row r="2496" spans="1:7" ht="15">
      <c r="A2496" s="90" t="s">
        <v>1671</v>
      </c>
      <c r="B2496" s="89">
        <v>2</v>
      </c>
      <c r="C2496" s="103">
        <v>0.0010462645723071824</v>
      </c>
      <c r="D2496" s="89" t="s">
        <v>1347</v>
      </c>
      <c r="E2496" s="89" t="b">
        <v>0</v>
      </c>
      <c r="F2496" s="89" t="b">
        <v>0</v>
      </c>
      <c r="G2496" s="89" t="b">
        <v>0</v>
      </c>
    </row>
    <row r="2497" spans="1:7" ht="15">
      <c r="A2497" s="90" t="s">
        <v>1636</v>
      </c>
      <c r="B2497" s="89">
        <v>2</v>
      </c>
      <c r="C2497" s="103">
        <v>0.0010462645723071824</v>
      </c>
      <c r="D2497" s="89" t="s">
        <v>1347</v>
      </c>
      <c r="E2497" s="89" t="b">
        <v>0</v>
      </c>
      <c r="F2497" s="89" t="b">
        <v>1</v>
      </c>
      <c r="G2497" s="89" t="b">
        <v>0</v>
      </c>
    </row>
    <row r="2498" spans="1:7" ht="15">
      <c r="A2498" s="90" t="s">
        <v>1598</v>
      </c>
      <c r="B2498" s="89">
        <v>2</v>
      </c>
      <c r="C2498" s="103">
        <v>0.0008041817450743868</v>
      </c>
      <c r="D2498" s="89" t="s">
        <v>1347</v>
      </c>
      <c r="E2498" s="89" t="b">
        <v>0</v>
      </c>
      <c r="F2498" s="89" t="b">
        <v>0</v>
      </c>
      <c r="G2498" s="89" t="b">
        <v>0</v>
      </c>
    </row>
    <row r="2499" spans="1:7" ht="15">
      <c r="A2499" s="90" t="s">
        <v>3463</v>
      </c>
      <c r="B2499" s="89">
        <v>2</v>
      </c>
      <c r="C2499" s="103">
        <v>0.0010462645723071824</v>
      </c>
      <c r="D2499" s="89" t="s">
        <v>1347</v>
      </c>
      <c r="E2499" s="89" t="b">
        <v>0</v>
      </c>
      <c r="F2499" s="89" t="b">
        <v>0</v>
      </c>
      <c r="G2499" s="89" t="b">
        <v>0</v>
      </c>
    </row>
    <row r="2500" spans="1:7" ht="15">
      <c r="A2500" s="90" t="s">
        <v>2829</v>
      </c>
      <c r="B2500" s="89">
        <v>2</v>
      </c>
      <c r="C2500" s="103">
        <v>0.0010462645723071824</v>
      </c>
      <c r="D2500" s="89" t="s">
        <v>1347</v>
      </c>
      <c r="E2500" s="89" t="b">
        <v>0</v>
      </c>
      <c r="F2500" s="89" t="b">
        <v>0</v>
      </c>
      <c r="G2500" s="89" t="b">
        <v>0</v>
      </c>
    </row>
    <row r="2501" spans="1:7" ht="15">
      <c r="A2501" s="90" t="s">
        <v>1796</v>
      </c>
      <c r="B2501" s="89">
        <v>2</v>
      </c>
      <c r="C2501" s="103">
        <v>0.0008041817450743868</v>
      </c>
      <c r="D2501" s="89" t="s">
        <v>1347</v>
      </c>
      <c r="E2501" s="89" t="b">
        <v>0</v>
      </c>
      <c r="F2501" s="89" t="b">
        <v>0</v>
      </c>
      <c r="G2501" s="89" t="b">
        <v>0</v>
      </c>
    </row>
    <row r="2502" spans="1:7" ht="15">
      <c r="A2502" s="90" t="s">
        <v>1576</v>
      </c>
      <c r="B2502" s="89">
        <v>2</v>
      </c>
      <c r="C2502" s="103">
        <v>0.0010462645723071824</v>
      </c>
      <c r="D2502" s="89" t="s">
        <v>1347</v>
      </c>
      <c r="E2502" s="89" t="b">
        <v>0</v>
      </c>
      <c r="F2502" s="89" t="b">
        <v>0</v>
      </c>
      <c r="G2502" s="89" t="b">
        <v>0</v>
      </c>
    </row>
    <row r="2503" spans="1:7" ht="15">
      <c r="A2503" s="90" t="s">
        <v>2658</v>
      </c>
      <c r="B2503" s="89">
        <v>2</v>
      </c>
      <c r="C2503" s="103">
        <v>0.0010462645723071824</v>
      </c>
      <c r="D2503" s="89" t="s">
        <v>1347</v>
      </c>
      <c r="E2503" s="89" t="b">
        <v>0</v>
      </c>
      <c r="F2503" s="89" t="b">
        <v>0</v>
      </c>
      <c r="G2503" s="89" t="b">
        <v>0</v>
      </c>
    </row>
    <row r="2504" spans="1:7" ht="15">
      <c r="A2504" s="90" t="s">
        <v>1639</v>
      </c>
      <c r="B2504" s="89">
        <v>2</v>
      </c>
      <c r="C2504" s="103">
        <v>0.0008041817450743868</v>
      </c>
      <c r="D2504" s="89" t="s">
        <v>1347</v>
      </c>
      <c r="E2504" s="89" t="b">
        <v>0</v>
      </c>
      <c r="F2504" s="89" t="b">
        <v>0</v>
      </c>
      <c r="G2504" s="89" t="b">
        <v>0</v>
      </c>
    </row>
    <row r="2505" spans="1:7" ht="15">
      <c r="A2505" s="90" t="s">
        <v>3003</v>
      </c>
      <c r="B2505" s="89">
        <v>2</v>
      </c>
      <c r="C2505" s="103">
        <v>0.0008041817450743868</v>
      </c>
      <c r="D2505" s="89" t="s">
        <v>1347</v>
      </c>
      <c r="E2505" s="89" t="b">
        <v>0</v>
      </c>
      <c r="F2505" s="89" t="b">
        <v>0</v>
      </c>
      <c r="G2505" s="89" t="b">
        <v>0</v>
      </c>
    </row>
    <row r="2506" spans="1:7" ht="15">
      <c r="A2506" s="90" t="s">
        <v>1602</v>
      </c>
      <c r="B2506" s="89">
        <v>2</v>
      </c>
      <c r="C2506" s="103">
        <v>0.0008041817450743868</v>
      </c>
      <c r="D2506" s="89" t="s">
        <v>1347</v>
      </c>
      <c r="E2506" s="89" t="b">
        <v>0</v>
      </c>
      <c r="F2506" s="89" t="b">
        <v>0</v>
      </c>
      <c r="G2506" s="89" t="b">
        <v>0</v>
      </c>
    </row>
    <row r="2507" spans="1:7" ht="15">
      <c r="A2507" s="90" t="s">
        <v>3155</v>
      </c>
      <c r="B2507" s="89">
        <v>2</v>
      </c>
      <c r="C2507" s="103">
        <v>0.0010462645723071824</v>
      </c>
      <c r="D2507" s="89" t="s">
        <v>1347</v>
      </c>
      <c r="E2507" s="89" t="b">
        <v>0</v>
      </c>
      <c r="F2507" s="89" t="b">
        <v>0</v>
      </c>
      <c r="G2507" s="89" t="b">
        <v>0</v>
      </c>
    </row>
    <row r="2508" spans="1:7" ht="15">
      <c r="A2508" s="90" t="s">
        <v>2611</v>
      </c>
      <c r="B2508" s="89">
        <v>2</v>
      </c>
      <c r="C2508" s="103">
        <v>0.0010462645723071824</v>
      </c>
      <c r="D2508" s="89" t="s">
        <v>1347</v>
      </c>
      <c r="E2508" s="89" t="b">
        <v>0</v>
      </c>
      <c r="F2508" s="89" t="b">
        <v>0</v>
      </c>
      <c r="G2508" s="89" t="b">
        <v>0</v>
      </c>
    </row>
    <row r="2509" spans="1:7" ht="15">
      <c r="A2509" s="90" t="s">
        <v>2734</v>
      </c>
      <c r="B2509" s="89">
        <v>2</v>
      </c>
      <c r="C2509" s="103">
        <v>0.0008041817450743868</v>
      </c>
      <c r="D2509" s="89" t="s">
        <v>1347</v>
      </c>
      <c r="E2509" s="89" t="b">
        <v>0</v>
      </c>
      <c r="F2509" s="89" t="b">
        <v>0</v>
      </c>
      <c r="G2509" s="89" t="b">
        <v>0</v>
      </c>
    </row>
    <row r="2510" spans="1:7" ht="15">
      <c r="A2510" s="90" t="s">
        <v>1871</v>
      </c>
      <c r="B2510" s="89">
        <v>2</v>
      </c>
      <c r="C2510" s="103">
        <v>0.0010462645723071824</v>
      </c>
      <c r="D2510" s="89" t="s">
        <v>1347</v>
      </c>
      <c r="E2510" s="89" t="b">
        <v>0</v>
      </c>
      <c r="F2510" s="89" t="b">
        <v>1</v>
      </c>
      <c r="G2510" s="89" t="b">
        <v>0</v>
      </c>
    </row>
    <row r="2511" spans="1:7" ht="15">
      <c r="A2511" s="90" t="s">
        <v>2465</v>
      </c>
      <c r="B2511" s="89">
        <v>2</v>
      </c>
      <c r="C2511" s="103">
        <v>0.0010462645723071824</v>
      </c>
      <c r="D2511" s="89" t="s">
        <v>1347</v>
      </c>
      <c r="E2511" s="89" t="b">
        <v>0</v>
      </c>
      <c r="F2511" s="89" t="b">
        <v>0</v>
      </c>
      <c r="G2511" s="89" t="b">
        <v>0</v>
      </c>
    </row>
    <row r="2512" spans="1:7" ht="15">
      <c r="A2512" s="90" t="s">
        <v>1911</v>
      </c>
      <c r="B2512" s="89">
        <v>2</v>
      </c>
      <c r="C2512" s="103">
        <v>0.0008041817450743868</v>
      </c>
      <c r="D2512" s="89" t="s">
        <v>1347</v>
      </c>
      <c r="E2512" s="89" t="b">
        <v>0</v>
      </c>
      <c r="F2512" s="89" t="b">
        <v>0</v>
      </c>
      <c r="G2512" s="89" t="b">
        <v>0</v>
      </c>
    </row>
    <row r="2513" spans="1:7" ht="15">
      <c r="A2513" s="90" t="s">
        <v>3140</v>
      </c>
      <c r="B2513" s="89">
        <v>2</v>
      </c>
      <c r="C2513" s="103">
        <v>0.0010462645723071824</v>
      </c>
      <c r="D2513" s="89" t="s">
        <v>1347</v>
      </c>
      <c r="E2513" s="89" t="b">
        <v>0</v>
      </c>
      <c r="F2513" s="89" t="b">
        <v>0</v>
      </c>
      <c r="G2513" s="89" t="b">
        <v>0</v>
      </c>
    </row>
    <row r="2514" spans="1:7" ht="15">
      <c r="A2514" s="90" t="s">
        <v>1666</v>
      </c>
      <c r="B2514" s="89">
        <v>2</v>
      </c>
      <c r="C2514" s="103">
        <v>0.0008041817450743868</v>
      </c>
      <c r="D2514" s="89" t="s">
        <v>1347</v>
      </c>
      <c r="E2514" s="89" t="b">
        <v>0</v>
      </c>
      <c r="F2514" s="89" t="b">
        <v>0</v>
      </c>
      <c r="G2514" s="89" t="b">
        <v>0</v>
      </c>
    </row>
    <row r="2515" spans="1:7" ht="15">
      <c r="A2515" s="90" t="s">
        <v>2304</v>
      </c>
      <c r="B2515" s="89">
        <v>2</v>
      </c>
      <c r="C2515" s="103">
        <v>0.0008041817450743868</v>
      </c>
      <c r="D2515" s="89" t="s">
        <v>1347</v>
      </c>
      <c r="E2515" s="89" t="b">
        <v>0</v>
      </c>
      <c r="F2515" s="89" t="b">
        <v>0</v>
      </c>
      <c r="G2515" s="89" t="b">
        <v>0</v>
      </c>
    </row>
    <row r="2516" spans="1:7" ht="15">
      <c r="A2516" s="90" t="s">
        <v>2661</v>
      </c>
      <c r="B2516" s="89">
        <v>2</v>
      </c>
      <c r="C2516" s="103">
        <v>0.0008041817450743868</v>
      </c>
      <c r="D2516" s="89" t="s">
        <v>1347</v>
      </c>
      <c r="E2516" s="89" t="b">
        <v>0</v>
      </c>
      <c r="F2516" s="89" t="b">
        <v>0</v>
      </c>
      <c r="G2516" s="89" t="b">
        <v>0</v>
      </c>
    </row>
    <row r="2517" spans="1:7" ht="15">
      <c r="A2517" s="90" t="s">
        <v>1629</v>
      </c>
      <c r="B2517" s="89">
        <v>2</v>
      </c>
      <c r="C2517" s="103">
        <v>0.0008041817450743868</v>
      </c>
      <c r="D2517" s="89" t="s">
        <v>1347</v>
      </c>
      <c r="E2517" s="89" t="b">
        <v>0</v>
      </c>
      <c r="F2517" s="89" t="b">
        <v>0</v>
      </c>
      <c r="G2517" s="89" t="b">
        <v>0</v>
      </c>
    </row>
    <row r="2518" spans="1:7" ht="15">
      <c r="A2518" s="90" t="s">
        <v>2076</v>
      </c>
      <c r="B2518" s="89">
        <v>2</v>
      </c>
      <c r="C2518" s="103">
        <v>0.0008041817450743868</v>
      </c>
      <c r="D2518" s="89" t="s">
        <v>1347</v>
      </c>
      <c r="E2518" s="89" t="b">
        <v>0</v>
      </c>
      <c r="F2518" s="89" t="b">
        <v>0</v>
      </c>
      <c r="G2518" s="89" t="b">
        <v>0</v>
      </c>
    </row>
    <row r="2519" spans="1:7" ht="15">
      <c r="A2519" s="90" t="s">
        <v>2625</v>
      </c>
      <c r="B2519" s="89">
        <v>2</v>
      </c>
      <c r="C2519" s="103">
        <v>0.0010462645723071824</v>
      </c>
      <c r="D2519" s="89" t="s">
        <v>1347</v>
      </c>
      <c r="E2519" s="89" t="b">
        <v>0</v>
      </c>
      <c r="F2519" s="89" t="b">
        <v>0</v>
      </c>
      <c r="G2519" s="89" t="b">
        <v>0</v>
      </c>
    </row>
    <row r="2520" spans="1:7" ht="15">
      <c r="A2520" s="90" t="s">
        <v>2954</v>
      </c>
      <c r="B2520" s="89">
        <v>2</v>
      </c>
      <c r="C2520" s="103">
        <v>0.0010462645723071824</v>
      </c>
      <c r="D2520" s="89" t="s">
        <v>1347</v>
      </c>
      <c r="E2520" s="89" t="b">
        <v>1</v>
      </c>
      <c r="F2520" s="89" t="b">
        <v>0</v>
      </c>
      <c r="G2520" s="89" t="b">
        <v>0</v>
      </c>
    </row>
    <row r="2521" spans="1:7" ht="15">
      <c r="A2521" s="90" t="s">
        <v>1800</v>
      </c>
      <c r="B2521" s="89">
        <v>2</v>
      </c>
      <c r="C2521" s="103">
        <v>0.0010462645723071824</v>
      </c>
      <c r="D2521" s="89" t="s">
        <v>1347</v>
      </c>
      <c r="E2521" s="89" t="b">
        <v>0</v>
      </c>
      <c r="F2521" s="89" t="b">
        <v>0</v>
      </c>
      <c r="G2521" s="89" t="b">
        <v>0</v>
      </c>
    </row>
    <row r="2522" spans="1:7" ht="15">
      <c r="A2522" s="90" t="s">
        <v>3069</v>
      </c>
      <c r="B2522" s="89">
        <v>2</v>
      </c>
      <c r="C2522" s="103">
        <v>0.0008041817450743868</v>
      </c>
      <c r="D2522" s="89" t="s">
        <v>1347</v>
      </c>
      <c r="E2522" s="89" t="b">
        <v>0</v>
      </c>
      <c r="F2522" s="89" t="b">
        <v>0</v>
      </c>
      <c r="G2522" s="89" t="b">
        <v>0</v>
      </c>
    </row>
    <row r="2523" spans="1:7" ht="15">
      <c r="A2523" s="90" t="s">
        <v>3147</v>
      </c>
      <c r="B2523" s="89">
        <v>2</v>
      </c>
      <c r="C2523" s="103">
        <v>0.0010462645723071824</v>
      </c>
      <c r="D2523" s="89" t="s">
        <v>1347</v>
      </c>
      <c r="E2523" s="89" t="b">
        <v>0</v>
      </c>
      <c r="F2523" s="89" t="b">
        <v>0</v>
      </c>
      <c r="G2523" s="89" t="b">
        <v>0</v>
      </c>
    </row>
    <row r="2524" spans="1:7" ht="15">
      <c r="A2524" s="90" t="s">
        <v>1787</v>
      </c>
      <c r="B2524" s="89">
        <v>2</v>
      </c>
      <c r="C2524" s="103">
        <v>0.0008041817450743868</v>
      </c>
      <c r="D2524" s="89" t="s">
        <v>1347</v>
      </c>
      <c r="E2524" s="89" t="b">
        <v>0</v>
      </c>
      <c r="F2524" s="89" t="b">
        <v>0</v>
      </c>
      <c r="G2524" s="89" t="b">
        <v>0</v>
      </c>
    </row>
    <row r="2525" spans="1:7" ht="15">
      <c r="A2525" s="90" t="s">
        <v>1785</v>
      </c>
      <c r="B2525" s="89">
        <v>2</v>
      </c>
      <c r="C2525" s="103">
        <v>0.0008041817450743868</v>
      </c>
      <c r="D2525" s="89" t="s">
        <v>1347</v>
      </c>
      <c r="E2525" s="89" t="b">
        <v>0</v>
      </c>
      <c r="F2525" s="89" t="b">
        <v>0</v>
      </c>
      <c r="G2525" s="89" t="b">
        <v>0</v>
      </c>
    </row>
    <row r="2526" spans="1:7" ht="15">
      <c r="A2526" s="90" t="s">
        <v>2132</v>
      </c>
      <c r="B2526" s="89">
        <v>2</v>
      </c>
      <c r="C2526" s="103">
        <v>0.0010462645723071824</v>
      </c>
      <c r="D2526" s="89" t="s">
        <v>1347</v>
      </c>
      <c r="E2526" s="89" t="b">
        <v>0</v>
      </c>
      <c r="F2526" s="89" t="b">
        <v>0</v>
      </c>
      <c r="G2526" s="89" t="b">
        <v>0</v>
      </c>
    </row>
    <row r="2527" spans="1:7" ht="15">
      <c r="A2527" s="90" t="s">
        <v>2084</v>
      </c>
      <c r="B2527" s="89">
        <v>2</v>
      </c>
      <c r="C2527" s="103">
        <v>0.0008041817450743868</v>
      </c>
      <c r="D2527" s="89" t="s">
        <v>1347</v>
      </c>
      <c r="E2527" s="89" t="b">
        <v>0</v>
      </c>
      <c r="F2527" s="89" t="b">
        <v>0</v>
      </c>
      <c r="G2527" s="89" t="b">
        <v>0</v>
      </c>
    </row>
    <row r="2528" spans="1:7" ht="15">
      <c r="A2528" s="90" t="s">
        <v>2192</v>
      </c>
      <c r="B2528" s="89">
        <v>2</v>
      </c>
      <c r="C2528" s="103">
        <v>0.0008041817450743868</v>
      </c>
      <c r="D2528" s="89" t="s">
        <v>1347</v>
      </c>
      <c r="E2528" s="89" t="b">
        <v>0</v>
      </c>
      <c r="F2528" s="89" t="b">
        <v>0</v>
      </c>
      <c r="G2528" s="89" t="b">
        <v>0</v>
      </c>
    </row>
    <row r="2529" spans="1:7" ht="15">
      <c r="A2529" s="90" t="s">
        <v>2256</v>
      </c>
      <c r="B2529" s="89">
        <v>2</v>
      </c>
      <c r="C2529" s="103">
        <v>0.0008041817450743868</v>
      </c>
      <c r="D2529" s="89" t="s">
        <v>1347</v>
      </c>
      <c r="E2529" s="89" t="b">
        <v>0</v>
      </c>
      <c r="F2529" s="89" t="b">
        <v>0</v>
      </c>
      <c r="G2529" s="89" t="b">
        <v>0</v>
      </c>
    </row>
    <row r="2530" spans="1:7" ht="15">
      <c r="A2530" s="90" t="s">
        <v>1578</v>
      </c>
      <c r="B2530" s="89">
        <v>2</v>
      </c>
      <c r="C2530" s="103">
        <v>0.0008041817450743868</v>
      </c>
      <c r="D2530" s="89" t="s">
        <v>1347</v>
      </c>
      <c r="E2530" s="89" t="b">
        <v>0</v>
      </c>
      <c r="F2530" s="89" t="b">
        <v>0</v>
      </c>
      <c r="G2530" s="89" t="b">
        <v>0</v>
      </c>
    </row>
    <row r="2531" spans="1:7" ht="15">
      <c r="A2531" s="90" t="s">
        <v>2854</v>
      </c>
      <c r="B2531" s="89">
        <v>2</v>
      </c>
      <c r="C2531" s="103">
        <v>0.0010462645723071824</v>
      </c>
      <c r="D2531" s="89" t="s">
        <v>1347</v>
      </c>
      <c r="E2531" s="89" t="b">
        <v>0</v>
      </c>
      <c r="F2531" s="89" t="b">
        <v>0</v>
      </c>
      <c r="G2531" s="89" t="b">
        <v>0</v>
      </c>
    </row>
    <row r="2532" spans="1:7" ht="15">
      <c r="A2532" s="90" t="s">
        <v>2744</v>
      </c>
      <c r="B2532" s="89">
        <v>2</v>
      </c>
      <c r="C2532" s="103">
        <v>0.0008041817450743868</v>
      </c>
      <c r="D2532" s="89" t="s">
        <v>1347</v>
      </c>
      <c r="E2532" s="89" t="b">
        <v>0</v>
      </c>
      <c r="F2532" s="89" t="b">
        <v>0</v>
      </c>
      <c r="G2532" s="89" t="b">
        <v>0</v>
      </c>
    </row>
    <row r="2533" spans="1:7" ht="15">
      <c r="A2533" s="90" t="s">
        <v>1587</v>
      </c>
      <c r="B2533" s="89">
        <v>2</v>
      </c>
      <c r="C2533" s="103">
        <v>0.0008041817450743868</v>
      </c>
      <c r="D2533" s="89" t="s">
        <v>1347</v>
      </c>
      <c r="E2533" s="89" t="b">
        <v>0</v>
      </c>
      <c r="F2533" s="89" t="b">
        <v>1</v>
      </c>
      <c r="G2533" s="89" t="b">
        <v>0</v>
      </c>
    </row>
    <row r="2534" spans="1:7" ht="15">
      <c r="A2534" s="90" t="s">
        <v>2251</v>
      </c>
      <c r="B2534" s="89">
        <v>2</v>
      </c>
      <c r="C2534" s="103">
        <v>0.0010462645723071824</v>
      </c>
      <c r="D2534" s="89" t="s">
        <v>1347</v>
      </c>
      <c r="E2534" s="89" t="b">
        <v>0</v>
      </c>
      <c r="F2534" s="89" t="b">
        <v>0</v>
      </c>
      <c r="G2534" s="89" t="b">
        <v>0</v>
      </c>
    </row>
    <row r="2535" spans="1:7" ht="15">
      <c r="A2535" s="90" t="s">
        <v>1460</v>
      </c>
      <c r="B2535" s="89">
        <v>4</v>
      </c>
      <c r="C2535" s="103">
        <v>0</v>
      </c>
      <c r="D2535" s="89" t="s">
        <v>1348</v>
      </c>
      <c r="E2535" s="89" t="b">
        <v>0</v>
      </c>
      <c r="F2535" s="89" t="b">
        <v>0</v>
      </c>
      <c r="G2535" s="89" t="b">
        <v>0</v>
      </c>
    </row>
    <row r="2536" spans="1:7" ht="15">
      <c r="A2536" s="90" t="s">
        <v>1456</v>
      </c>
      <c r="B2536" s="89">
        <v>4</v>
      </c>
      <c r="C2536" s="103">
        <v>0</v>
      </c>
      <c r="D2536" s="89" t="s">
        <v>1348</v>
      </c>
      <c r="E2536" s="89" t="b">
        <v>0</v>
      </c>
      <c r="F2536" s="89" t="b">
        <v>0</v>
      </c>
      <c r="G2536" s="89" t="b">
        <v>0</v>
      </c>
    </row>
    <row r="2537" spans="1:7" ht="15">
      <c r="A2537" s="90" t="s">
        <v>1455</v>
      </c>
      <c r="B2537" s="89">
        <v>4</v>
      </c>
      <c r="C2537" s="103">
        <v>0</v>
      </c>
      <c r="D2537" s="89" t="s">
        <v>1348</v>
      </c>
      <c r="E2537" s="89" t="b">
        <v>0</v>
      </c>
      <c r="F2537" s="89" t="b">
        <v>0</v>
      </c>
      <c r="G2537" s="89" t="b">
        <v>0</v>
      </c>
    </row>
    <row r="2538" spans="1:7" ht="15">
      <c r="A2538" s="90" t="s">
        <v>1534</v>
      </c>
      <c r="B2538" s="89">
        <v>3</v>
      </c>
      <c r="C2538" s="103">
        <v>0</v>
      </c>
      <c r="D2538" s="89" t="s">
        <v>1348</v>
      </c>
      <c r="E2538" s="89" t="b">
        <v>0</v>
      </c>
      <c r="F2538" s="89" t="b">
        <v>0</v>
      </c>
      <c r="G2538" s="89" t="b">
        <v>0</v>
      </c>
    </row>
    <row r="2539" spans="1:7" ht="15">
      <c r="A2539" s="90" t="s">
        <v>2032</v>
      </c>
      <c r="B2539" s="89">
        <v>2</v>
      </c>
      <c r="C2539" s="103">
        <v>0</v>
      </c>
      <c r="D2539" s="89" t="s">
        <v>1348</v>
      </c>
      <c r="E2539" s="89" t="b">
        <v>0</v>
      </c>
      <c r="F2539" s="89" t="b">
        <v>0</v>
      </c>
      <c r="G2539" s="89" t="b">
        <v>0</v>
      </c>
    </row>
    <row r="2540" spans="1:7" ht="15">
      <c r="A2540" s="90" t="s">
        <v>1907</v>
      </c>
      <c r="B2540" s="89">
        <v>2</v>
      </c>
      <c r="C2540" s="103">
        <v>0</v>
      </c>
      <c r="D2540" s="89" t="s">
        <v>1348</v>
      </c>
      <c r="E2540" s="89" t="b">
        <v>0</v>
      </c>
      <c r="F2540" s="89" t="b">
        <v>0</v>
      </c>
      <c r="G2540" s="89" t="b">
        <v>0</v>
      </c>
    </row>
    <row r="2541" spans="1:7" ht="15">
      <c r="A2541" s="90" t="s">
        <v>1525</v>
      </c>
      <c r="B2541" s="89">
        <v>2</v>
      </c>
      <c r="C2541" s="103">
        <v>0</v>
      </c>
      <c r="D2541" s="89" t="s">
        <v>1348</v>
      </c>
      <c r="E2541" s="89" t="b">
        <v>0</v>
      </c>
      <c r="F2541" s="89" t="b">
        <v>0</v>
      </c>
      <c r="G2541" s="89" t="b">
        <v>0</v>
      </c>
    </row>
    <row r="2542" spans="1:7" ht="15">
      <c r="A2542" s="90" t="s">
        <v>1470</v>
      </c>
      <c r="B2542" s="89">
        <v>2</v>
      </c>
      <c r="C2542" s="103">
        <v>0</v>
      </c>
      <c r="D2542" s="89" t="s">
        <v>1348</v>
      </c>
      <c r="E2542" s="89" t="b">
        <v>0</v>
      </c>
      <c r="F2542" s="89" t="b">
        <v>0</v>
      </c>
      <c r="G2542" s="89" t="b">
        <v>0</v>
      </c>
    </row>
    <row r="2543" spans="1:7" ht="15">
      <c r="A2543" s="90" t="s">
        <v>1505</v>
      </c>
      <c r="B2543" s="89">
        <v>2</v>
      </c>
      <c r="C2543" s="103">
        <v>0</v>
      </c>
      <c r="D2543" s="89" t="s">
        <v>1348</v>
      </c>
      <c r="E2543" s="89" t="b">
        <v>0</v>
      </c>
      <c r="F2543" s="89" t="b">
        <v>0</v>
      </c>
      <c r="G2543" s="89" t="b">
        <v>0</v>
      </c>
    </row>
    <row r="2544" spans="1:7" ht="15">
      <c r="A2544" s="90" t="s">
        <v>1506</v>
      </c>
      <c r="B2544" s="89">
        <v>8</v>
      </c>
      <c r="C2544" s="103">
        <v>0.01574013049223431</v>
      </c>
      <c r="D2544" s="89" t="s">
        <v>1349</v>
      </c>
      <c r="E2544" s="89" t="b">
        <v>0</v>
      </c>
      <c r="F2544" s="89" t="b">
        <v>0</v>
      </c>
      <c r="G2544" s="89" t="b">
        <v>0</v>
      </c>
    </row>
    <row r="2545" spans="1:7" ht="15">
      <c r="A2545" s="90" t="s">
        <v>1478</v>
      </c>
      <c r="B2545" s="89">
        <v>7</v>
      </c>
      <c r="C2545" s="103">
        <v>0.013772614180705021</v>
      </c>
      <c r="D2545" s="89" t="s">
        <v>1349</v>
      </c>
      <c r="E2545" s="89" t="b">
        <v>0</v>
      </c>
      <c r="F2545" s="89" t="b">
        <v>0</v>
      </c>
      <c r="G2545" s="89" t="b">
        <v>0</v>
      </c>
    </row>
    <row r="2546" spans="1:7" ht="15">
      <c r="A2546" s="90" t="s">
        <v>1459</v>
      </c>
      <c r="B2546" s="89">
        <v>6</v>
      </c>
      <c r="C2546" s="103">
        <v>0.011805097869175734</v>
      </c>
      <c r="D2546" s="89" t="s">
        <v>1349</v>
      </c>
      <c r="E2546" s="89" t="b">
        <v>0</v>
      </c>
      <c r="F2546" s="89" t="b">
        <v>0</v>
      </c>
      <c r="G2546" s="89" t="b">
        <v>0</v>
      </c>
    </row>
    <row r="2547" spans="1:7" ht="15">
      <c r="A2547" s="90" t="s">
        <v>1456</v>
      </c>
      <c r="B2547" s="89">
        <v>6</v>
      </c>
      <c r="C2547" s="103">
        <v>0</v>
      </c>
      <c r="D2547" s="89" t="s">
        <v>1349</v>
      </c>
      <c r="E2547" s="89" t="b">
        <v>0</v>
      </c>
      <c r="F2547" s="89" t="b">
        <v>0</v>
      </c>
      <c r="G2547" s="89" t="b">
        <v>0</v>
      </c>
    </row>
    <row r="2548" spans="1:7" ht="15">
      <c r="A2548" s="90" t="s">
        <v>1460</v>
      </c>
      <c r="B2548" s="89">
        <v>4</v>
      </c>
      <c r="C2548" s="103">
        <v>0.007870065246117155</v>
      </c>
      <c r="D2548" s="89" t="s">
        <v>1349</v>
      </c>
      <c r="E2548" s="89" t="b">
        <v>0</v>
      </c>
      <c r="F2548" s="89" t="b">
        <v>0</v>
      </c>
      <c r="G2548" s="89" t="b">
        <v>0</v>
      </c>
    </row>
    <row r="2549" spans="1:7" ht="15">
      <c r="A2549" s="90" t="s">
        <v>1543</v>
      </c>
      <c r="B2549" s="89">
        <v>4</v>
      </c>
      <c r="C2549" s="103">
        <v>0.007870065246117155</v>
      </c>
      <c r="D2549" s="89" t="s">
        <v>1349</v>
      </c>
      <c r="E2549" s="89" t="b">
        <v>0</v>
      </c>
      <c r="F2549" s="89" t="b">
        <v>0</v>
      </c>
      <c r="G2549" s="89" t="b">
        <v>0</v>
      </c>
    </row>
    <row r="2550" spans="1:7" ht="15">
      <c r="A2550" s="90" t="s">
        <v>1867</v>
      </c>
      <c r="B2550" s="89">
        <v>3</v>
      </c>
      <c r="C2550" s="103">
        <v>0.005902548934587867</v>
      </c>
      <c r="D2550" s="89" t="s">
        <v>1349</v>
      </c>
      <c r="E2550" s="89" t="b">
        <v>1</v>
      </c>
      <c r="F2550" s="89" t="b">
        <v>0</v>
      </c>
      <c r="G2550" s="89" t="b">
        <v>0</v>
      </c>
    </row>
    <row r="2551" spans="1:7" ht="15">
      <c r="A2551" s="90" t="s">
        <v>2523</v>
      </c>
      <c r="B2551" s="89">
        <v>3</v>
      </c>
      <c r="C2551" s="103">
        <v>0.005902548934587867</v>
      </c>
      <c r="D2551" s="89" t="s">
        <v>1349</v>
      </c>
      <c r="E2551" s="89" t="b">
        <v>0</v>
      </c>
      <c r="F2551" s="89" t="b">
        <v>0</v>
      </c>
      <c r="G2551" s="89" t="b">
        <v>0</v>
      </c>
    </row>
    <row r="2552" spans="1:7" ht="15">
      <c r="A2552" s="90" t="s">
        <v>1461</v>
      </c>
      <c r="B2552" s="89">
        <v>3</v>
      </c>
      <c r="C2552" s="103">
        <v>0</v>
      </c>
      <c r="D2552" s="89" t="s">
        <v>1349</v>
      </c>
      <c r="E2552" s="89" t="b">
        <v>0</v>
      </c>
      <c r="F2552" s="89" t="b">
        <v>0</v>
      </c>
      <c r="G2552" s="89" t="b">
        <v>0</v>
      </c>
    </row>
    <row r="2553" spans="1:7" ht="15">
      <c r="A2553" s="90" t="s">
        <v>1457</v>
      </c>
      <c r="B2553" s="89">
        <v>3</v>
      </c>
      <c r="C2553" s="103">
        <v>0</v>
      </c>
      <c r="D2553" s="89" t="s">
        <v>1349</v>
      </c>
      <c r="E2553" s="89" t="b">
        <v>0</v>
      </c>
      <c r="F2553" s="89" t="b">
        <v>0</v>
      </c>
      <c r="G2553" s="89" t="b">
        <v>0</v>
      </c>
    </row>
    <row r="2554" spans="1:7" ht="15">
      <c r="A2554" s="90" t="s">
        <v>1482</v>
      </c>
      <c r="B2554" s="89">
        <v>3</v>
      </c>
      <c r="C2554" s="103">
        <v>0.005902548934587867</v>
      </c>
      <c r="D2554" s="89" t="s">
        <v>1349</v>
      </c>
      <c r="E2554" s="89" t="b">
        <v>0</v>
      </c>
      <c r="F2554" s="89" t="b">
        <v>0</v>
      </c>
      <c r="G2554" s="89" t="b">
        <v>0</v>
      </c>
    </row>
    <row r="2555" spans="1:7" ht="15">
      <c r="A2555" s="90" t="s">
        <v>1808</v>
      </c>
      <c r="B2555" s="89">
        <v>2</v>
      </c>
      <c r="C2555" s="103">
        <v>0.003935032623058578</v>
      </c>
      <c r="D2555" s="89" t="s">
        <v>1349</v>
      </c>
      <c r="E2555" s="89" t="b">
        <v>0</v>
      </c>
      <c r="F2555" s="89" t="b">
        <v>0</v>
      </c>
      <c r="G2555" s="89" t="b">
        <v>0</v>
      </c>
    </row>
    <row r="2556" spans="1:7" ht="15">
      <c r="A2556" s="90" t="s">
        <v>1875</v>
      </c>
      <c r="B2556" s="89">
        <v>2</v>
      </c>
      <c r="C2556" s="103">
        <v>0.003935032623058578</v>
      </c>
      <c r="D2556" s="89" t="s">
        <v>1349</v>
      </c>
      <c r="E2556" s="89" t="b">
        <v>0</v>
      </c>
      <c r="F2556" s="89" t="b">
        <v>0</v>
      </c>
      <c r="G2556" s="89" t="b">
        <v>0</v>
      </c>
    </row>
    <row r="2557" spans="1:7" ht="15">
      <c r="A2557" s="90" t="s">
        <v>1786</v>
      </c>
      <c r="B2557" s="89">
        <v>2</v>
      </c>
      <c r="C2557" s="103">
        <v>0.003935032623058578</v>
      </c>
      <c r="D2557" s="89" t="s">
        <v>1349</v>
      </c>
      <c r="E2557" s="89" t="b">
        <v>0</v>
      </c>
      <c r="F2557" s="89" t="b">
        <v>0</v>
      </c>
      <c r="G2557" s="89" t="b">
        <v>0</v>
      </c>
    </row>
    <row r="2558" spans="1:7" ht="15">
      <c r="A2558" s="90" t="s">
        <v>1455</v>
      </c>
      <c r="B2558" s="89">
        <v>2</v>
      </c>
      <c r="C2558" s="103">
        <v>0.003935032623058578</v>
      </c>
      <c r="D2558" s="89" t="s">
        <v>1349</v>
      </c>
      <c r="E2558" s="89" t="b">
        <v>0</v>
      </c>
      <c r="F2558" s="89" t="b">
        <v>0</v>
      </c>
      <c r="G2558" s="89" t="b">
        <v>0</v>
      </c>
    </row>
    <row r="2559" spans="1:7" ht="15">
      <c r="A2559" s="90" t="s">
        <v>1467</v>
      </c>
      <c r="B2559" s="89">
        <v>2</v>
      </c>
      <c r="C2559" s="103">
        <v>0</v>
      </c>
      <c r="D2559" s="89" t="s">
        <v>1349</v>
      </c>
      <c r="E2559" s="89" t="b">
        <v>0</v>
      </c>
      <c r="F2559" s="89" t="b">
        <v>0</v>
      </c>
      <c r="G2559" s="89" t="b">
        <v>0</v>
      </c>
    </row>
    <row r="2560" spans="1:7" ht="15">
      <c r="A2560" s="90" t="s">
        <v>2746</v>
      </c>
      <c r="B2560" s="89">
        <v>2</v>
      </c>
      <c r="C2560" s="103">
        <v>0.003935032623058578</v>
      </c>
      <c r="D2560" s="89" t="s">
        <v>1349</v>
      </c>
      <c r="E2560" s="89" t="b">
        <v>0</v>
      </c>
      <c r="F2560" s="89" t="b">
        <v>0</v>
      </c>
      <c r="G2560" s="89" t="b">
        <v>0</v>
      </c>
    </row>
    <row r="2561" spans="1:7" ht="15">
      <c r="A2561" s="90" t="s">
        <v>1934</v>
      </c>
      <c r="B2561" s="89">
        <v>2</v>
      </c>
      <c r="C2561" s="103">
        <v>0.003935032623058578</v>
      </c>
      <c r="D2561" s="89" t="s">
        <v>1349</v>
      </c>
      <c r="E2561" s="89" t="b">
        <v>0</v>
      </c>
      <c r="F2561" s="89" t="b">
        <v>0</v>
      </c>
      <c r="G2561" s="89" t="b">
        <v>0</v>
      </c>
    </row>
    <row r="2562" spans="1:7" ht="15">
      <c r="A2562" s="90" t="s">
        <v>1486</v>
      </c>
      <c r="B2562" s="89">
        <v>2</v>
      </c>
      <c r="C2562" s="103">
        <v>0.003935032623058578</v>
      </c>
      <c r="D2562" s="89" t="s">
        <v>1349</v>
      </c>
      <c r="E2562" s="89" t="b">
        <v>0</v>
      </c>
      <c r="F2562" s="89" t="b">
        <v>0</v>
      </c>
      <c r="G2562" s="89" t="b">
        <v>0</v>
      </c>
    </row>
    <row r="2563" spans="1:7" ht="15">
      <c r="A2563" s="90" t="s">
        <v>1493</v>
      </c>
      <c r="B2563" s="89">
        <v>2</v>
      </c>
      <c r="C2563" s="103">
        <v>0.003935032623058578</v>
      </c>
      <c r="D2563" s="89" t="s">
        <v>1349</v>
      </c>
      <c r="E2563" s="89" t="b">
        <v>0</v>
      </c>
      <c r="F2563" s="89" t="b">
        <v>0</v>
      </c>
      <c r="G2563" s="89" t="b">
        <v>0</v>
      </c>
    </row>
    <row r="2564" spans="1:7" ht="15">
      <c r="A2564" s="90" t="s">
        <v>1606</v>
      </c>
      <c r="B2564" s="89">
        <v>2</v>
      </c>
      <c r="C2564" s="103">
        <v>0.003935032623058578</v>
      </c>
      <c r="D2564" s="89" t="s">
        <v>1349</v>
      </c>
      <c r="E2564" s="89" t="b">
        <v>0</v>
      </c>
      <c r="F2564" s="89" t="b">
        <v>0</v>
      </c>
      <c r="G2564" s="89" t="b">
        <v>0</v>
      </c>
    </row>
    <row r="2565" spans="1:7" ht="15">
      <c r="A2565" s="90" t="s">
        <v>1456</v>
      </c>
      <c r="B2565" s="89">
        <v>3</v>
      </c>
      <c r="C2565" s="103">
        <v>0</v>
      </c>
      <c r="D2565" s="89" t="s">
        <v>1350</v>
      </c>
      <c r="E2565" s="89" t="b">
        <v>0</v>
      </c>
      <c r="F2565" s="89" t="b">
        <v>0</v>
      </c>
      <c r="G2565" s="89" t="b">
        <v>0</v>
      </c>
    </row>
    <row r="2566" spans="1:7" ht="15">
      <c r="A2566" s="90" t="s">
        <v>3450</v>
      </c>
      <c r="B2566" s="89">
        <v>2</v>
      </c>
      <c r="C2566" s="103">
        <v>0</v>
      </c>
      <c r="D2566" s="89" t="s">
        <v>1350</v>
      </c>
      <c r="E2566" s="89" t="b">
        <v>0</v>
      </c>
      <c r="F2566" s="89" t="b">
        <v>0</v>
      </c>
      <c r="G2566" s="89" t="b">
        <v>0</v>
      </c>
    </row>
    <row r="2567" spans="1:7" ht="15">
      <c r="A2567" s="90" t="s">
        <v>1456</v>
      </c>
      <c r="B2567" s="89">
        <v>7</v>
      </c>
      <c r="C2567" s="103">
        <v>0.003931496828644291</v>
      </c>
      <c r="D2567" s="89" t="s">
        <v>1351</v>
      </c>
      <c r="E2567" s="89" t="b">
        <v>0</v>
      </c>
      <c r="F2567" s="89" t="b">
        <v>0</v>
      </c>
      <c r="G2567" s="89" t="b">
        <v>0</v>
      </c>
    </row>
    <row r="2568" spans="1:7" ht="15">
      <c r="A2568" s="90" t="s">
        <v>1458</v>
      </c>
      <c r="B2568" s="89">
        <v>7</v>
      </c>
      <c r="C2568" s="103">
        <v>0.007052101419504464</v>
      </c>
      <c r="D2568" s="89" t="s">
        <v>1351</v>
      </c>
      <c r="E2568" s="89" t="b">
        <v>0</v>
      </c>
      <c r="F2568" s="89" t="b">
        <v>0</v>
      </c>
      <c r="G2568" s="89" t="b">
        <v>0</v>
      </c>
    </row>
    <row r="2569" spans="1:7" ht="15">
      <c r="A2569" s="90" t="s">
        <v>1521</v>
      </c>
      <c r="B2569" s="89">
        <v>7</v>
      </c>
      <c r="C2569" s="103">
        <v>0.007052101419504464</v>
      </c>
      <c r="D2569" s="89" t="s">
        <v>1351</v>
      </c>
      <c r="E2569" s="89" t="b">
        <v>0</v>
      </c>
      <c r="F2569" s="89" t="b">
        <v>0</v>
      </c>
      <c r="G2569" s="89" t="b">
        <v>0</v>
      </c>
    </row>
    <row r="2570" spans="1:7" ht="15">
      <c r="A2570" s="90" t="s">
        <v>1569</v>
      </c>
      <c r="B2570" s="89">
        <v>6</v>
      </c>
      <c r="C2570" s="103">
        <v>0.010617265888648387</v>
      </c>
      <c r="D2570" s="89" t="s">
        <v>1351</v>
      </c>
      <c r="E2570" s="89" t="b">
        <v>0</v>
      </c>
      <c r="F2570" s="89" t="b">
        <v>0</v>
      </c>
      <c r="G2570" s="89" t="b">
        <v>0</v>
      </c>
    </row>
    <row r="2571" spans="1:7" ht="15">
      <c r="A2571" s="90" t="s">
        <v>1457</v>
      </c>
      <c r="B2571" s="89">
        <v>5</v>
      </c>
      <c r="C2571" s="103">
        <v>0</v>
      </c>
      <c r="D2571" s="89" t="s">
        <v>1351</v>
      </c>
      <c r="E2571" s="89" t="b">
        <v>0</v>
      </c>
      <c r="F2571" s="89" t="b">
        <v>0</v>
      </c>
      <c r="G2571" s="89" t="b">
        <v>0</v>
      </c>
    </row>
    <row r="2572" spans="1:7" ht="15">
      <c r="A2572" s="90" t="s">
        <v>1505</v>
      </c>
      <c r="B2572" s="89">
        <v>5</v>
      </c>
      <c r="C2572" s="103">
        <v>0.005037215299646045</v>
      </c>
      <c r="D2572" s="89" t="s">
        <v>1351</v>
      </c>
      <c r="E2572" s="89" t="b">
        <v>0</v>
      </c>
      <c r="F2572" s="89" t="b">
        <v>0</v>
      </c>
      <c r="G2572" s="89" t="b">
        <v>0</v>
      </c>
    </row>
    <row r="2573" spans="1:7" ht="15">
      <c r="A2573" s="90" t="s">
        <v>1461</v>
      </c>
      <c r="B2573" s="89">
        <v>5</v>
      </c>
      <c r="C2573" s="103">
        <v>0.0028082120204602073</v>
      </c>
      <c r="D2573" s="89" t="s">
        <v>1351</v>
      </c>
      <c r="E2573" s="89" t="b">
        <v>0</v>
      </c>
      <c r="F2573" s="89" t="b">
        <v>0</v>
      </c>
      <c r="G2573" s="89" t="b">
        <v>0</v>
      </c>
    </row>
    <row r="2574" spans="1:7" ht="15">
      <c r="A2574" s="90" t="s">
        <v>1462</v>
      </c>
      <c r="B2574" s="89">
        <v>5</v>
      </c>
      <c r="C2574" s="103">
        <v>0.008847721573873656</v>
      </c>
      <c r="D2574" s="89" t="s">
        <v>1351</v>
      </c>
      <c r="E2574" s="89" t="b">
        <v>0</v>
      </c>
      <c r="F2574" s="89" t="b">
        <v>0</v>
      </c>
      <c r="G2574" s="89" t="b">
        <v>0</v>
      </c>
    </row>
    <row r="2575" spans="1:7" ht="15">
      <c r="A2575" s="90" t="s">
        <v>1479</v>
      </c>
      <c r="B2575" s="89">
        <v>5</v>
      </c>
      <c r="C2575" s="103">
        <v>0.008847721573873656</v>
      </c>
      <c r="D2575" s="89" t="s">
        <v>1351</v>
      </c>
      <c r="E2575" s="89" t="b">
        <v>0</v>
      </c>
      <c r="F2575" s="89" t="b">
        <v>0</v>
      </c>
      <c r="G2575" s="89" t="b">
        <v>0</v>
      </c>
    </row>
    <row r="2576" spans="1:7" ht="15">
      <c r="A2576" s="90" t="s">
        <v>2063</v>
      </c>
      <c r="B2576" s="89">
        <v>5</v>
      </c>
      <c r="C2576" s="103">
        <v>0.008847721573873656</v>
      </c>
      <c r="D2576" s="89" t="s">
        <v>1351</v>
      </c>
      <c r="E2576" s="89" t="b">
        <v>0</v>
      </c>
      <c r="F2576" s="89" t="b">
        <v>0</v>
      </c>
      <c r="G2576" s="89" t="b">
        <v>0</v>
      </c>
    </row>
    <row r="2577" spans="1:7" ht="15">
      <c r="A2577" s="90" t="s">
        <v>1576</v>
      </c>
      <c r="B2577" s="89">
        <v>5</v>
      </c>
      <c r="C2577" s="103">
        <v>0.008847721573873656</v>
      </c>
      <c r="D2577" s="89" t="s">
        <v>1351</v>
      </c>
      <c r="E2577" s="89" t="b">
        <v>0</v>
      </c>
      <c r="F2577" s="89" t="b">
        <v>0</v>
      </c>
      <c r="G2577" s="89" t="b">
        <v>0</v>
      </c>
    </row>
    <row r="2578" spans="1:7" ht="15">
      <c r="A2578" s="90" t="s">
        <v>1472</v>
      </c>
      <c r="B2578" s="89">
        <v>5</v>
      </c>
      <c r="C2578" s="103">
        <v>0.005037215299646045</v>
      </c>
      <c r="D2578" s="89" t="s">
        <v>1351</v>
      </c>
      <c r="E2578" s="89" t="b">
        <v>0</v>
      </c>
      <c r="F2578" s="89" t="b">
        <v>0</v>
      </c>
      <c r="G2578" s="89" t="b">
        <v>0</v>
      </c>
    </row>
    <row r="2579" spans="1:7" ht="15">
      <c r="A2579" s="90" t="s">
        <v>2096</v>
      </c>
      <c r="B2579" s="89">
        <v>4</v>
      </c>
      <c r="C2579" s="103">
        <v>0.007078177259098925</v>
      </c>
      <c r="D2579" s="89" t="s">
        <v>1351</v>
      </c>
      <c r="E2579" s="89" t="b">
        <v>0</v>
      </c>
      <c r="F2579" s="89" t="b">
        <v>0</v>
      </c>
      <c r="G2579" s="89" t="b">
        <v>0</v>
      </c>
    </row>
    <row r="2580" spans="1:7" ht="15">
      <c r="A2580" s="90" t="s">
        <v>1459</v>
      </c>
      <c r="B2580" s="89">
        <v>4</v>
      </c>
      <c r="C2580" s="103">
        <v>0.004029772239716837</v>
      </c>
      <c r="D2580" s="89" t="s">
        <v>1351</v>
      </c>
      <c r="E2580" s="89" t="b">
        <v>0</v>
      </c>
      <c r="F2580" s="89" t="b">
        <v>0</v>
      </c>
      <c r="G2580" s="89" t="b">
        <v>0</v>
      </c>
    </row>
    <row r="2581" spans="1:7" ht="15">
      <c r="A2581" s="90" t="s">
        <v>1460</v>
      </c>
      <c r="B2581" s="89">
        <v>4</v>
      </c>
      <c r="C2581" s="103">
        <v>0.002246569616368166</v>
      </c>
      <c r="D2581" s="89" t="s">
        <v>1351</v>
      </c>
      <c r="E2581" s="89" t="b">
        <v>0</v>
      </c>
      <c r="F2581" s="89" t="b">
        <v>0</v>
      </c>
      <c r="G2581" s="89" t="b">
        <v>0</v>
      </c>
    </row>
    <row r="2582" spans="1:7" ht="15">
      <c r="A2582" s="90" t="s">
        <v>1470</v>
      </c>
      <c r="B2582" s="89">
        <v>3</v>
      </c>
      <c r="C2582" s="103">
        <v>0.0030223291797876273</v>
      </c>
      <c r="D2582" s="89" t="s">
        <v>1351</v>
      </c>
      <c r="E2582" s="89" t="b">
        <v>0</v>
      </c>
      <c r="F2582" s="89" t="b">
        <v>0</v>
      </c>
      <c r="G2582" s="89" t="b">
        <v>0</v>
      </c>
    </row>
    <row r="2583" spans="1:7" ht="15">
      <c r="A2583" s="90" t="s">
        <v>1490</v>
      </c>
      <c r="B2583" s="89">
        <v>3</v>
      </c>
      <c r="C2583" s="103">
        <v>0.0030223291797876273</v>
      </c>
      <c r="D2583" s="89" t="s">
        <v>1351</v>
      </c>
      <c r="E2583" s="89" t="b">
        <v>0</v>
      </c>
      <c r="F2583" s="89" t="b">
        <v>0</v>
      </c>
      <c r="G2583" s="89" t="b">
        <v>0</v>
      </c>
    </row>
    <row r="2584" spans="1:7" ht="15">
      <c r="A2584" s="90" t="s">
        <v>1781</v>
      </c>
      <c r="B2584" s="89">
        <v>3</v>
      </c>
      <c r="C2584" s="103">
        <v>0.005308632944324193</v>
      </c>
      <c r="D2584" s="89" t="s">
        <v>1351</v>
      </c>
      <c r="E2584" s="89" t="b">
        <v>0</v>
      </c>
      <c r="F2584" s="89" t="b">
        <v>0</v>
      </c>
      <c r="G2584" s="89" t="b">
        <v>0</v>
      </c>
    </row>
    <row r="2585" spans="1:7" ht="15">
      <c r="A2585" s="90" t="s">
        <v>1486</v>
      </c>
      <c r="B2585" s="89">
        <v>3</v>
      </c>
      <c r="C2585" s="103">
        <v>0.005308632944324193</v>
      </c>
      <c r="D2585" s="89" t="s">
        <v>1351</v>
      </c>
      <c r="E2585" s="89" t="b">
        <v>0</v>
      </c>
      <c r="F2585" s="89" t="b">
        <v>0</v>
      </c>
      <c r="G2585" s="89" t="b">
        <v>0</v>
      </c>
    </row>
    <row r="2586" spans="1:7" ht="15">
      <c r="A2586" s="90" t="s">
        <v>1491</v>
      </c>
      <c r="B2586" s="89">
        <v>3</v>
      </c>
      <c r="C2586" s="103">
        <v>0.005308632944324193</v>
      </c>
      <c r="D2586" s="89" t="s">
        <v>1351</v>
      </c>
      <c r="E2586" s="89" t="b">
        <v>0</v>
      </c>
      <c r="F2586" s="89" t="b">
        <v>0</v>
      </c>
      <c r="G2586" s="89" t="b">
        <v>0</v>
      </c>
    </row>
    <row r="2587" spans="1:7" ht="15">
      <c r="A2587" s="90" t="s">
        <v>1737</v>
      </c>
      <c r="B2587" s="89">
        <v>3</v>
      </c>
      <c r="C2587" s="103">
        <v>0.005308632944324193</v>
      </c>
      <c r="D2587" s="89" t="s">
        <v>1351</v>
      </c>
      <c r="E2587" s="89" t="b">
        <v>0</v>
      </c>
      <c r="F2587" s="89" t="b">
        <v>0</v>
      </c>
      <c r="G2587" s="89" t="b">
        <v>0</v>
      </c>
    </row>
    <row r="2588" spans="1:7" ht="15">
      <c r="A2588" s="90" t="s">
        <v>1492</v>
      </c>
      <c r="B2588" s="89">
        <v>3</v>
      </c>
      <c r="C2588" s="103">
        <v>0.0030223291797876273</v>
      </c>
      <c r="D2588" s="89" t="s">
        <v>1351</v>
      </c>
      <c r="E2588" s="89" t="b">
        <v>0</v>
      </c>
      <c r="F2588" s="89" t="b">
        <v>0</v>
      </c>
      <c r="G2588" s="89" t="b">
        <v>0</v>
      </c>
    </row>
    <row r="2589" spans="1:7" ht="15">
      <c r="A2589" s="90" t="s">
        <v>2445</v>
      </c>
      <c r="B2589" s="89">
        <v>3</v>
      </c>
      <c r="C2589" s="103">
        <v>0.005308632944324193</v>
      </c>
      <c r="D2589" s="89" t="s">
        <v>1351</v>
      </c>
      <c r="E2589" s="89" t="b">
        <v>0</v>
      </c>
      <c r="F2589" s="89" t="b">
        <v>0</v>
      </c>
      <c r="G2589" s="89" t="b">
        <v>0</v>
      </c>
    </row>
    <row r="2590" spans="1:7" ht="15">
      <c r="A2590" s="90" t="s">
        <v>1455</v>
      </c>
      <c r="B2590" s="89">
        <v>3</v>
      </c>
      <c r="C2590" s="103">
        <v>0.0030223291797876273</v>
      </c>
      <c r="D2590" s="89" t="s">
        <v>1351</v>
      </c>
      <c r="E2590" s="89" t="b">
        <v>0</v>
      </c>
      <c r="F2590" s="89" t="b">
        <v>0</v>
      </c>
      <c r="G2590" s="89" t="b">
        <v>0</v>
      </c>
    </row>
    <row r="2591" spans="1:7" ht="15">
      <c r="A2591" s="90" t="s">
        <v>1673</v>
      </c>
      <c r="B2591" s="89">
        <v>3</v>
      </c>
      <c r="C2591" s="103">
        <v>0.005308632944324193</v>
      </c>
      <c r="D2591" s="89" t="s">
        <v>1351</v>
      </c>
      <c r="E2591" s="89" t="b">
        <v>0</v>
      </c>
      <c r="F2591" s="89" t="b">
        <v>0</v>
      </c>
      <c r="G2591" s="89" t="b">
        <v>0</v>
      </c>
    </row>
    <row r="2592" spans="1:7" ht="15">
      <c r="A2592" s="90" t="s">
        <v>1805</v>
      </c>
      <c r="B2592" s="89">
        <v>3</v>
      </c>
      <c r="C2592" s="103">
        <v>0.005308632944324193</v>
      </c>
      <c r="D2592" s="89" t="s">
        <v>1351</v>
      </c>
      <c r="E2592" s="89" t="b">
        <v>0</v>
      </c>
      <c r="F2592" s="89" t="b">
        <v>0</v>
      </c>
      <c r="G2592" s="89" t="b">
        <v>0</v>
      </c>
    </row>
    <row r="2593" spans="1:7" ht="15">
      <c r="A2593" s="90" t="s">
        <v>1657</v>
      </c>
      <c r="B2593" s="89">
        <v>3</v>
      </c>
      <c r="C2593" s="103">
        <v>0.005308632944324193</v>
      </c>
      <c r="D2593" s="89" t="s">
        <v>1351</v>
      </c>
      <c r="E2593" s="89" t="b">
        <v>0</v>
      </c>
      <c r="F2593" s="89" t="b">
        <v>0</v>
      </c>
      <c r="G2593" s="89" t="b">
        <v>0</v>
      </c>
    </row>
    <row r="2594" spans="1:7" ht="15">
      <c r="A2594" s="90" t="s">
        <v>2479</v>
      </c>
      <c r="B2594" s="89">
        <v>2</v>
      </c>
      <c r="C2594" s="103">
        <v>0.0035390886295494626</v>
      </c>
      <c r="D2594" s="89" t="s">
        <v>1351</v>
      </c>
      <c r="E2594" s="89" t="b">
        <v>0</v>
      </c>
      <c r="F2594" s="89" t="b">
        <v>0</v>
      </c>
      <c r="G2594" s="89" t="b">
        <v>0</v>
      </c>
    </row>
    <row r="2595" spans="1:7" ht="15">
      <c r="A2595" s="90" t="s">
        <v>1612</v>
      </c>
      <c r="B2595" s="89">
        <v>2</v>
      </c>
      <c r="C2595" s="103">
        <v>0.0020148861198584184</v>
      </c>
      <c r="D2595" s="89" t="s">
        <v>1351</v>
      </c>
      <c r="E2595" s="89" t="b">
        <v>0</v>
      </c>
      <c r="F2595" s="89" t="b">
        <v>0</v>
      </c>
      <c r="G2595" s="89" t="b">
        <v>0</v>
      </c>
    </row>
    <row r="2596" spans="1:7" ht="15">
      <c r="A2596" s="90" t="s">
        <v>1570</v>
      </c>
      <c r="B2596" s="89">
        <v>2</v>
      </c>
      <c r="C2596" s="103">
        <v>0.0035390886295494626</v>
      </c>
      <c r="D2596" s="89" t="s">
        <v>1351</v>
      </c>
      <c r="E2596" s="89" t="b">
        <v>0</v>
      </c>
      <c r="F2596" s="89" t="b">
        <v>0</v>
      </c>
      <c r="G2596" s="89" t="b">
        <v>0</v>
      </c>
    </row>
    <row r="2597" spans="1:7" ht="15">
      <c r="A2597" s="90" t="s">
        <v>3272</v>
      </c>
      <c r="B2597" s="89">
        <v>2</v>
      </c>
      <c r="C2597" s="103">
        <v>0.0035390886295494626</v>
      </c>
      <c r="D2597" s="89" t="s">
        <v>1351</v>
      </c>
      <c r="E2597" s="89" t="b">
        <v>0</v>
      </c>
      <c r="F2597" s="89" t="b">
        <v>0</v>
      </c>
      <c r="G2597" s="89" t="b">
        <v>0</v>
      </c>
    </row>
    <row r="2598" spans="1:7" ht="15">
      <c r="A2598" s="90" t="s">
        <v>2548</v>
      </c>
      <c r="B2598" s="89">
        <v>2</v>
      </c>
      <c r="C2598" s="103">
        <v>0.0035390886295494626</v>
      </c>
      <c r="D2598" s="89" t="s">
        <v>1351</v>
      </c>
      <c r="E2598" s="89" t="b">
        <v>0</v>
      </c>
      <c r="F2598" s="89" t="b">
        <v>0</v>
      </c>
      <c r="G2598" s="89" t="b">
        <v>0</v>
      </c>
    </row>
    <row r="2599" spans="1:7" ht="15">
      <c r="A2599" s="90" t="s">
        <v>2718</v>
      </c>
      <c r="B2599" s="89">
        <v>2</v>
      </c>
      <c r="C2599" s="103">
        <v>0.0035390886295494626</v>
      </c>
      <c r="D2599" s="89" t="s">
        <v>1351</v>
      </c>
      <c r="E2599" s="89" t="b">
        <v>0</v>
      </c>
      <c r="F2599" s="89" t="b">
        <v>0</v>
      </c>
      <c r="G2599" s="89" t="b">
        <v>0</v>
      </c>
    </row>
    <row r="2600" spans="1:7" ht="15">
      <c r="A2600" s="90" t="s">
        <v>2520</v>
      </c>
      <c r="B2600" s="89">
        <v>2</v>
      </c>
      <c r="C2600" s="103">
        <v>0.0035390886295494626</v>
      </c>
      <c r="D2600" s="89" t="s">
        <v>1351</v>
      </c>
      <c r="E2600" s="89" t="b">
        <v>0</v>
      </c>
      <c r="F2600" s="89" t="b">
        <v>0</v>
      </c>
      <c r="G2600" s="89" t="b">
        <v>0</v>
      </c>
    </row>
    <row r="2601" spans="1:7" ht="15">
      <c r="A2601" s="90" t="s">
        <v>1631</v>
      </c>
      <c r="B2601" s="89">
        <v>2</v>
      </c>
      <c r="C2601" s="103">
        <v>0.0020148861198584184</v>
      </c>
      <c r="D2601" s="89" t="s">
        <v>1351</v>
      </c>
      <c r="E2601" s="89" t="b">
        <v>0</v>
      </c>
      <c r="F2601" s="89" t="b">
        <v>0</v>
      </c>
      <c r="G2601" s="89" t="b">
        <v>0</v>
      </c>
    </row>
    <row r="2602" spans="1:7" ht="15">
      <c r="A2602" s="90" t="s">
        <v>1474</v>
      </c>
      <c r="B2602" s="89">
        <v>2</v>
      </c>
      <c r="C2602" s="103">
        <v>0.0035390886295494626</v>
      </c>
      <c r="D2602" s="89" t="s">
        <v>1351</v>
      </c>
      <c r="E2602" s="89" t="b">
        <v>0</v>
      </c>
      <c r="F2602" s="89" t="b">
        <v>0</v>
      </c>
      <c r="G2602" s="89" t="b">
        <v>0</v>
      </c>
    </row>
    <row r="2603" spans="1:7" ht="15">
      <c r="A2603" s="90" t="s">
        <v>1619</v>
      </c>
      <c r="B2603" s="89">
        <v>2</v>
      </c>
      <c r="C2603" s="103">
        <v>0.0035390886295494626</v>
      </c>
      <c r="D2603" s="89" t="s">
        <v>1351</v>
      </c>
      <c r="E2603" s="89" t="b">
        <v>0</v>
      </c>
      <c r="F2603" s="89" t="b">
        <v>0</v>
      </c>
      <c r="G2603" s="89" t="b">
        <v>0</v>
      </c>
    </row>
    <row r="2604" spans="1:7" ht="15">
      <c r="A2604" s="90" t="s">
        <v>1588</v>
      </c>
      <c r="B2604" s="89">
        <v>2</v>
      </c>
      <c r="C2604" s="103">
        <v>0.0020148861198584184</v>
      </c>
      <c r="D2604" s="89" t="s">
        <v>1351</v>
      </c>
      <c r="E2604" s="89" t="b">
        <v>0</v>
      </c>
      <c r="F2604" s="89" t="b">
        <v>0</v>
      </c>
      <c r="G2604" s="89" t="b">
        <v>0</v>
      </c>
    </row>
    <row r="2605" spans="1:7" ht="15">
      <c r="A2605" s="90" t="s">
        <v>3102</v>
      </c>
      <c r="B2605" s="89">
        <v>2</v>
      </c>
      <c r="C2605" s="103">
        <v>0.0035390886295494626</v>
      </c>
      <c r="D2605" s="89" t="s">
        <v>1351</v>
      </c>
      <c r="E2605" s="89" t="b">
        <v>0</v>
      </c>
      <c r="F2605" s="89" t="b">
        <v>0</v>
      </c>
      <c r="G2605" s="89" t="b">
        <v>0</v>
      </c>
    </row>
    <row r="2606" spans="1:7" ht="15">
      <c r="A2606" s="90" t="s">
        <v>1720</v>
      </c>
      <c r="B2606" s="89">
        <v>2</v>
      </c>
      <c r="C2606" s="103">
        <v>0.0020148861198584184</v>
      </c>
      <c r="D2606" s="89" t="s">
        <v>1351</v>
      </c>
      <c r="E2606" s="89" t="b">
        <v>0</v>
      </c>
      <c r="F2606" s="89" t="b">
        <v>0</v>
      </c>
      <c r="G2606" s="89" t="b">
        <v>0</v>
      </c>
    </row>
    <row r="2607" spans="1:7" ht="15">
      <c r="A2607" s="90" t="s">
        <v>1680</v>
      </c>
      <c r="B2607" s="89">
        <v>2</v>
      </c>
      <c r="C2607" s="103">
        <v>0.0020148861198584184</v>
      </c>
      <c r="D2607" s="89" t="s">
        <v>1351</v>
      </c>
      <c r="E2607" s="89" t="b">
        <v>1</v>
      </c>
      <c r="F2607" s="89" t="b">
        <v>0</v>
      </c>
      <c r="G2607" s="89" t="b">
        <v>0</v>
      </c>
    </row>
    <row r="2608" spans="1:7" ht="15">
      <c r="A2608" s="90" t="s">
        <v>1769</v>
      </c>
      <c r="B2608" s="89">
        <v>2</v>
      </c>
      <c r="C2608" s="103">
        <v>0.0035390886295494626</v>
      </c>
      <c r="D2608" s="89" t="s">
        <v>1351</v>
      </c>
      <c r="E2608" s="89" t="b">
        <v>0</v>
      </c>
      <c r="F2608" s="89" t="b">
        <v>0</v>
      </c>
      <c r="G2608" s="89" t="b">
        <v>0</v>
      </c>
    </row>
    <row r="2609" spans="1:7" ht="15">
      <c r="A2609" s="90" t="s">
        <v>1541</v>
      </c>
      <c r="B2609" s="89">
        <v>2</v>
      </c>
      <c r="C2609" s="103">
        <v>0.0020148861198584184</v>
      </c>
      <c r="D2609" s="89" t="s">
        <v>1351</v>
      </c>
      <c r="E2609" s="89" t="b">
        <v>0</v>
      </c>
      <c r="F2609" s="89" t="b">
        <v>0</v>
      </c>
      <c r="G2609" s="89" t="b">
        <v>0</v>
      </c>
    </row>
    <row r="2610" spans="1:7" ht="15">
      <c r="A2610" s="90" t="s">
        <v>1464</v>
      </c>
      <c r="B2610" s="89">
        <v>2</v>
      </c>
      <c r="C2610" s="103">
        <v>0.0020148861198584184</v>
      </c>
      <c r="D2610" s="89" t="s">
        <v>1351</v>
      </c>
      <c r="E2610" s="89" t="b">
        <v>0</v>
      </c>
      <c r="F2610" s="89" t="b">
        <v>0</v>
      </c>
      <c r="G2610" s="89" t="b">
        <v>0</v>
      </c>
    </row>
    <row r="2611" spans="1:7" ht="15">
      <c r="A2611" s="90" t="s">
        <v>1651</v>
      </c>
      <c r="B2611" s="89">
        <v>2</v>
      </c>
      <c r="C2611" s="103">
        <v>0.0035390886295494626</v>
      </c>
      <c r="D2611" s="89" t="s">
        <v>1351</v>
      </c>
      <c r="E2611" s="89" t="b">
        <v>0</v>
      </c>
      <c r="F2611" s="89" t="b">
        <v>0</v>
      </c>
      <c r="G2611" s="89" t="b">
        <v>0</v>
      </c>
    </row>
    <row r="2612" spans="1:7" ht="15">
      <c r="A2612" s="90" t="s">
        <v>2077</v>
      </c>
      <c r="B2612" s="89">
        <v>2</v>
      </c>
      <c r="C2612" s="103">
        <v>0.0035390886295494626</v>
      </c>
      <c r="D2612" s="89" t="s">
        <v>1351</v>
      </c>
      <c r="E2612" s="89" t="b">
        <v>0</v>
      </c>
      <c r="F2612" s="89" t="b">
        <v>0</v>
      </c>
      <c r="G2612" s="89" t="b">
        <v>0</v>
      </c>
    </row>
    <row r="2613" spans="1:7" ht="15">
      <c r="A2613" s="90" t="s">
        <v>1537</v>
      </c>
      <c r="B2613" s="89">
        <v>2</v>
      </c>
      <c r="C2613" s="103">
        <v>0.0035390886295494626</v>
      </c>
      <c r="D2613" s="89" t="s">
        <v>1351</v>
      </c>
      <c r="E2613" s="89" t="b">
        <v>0</v>
      </c>
      <c r="F2613" s="89" t="b">
        <v>0</v>
      </c>
      <c r="G2613" s="89" t="b">
        <v>0</v>
      </c>
    </row>
    <row r="2614" spans="1:7" ht="15">
      <c r="A2614" s="90" t="s">
        <v>1481</v>
      </c>
      <c r="B2614" s="89">
        <v>2</v>
      </c>
      <c r="C2614" s="103">
        <v>0.0020148861198584184</v>
      </c>
      <c r="D2614" s="89" t="s">
        <v>1351</v>
      </c>
      <c r="E2614" s="89" t="b">
        <v>0</v>
      </c>
      <c r="F2614" s="89" t="b">
        <v>0</v>
      </c>
      <c r="G2614" s="89" t="b">
        <v>0</v>
      </c>
    </row>
    <row r="2615" spans="1:7" ht="15">
      <c r="A2615" s="90" t="s">
        <v>1815</v>
      </c>
      <c r="B2615" s="89">
        <v>2</v>
      </c>
      <c r="C2615" s="103">
        <v>0.0020148861198584184</v>
      </c>
      <c r="D2615" s="89" t="s">
        <v>1351</v>
      </c>
      <c r="E2615" s="89" t="b">
        <v>0</v>
      </c>
      <c r="F2615" s="89" t="b">
        <v>0</v>
      </c>
      <c r="G2615" s="89" t="b">
        <v>0</v>
      </c>
    </row>
    <row r="2616" spans="1:7" ht="15">
      <c r="A2616" s="90" t="s">
        <v>1688</v>
      </c>
      <c r="B2616" s="89">
        <v>2</v>
      </c>
      <c r="C2616" s="103">
        <v>0.0035390886295494626</v>
      </c>
      <c r="D2616" s="89" t="s">
        <v>1351</v>
      </c>
      <c r="E2616" s="89" t="b">
        <v>0</v>
      </c>
      <c r="F2616" s="89" t="b">
        <v>0</v>
      </c>
      <c r="G2616" s="89" t="b">
        <v>0</v>
      </c>
    </row>
    <row r="2617" spans="1:7" ht="15">
      <c r="A2617" s="90" t="s">
        <v>1503</v>
      </c>
      <c r="B2617" s="89">
        <v>2</v>
      </c>
      <c r="C2617" s="103">
        <v>0.0035390886295494626</v>
      </c>
      <c r="D2617" s="89" t="s">
        <v>1351</v>
      </c>
      <c r="E2617" s="89" t="b">
        <v>0</v>
      </c>
      <c r="F2617" s="89" t="b">
        <v>0</v>
      </c>
      <c r="G2617" s="89" t="b">
        <v>0</v>
      </c>
    </row>
    <row r="2618" spans="1:7" ht="15">
      <c r="A2618" s="90" t="s">
        <v>3113</v>
      </c>
      <c r="B2618" s="89">
        <v>2</v>
      </c>
      <c r="C2618" s="103">
        <v>0.0035390886295494626</v>
      </c>
      <c r="D2618" s="89" t="s">
        <v>1351</v>
      </c>
      <c r="E2618" s="89" t="b">
        <v>0</v>
      </c>
      <c r="F2618" s="89" t="b">
        <v>0</v>
      </c>
      <c r="G2618" s="89" t="b">
        <v>0</v>
      </c>
    </row>
    <row r="2619" spans="1:7" ht="15">
      <c r="A2619" s="90" t="s">
        <v>965</v>
      </c>
      <c r="B2619" s="89">
        <v>2</v>
      </c>
      <c r="C2619" s="103">
        <v>0.0035390886295494626</v>
      </c>
      <c r="D2619" s="89" t="s">
        <v>1351</v>
      </c>
      <c r="E2619" s="89" t="b">
        <v>0</v>
      </c>
      <c r="F2619" s="89" t="b">
        <v>0</v>
      </c>
      <c r="G2619" s="89" t="b">
        <v>0</v>
      </c>
    </row>
    <row r="2620" spans="1:7" ht="15">
      <c r="A2620" s="90" t="s">
        <v>2388</v>
      </c>
      <c r="B2620" s="89">
        <v>2</v>
      </c>
      <c r="C2620" s="103">
        <v>0.0035390886295494626</v>
      </c>
      <c r="D2620" s="89" t="s">
        <v>1351</v>
      </c>
      <c r="E2620" s="89" t="b">
        <v>0</v>
      </c>
      <c r="F2620" s="89" t="b">
        <v>0</v>
      </c>
      <c r="G2620" s="89" t="b">
        <v>0</v>
      </c>
    </row>
    <row r="2621" spans="1:7" ht="15">
      <c r="A2621" s="90" t="s">
        <v>2138</v>
      </c>
      <c r="B2621" s="89">
        <v>2</v>
      </c>
      <c r="C2621" s="103">
        <v>0.0035390886295494626</v>
      </c>
      <c r="D2621" s="89" t="s">
        <v>1351</v>
      </c>
      <c r="E2621" s="89" t="b">
        <v>0</v>
      </c>
      <c r="F2621" s="89" t="b">
        <v>0</v>
      </c>
      <c r="G2621" s="89" t="b">
        <v>0</v>
      </c>
    </row>
    <row r="2622" spans="1:7" ht="15">
      <c r="A2622" s="90" t="s">
        <v>1566</v>
      </c>
      <c r="B2622" s="89">
        <v>2</v>
      </c>
      <c r="C2622" s="103">
        <v>0.0035390886295494626</v>
      </c>
      <c r="D2622" s="89" t="s">
        <v>1351</v>
      </c>
      <c r="E2622" s="89" t="b">
        <v>0</v>
      </c>
      <c r="F2622" s="89" t="b">
        <v>0</v>
      </c>
      <c r="G2622" s="89" t="b">
        <v>0</v>
      </c>
    </row>
    <row r="2623" spans="1:7" ht="15">
      <c r="A2623" s="90" t="s">
        <v>1510</v>
      </c>
      <c r="B2623" s="89">
        <v>2</v>
      </c>
      <c r="C2623" s="103">
        <v>0.0035390886295494626</v>
      </c>
      <c r="D2623" s="89" t="s">
        <v>1351</v>
      </c>
      <c r="E2623" s="89" t="b">
        <v>0</v>
      </c>
      <c r="F2623" s="89" t="b">
        <v>0</v>
      </c>
      <c r="G2623" s="89" t="b">
        <v>0</v>
      </c>
    </row>
    <row r="2624" spans="1:7" ht="15">
      <c r="A2624" s="90" t="s">
        <v>3164</v>
      </c>
      <c r="B2624" s="89">
        <v>2</v>
      </c>
      <c r="C2624" s="103">
        <v>0.0035390886295494626</v>
      </c>
      <c r="D2624" s="89" t="s">
        <v>1351</v>
      </c>
      <c r="E2624" s="89" t="b">
        <v>0</v>
      </c>
      <c r="F2624" s="89" t="b">
        <v>0</v>
      </c>
      <c r="G2624" s="89" t="b">
        <v>0</v>
      </c>
    </row>
    <row r="2625" spans="1:7" ht="15">
      <c r="A2625" s="90" t="s">
        <v>1923</v>
      </c>
      <c r="B2625" s="89">
        <v>2</v>
      </c>
      <c r="C2625" s="103">
        <v>0.0020148861198584184</v>
      </c>
      <c r="D2625" s="89" t="s">
        <v>1351</v>
      </c>
      <c r="E2625" s="89" t="b">
        <v>0</v>
      </c>
      <c r="F2625" s="89" t="b">
        <v>0</v>
      </c>
      <c r="G2625" s="89" t="b">
        <v>0</v>
      </c>
    </row>
    <row r="2626" spans="1:7" ht="15">
      <c r="A2626" s="90" t="s">
        <v>1800</v>
      </c>
      <c r="B2626" s="89">
        <v>2</v>
      </c>
      <c r="C2626" s="103">
        <v>0.0035390886295494626</v>
      </c>
      <c r="D2626" s="89" t="s">
        <v>1351</v>
      </c>
      <c r="E2626" s="89" t="b">
        <v>0</v>
      </c>
      <c r="F2626" s="89" t="b">
        <v>0</v>
      </c>
      <c r="G2626" s="89" t="b">
        <v>0</v>
      </c>
    </row>
    <row r="2627" spans="1:7" ht="15">
      <c r="A2627" s="90" t="s">
        <v>2571</v>
      </c>
      <c r="B2627" s="89">
        <v>2</v>
      </c>
      <c r="C2627" s="103">
        <v>0.0035390886295494626</v>
      </c>
      <c r="D2627" s="89" t="s">
        <v>1351</v>
      </c>
      <c r="E2627" s="89" t="b">
        <v>0</v>
      </c>
      <c r="F2627" s="89" t="b">
        <v>0</v>
      </c>
      <c r="G2627" s="89" t="b">
        <v>0</v>
      </c>
    </row>
    <row r="2628" spans="1:7" ht="15">
      <c r="A2628" s="90" t="s">
        <v>1509</v>
      </c>
      <c r="B2628" s="89">
        <v>2</v>
      </c>
      <c r="C2628" s="103">
        <v>0.0035390886295494626</v>
      </c>
      <c r="D2628" s="89" t="s">
        <v>1351</v>
      </c>
      <c r="E2628" s="89" t="b">
        <v>0</v>
      </c>
      <c r="F2628" s="89" t="b">
        <v>0</v>
      </c>
      <c r="G2628" s="89" t="b">
        <v>0</v>
      </c>
    </row>
    <row r="2629" spans="1:7" ht="15">
      <c r="A2629" s="90" t="s">
        <v>1500</v>
      </c>
      <c r="B2629" s="89">
        <v>2</v>
      </c>
      <c r="C2629" s="103">
        <v>0.0020148861198584184</v>
      </c>
      <c r="D2629" s="89" t="s">
        <v>1351</v>
      </c>
      <c r="E2629" s="89" t="b">
        <v>1</v>
      </c>
      <c r="F2629" s="89" t="b">
        <v>0</v>
      </c>
      <c r="G2629" s="89" t="b">
        <v>0</v>
      </c>
    </row>
    <row r="2630" spans="1:7" ht="15">
      <c r="A2630" s="90" t="s">
        <v>1553</v>
      </c>
      <c r="B2630" s="89">
        <v>2</v>
      </c>
      <c r="C2630" s="103">
        <v>0.0035390886295494626</v>
      </c>
      <c r="D2630" s="89" t="s">
        <v>1351</v>
      </c>
      <c r="E2630" s="89" t="b">
        <v>0</v>
      </c>
      <c r="F2630" s="89" t="b">
        <v>0</v>
      </c>
      <c r="G2630" s="89" t="b">
        <v>0</v>
      </c>
    </row>
    <row r="2631" spans="1:7" ht="15">
      <c r="A2631" s="90" t="s">
        <v>1504</v>
      </c>
      <c r="B2631" s="89">
        <v>13</v>
      </c>
      <c r="C2631" s="103">
        <v>0</v>
      </c>
      <c r="D2631" s="89" t="s">
        <v>1352</v>
      </c>
      <c r="E2631" s="89" t="b">
        <v>0</v>
      </c>
      <c r="F2631" s="89" t="b">
        <v>0</v>
      </c>
      <c r="G2631" s="89" t="b">
        <v>0</v>
      </c>
    </row>
    <row r="2632" spans="1:7" ht="15">
      <c r="A2632" s="90" t="s">
        <v>1456</v>
      </c>
      <c r="B2632" s="89">
        <v>8</v>
      </c>
      <c r="C2632" s="103">
        <v>0</v>
      </c>
      <c r="D2632" s="89" t="s">
        <v>1352</v>
      </c>
      <c r="E2632" s="89" t="b">
        <v>0</v>
      </c>
      <c r="F2632" s="89" t="b">
        <v>0</v>
      </c>
      <c r="G2632" s="89" t="b">
        <v>0</v>
      </c>
    </row>
    <row r="2633" spans="1:7" ht="15">
      <c r="A2633" s="90" t="s">
        <v>1676</v>
      </c>
      <c r="B2633" s="89">
        <v>5</v>
      </c>
      <c r="C2633" s="103">
        <v>0</v>
      </c>
      <c r="D2633" s="89" t="s">
        <v>1352</v>
      </c>
      <c r="E2633" s="89" t="b">
        <v>0</v>
      </c>
      <c r="F2633" s="89" t="b">
        <v>0</v>
      </c>
      <c r="G2633" s="89" t="b">
        <v>0</v>
      </c>
    </row>
    <row r="2634" spans="1:7" ht="15">
      <c r="A2634" s="90" t="s">
        <v>2175</v>
      </c>
      <c r="B2634" s="89">
        <v>4</v>
      </c>
      <c r="C2634" s="103">
        <v>0</v>
      </c>
      <c r="D2634" s="89" t="s">
        <v>1352</v>
      </c>
      <c r="E2634" s="89" t="b">
        <v>0</v>
      </c>
      <c r="F2634" s="89" t="b">
        <v>0</v>
      </c>
      <c r="G2634" s="89" t="b">
        <v>0</v>
      </c>
    </row>
    <row r="2635" spans="1:7" ht="15">
      <c r="A2635" s="90" t="s">
        <v>1457</v>
      </c>
      <c r="B2635" s="89">
        <v>4</v>
      </c>
      <c r="C2635" s="103">
        <v>0.006508756663004999</v>
      </c>
      <c r="D2635" s="89" t="s">
        <v>1352</v>
      </c>
      <c r="E2635" s="89" t="b">
        <v>0</v>
      </c>
      <c r="F2635" s="89" t="b">
        <v>0</v>
      </c>
      <c r="G2635" s="89" t="b">
        <v>0</v>
      </c>
    </row>
    <row r="2636" spans="1:7" ht="15">
      <c r="A2636" s="90" t="s">
        <v>1682</v>
      </c>
      <c r="B2636" s="89">
        <v>3</v>
      </c>
      <c r="C2636" s="103">
        <v>0.004881567497253749</v>
      </c>
      <c r="D2636" s="89" t="s">
        <v>1352</v>
      </c>
      <c r="E2636" s="89" t="b">
        <v>0</v>
      </c>
      <c r="F2636" s="89" t="b">
        <v>0</v>
      </c>
      <c r="G2636" s="89" t="b">
        <v>0</v>
      </c>
    </row>
    <row r="2637" spans="1:7" ht="15">
      <c r="A2637" s="90" t="s">
        <v>2573</v>
      </c>
      <c r="B2637" s="89">
        <v>3</v>
      </c>
      <c r="C2637" s="103">
        <v>0</v>
      </c>
      <c r="D2637" s="89" t="s">
        <v>1352</v>
      </c>
      <c r="E2637" s="89" t="b">
        <v>0</v>
      </c>
      <c r="F2637" s="89" t="b">
        <v>0</v>
      </c>
      <c r="G2637" s="89" t="b">
        <v>0</v>
      </c>
    </row>
    <row r="2638" spans="1:7" ht="15">
      <c r="A2638" s="90" t="s">
        <v>2370</v>
      </c>
      <c r="B2638" s="89">
        <v>3</v>
      </c>
      <c r="C2638" s="103">
        <v>0</v>
      </c>
      <c r="D2638" s="89" t="s">
        <v>1352</v>
      </c>
      <c r="E2638" s="89" t="b">
        <v>0</v>
      </c>
      <c r="F2638" s="89" t="b">
        <v>1</v>
      </c>
      <c r="G2638" s="89" t="b">
        <v>0</v>
      </c>
    </row>
    <row r="2639" spans="1:7" ht="15">
      <c r="A2639" s="90" t="s">
        <v>2236</v>
      </c>
      <c r="B2639" s="89">
        <v>3</v>
      </c>
      <c r="C2639" s="103">
        <v>0</v>
      </c>
      <c r="D2639" s="89" t="s">
        <v>1352</v>
      </c>
      <c r="E2639" s="89" t="b">
        <v>0</v>
      </c>
      <c r="F2639" s="89" t="b">
        <v>0</v>
      </c>
      <c r="G2639" s="89" t="b">
        <v>0</v>
      </c>
    </row>
    <row r="2640" spans="1:7" ht="15">
      <c r="A2640" s="90" t="s">
        <v>1644</v>
      </c>
      <c r="B2640" s="89">
        <v>3</v>
      </c>
      <c r="C2640" s="103">
        <v>0</v>
      </c>
      <c r="D2640" s="89" t="s">
        <v>1352</v>
      </c>
      <c r="E2640" s="89" t="b">
        <v>0</v>
      </c>
      <c r="F2640" s="89" t="b">
        <v>0</v>
      </c>
      <c r="G2640" s="89" t="b">
        <v>0</v>
      </c>
    </row>
    <row r="2641" spans="1:7" ht="15">
      <c r="A2641" s="90" t="s">
        <v>1776</v>
      </c>
      <c r="B2641" s="89">
        <v>2</v>
      </c>
      <c r="C2641" s="103">
        <v>0.0032543783315024995</v>
      </c>
      <c r="D2641" s="89" t="s">
        <v>1352</v>
      </c>
      <c r="E2641" s="89" t="b">
        <v>0</v>
      </c>
      <c r="F2641" s="89" t="b">
        <v>0</v>
      </c>
      <c r="G2641" s="89" t="b">
        <v>0</v>
      </c>
    </row>
    <row r="2642" spans="1:7" ht="15">
      <c r="A2642" s="90" t="s">
        <v>2952</v>
      </c>
      <c r="B2642" s="89">
        <v>2</v>
      </c>
      <c r="C2642" s="103">
        <v>0.0032543783315024995</v>
      </c>
      <c r="D2642" s="89" t="s">
        <v>1352</v>
      </c>
      <c r="E2642" s="89" t="b">
        <v>0</v>
      </c>
      <c r="F2642" s="89" t="b">
        <v>0</v>
      </c>
      <c r="G2642" s="89" t="b">
        <v>0</v>
      </c>
    </row>
    <row r="2643" spans="1:7" ht="15">
      <c r="A2643" s="90" t="s">
        <v>1494</v>
      </c>
      <c r="B2643" s="89">
        <v>2</v>
      </c>
      <c r="C2643" s="103">
        <v>0</v>
      </c>
      <c r="D2643" s="89" t="s">
        <v>1352</v>
      </c>
      <c r="E2643" s="89" t="b">
        <v>0</v>
      </c>
      <c r="F2643" s="89" t="b">
        <v>0</v>
      </c>
      <c r="G2643" s="89" t="b">
        <v>0</v>
      </c>
    </row>
    <row r="2644" spans="1:7" ht="15">
      <c r="A2644" s="90" t="s">
        <v>3168</v>
      </c>
      <c r="B2644" s="89">
        <v>2</v>
      </c>
      <c r="C2644" s="103">
        <v>0.0032543783315024995</v>
      </c>
      <c r="D2644" s="89" t="s">
        <v>1352</v>
      </c>
      <c r="E2644" s="89" t="b">
        <v>0</v>
      </c>
      <c r="F2644" s="89" t="b">
        <v>0</v>
      </c>
      <c r="G2644" s="89" t="b">
        <v>0</v>
      </c>
    </row>
    <row r="2645" spans="1:7" ht="15">
      <c r="A2645" s="90" t="s">
        <v>1458</v>
      </c>
      <c r="B2645" s="89">
        <v>2</v>
      </c>
      <c r="C2645" s="103">
        <v>0.0032543783315024995</v>
      </c>
      <c r="D2645" s="89" t="s">
        <v>1352</v>
      </c>
      <c r="E2645" s="89" t="b">
        <v>0</v>
      </c>
      <c r="F2645" s="89" t="b">
        <v>0</v>
      </c>
      <c r="G2645" s="89" t="b">
        <v>0</v>
      </c>
    </row>
    <row r="2646" spans="1:7" ht="15">
      <c r="A2646" s="90" t="s">
        <v>2424</v>
      </c>
      <c r="B2646" s="89">
        <v>2</v>
      </c>
      <c r="C2646" s="103">
        <v>0.0032543783315024995</v>
      </c>
      <c r="D2646" s="89" t="s">
        <v>1352</v>
      </c>
      <c r="E2646" s="89" t="b">
        <v>0</v>
      </c>
      <c r="F2646" s="89" t="b">
        <v>0</v>
      </c>
      <c r="G2646" s="89" t="b">
        <v>0</v>
      </c>
    </row>
    <row r="2647" spans="1:7" ht="15">
      <c r="A2647" s="90" t="s">
        <v>2547</v>
      </c>
      <c r="B2647" s="89">
        <v>2</v>
      </c>
      <c r="C2647" s="103">
        <v>0</v>
      </c>
      <c r="D2647" s="89" t="s">
        <v>1352</v>
      </c>
      <c r="E2647" s="89" t="b">
        <v>0</v>
      </c>
      <c r="F2647" s="89" t="b">
        <v>0</v>
      </c>
      <c r="G2647" s="89" t="b">
        <v>0</v>
      </c>
    </row>
    <row r="2648" spans="1:7" ht="15">
      <c r="A2648" s="90" t="s">
        <v>2475</v>
      </c>
      <c r="B2648" s="89">
        <v>2</v>
      </c>
      <c r="C2648" s="103">
        <v>0</v>
      </c>
      <c r="D2648" s="89" t="s">
        <v>1352</v>
      </c>
      <c r="E2648" s="89" t="b">
        <v>0</v>
      </c>
      <c r="F2648" s="89" t="b">
        <v>0</v>
      </c>
      <c r="G2648" s="89" t="b">
        <v>0</v>
      </c>
    </row>
    <row r="2649" spans="1:7" ht="15">
      <c r="A2649" s="90" t="s">
        <v>2990</v>
      </c>
      <c r="B2649" s="89">
        <v>2</v>
      </c>
      <c r="C2649" s="103">
        <v>0</v>
      </c>
      <c r="D2649" s="89" t="s">
        <v>1352</v>
      </c>
      <c r="E2649" s="89" t="b">
        <v>0</v>
      </c>
      <c r="F2649" s="89" t="b">
        <v>0</v>
      </c>
      <c r="G2649" s="89" t="b">
        <v>0</v>
      </c>
    </row>
    <row r="2650" spans="1:7" ht="15">
      <c r="A2650" s="90" t="s">
        <v>3088</v>
      </c>
      <c r="B2650" s="89">
        <v>2</v>
      </c>
      <c r="C2650" s="103">
        <v>0</v>
      </c>
      <c r="D2650" s="89" t="s">
        <v>1352</v>
      </c>
      <c r="E2650" s="89" t="b">
        <v>0</v>
      </c>
      <c r="F2650" s="89" t="b">
        <v>0</v>
      </c>
      <c r="G2650" s="89" t="b">
        <v>0</v>
      </c>
    </row>
    <row r="2651" spans="1:7" ht="15">
      <c r="A2651" s="90" t="s">
        <v>1480</v>
      </c>
      <c r="B2651" s="89">
        <v>2</v>
      </c>
      <c r="C2651" s="103">
        <v>0</v>
      </c>
      <c r="D2651" s="89" t="s">
        <v>1352</v>
      </c>
      <c r="E2651" s="89" t="b">
        <v>0</v>
      </c>
      <c r="F2651" s="89" t="b">
        <v>0</v>
      </c>
      <c r="G2651" s="89" t="b">
        <v>0</v>
      </c>
    </row>
    <row r="2652" spans="1:7" ht="15">
      <c r="A2652" s="90" t="s">
        <v>1629</v>
      </c>
      <c r="B2652" s="89">
        <v>2</v>
      </c>
      <c r="C2652" s="103">
        <v>0.0032543783315024995</v>
      </c>
      <c r="D2652" s="89" t="s">
        <v>1352</v>
      </c>
      <c r="E2652" s="89" t="b">
        <v>0</v>
      </c>
      <c r="F2652" s="89" t="b">
        <v>0</v>
      </c>
      <c r="G2652" s="89" t="b">
        <v>0</v>
      </c>
    </row>
    <row r="2653" spans="1:7" ht="15">
      <c r="A2653" s="90" t="s">
        <v>2215</v>
      </c>
      <c r="B2653" s="89">
        <v>2</v>
      </c>
      <c r="C2653" s="103">
        <v>0.0032543783315024995</v>
      </c>
      <c r="D2653" s="89" t="s">
        <v>1352</v>
      </c>
      <c r="E2653" s="89" t="b">
        <v>0</v>
      </c>
      <c r="F2653" s="89" t="b">
        <v>0</v>
      </c>
      <c r="G2653" s="89" t="b">
        <v>0</v>
      </c>
    </row>
    <row r="2654" spans="1:7" ht="15">
      <c r="A2654" s="90" t="s">
        <v>1617</v>
      </c>
      <c r="B2654" s="89">
        <v>2</v>
      </c>
      <c r="C2654" s="103">
        <v>0.0032543783315024995</v>
      </c>
      <c r="D2654" s="89" t="s">
        <v>1352</v>
      </c>
      <c r="E2654" s="89" t="b">
        <v>0</v>
      </c>
      <c r="F2654" s="89" t="b">
        <v>0</v>
      </c>
      <c r="G2654" s="89" t="b">
        <v>0</v>
      </c>
    </row>
    <row r="2655" spans="1:7" ht="15">
      <c r="A2655" s="90" t="s">
        <v>2800</v>
      </c>
      <c r="B2655" s="89">
        <v>2</v>
      </c>
      <c r="C2655" s="103">
        <v>0.0032543783315024995</v>
      </c>
      <c r="D2655" s="89" t="s">
        <v>1352</v>
      </c>
      <c r="E2655" s="89" t="b">
        <v>0</v>
      </c>
      <c r="F2655" s="89" t="b">
        <v>0</v>
      </c>
      <c r="G2655" s="89" t="b">
        <v>0</v>
      </c>
    </row>
    <row r="2656" spans="1:7" ht="15">
      <c r="A2656" s="90" t="s">
        <v>1461</v>
      </c>
      <c r="B2656" s="89">
        <v>2</v>
      </c>
      <c r="C2656" s="103">
        <v>0.0032543783315024995</v>
      </c>
      <c r="D2656" s="89" t="s">
        <v>1352</v>
      </c>
      <c r="E2656" s="89" t="b">
        <v>0</v>
      </c>
      <c r="F2656" s="89" t="b">
        <v>0</v>
      </c>
      <c r="G2656" s="89" t="b">
        <v>0</v>
      </c>
    </row>
    <row r="2657" spans="1:7" ht="15">
      <c r="A2657" s="90" t="s">
        <v>1455</v>
      </c>
      <c r="B2657" s="89">
        <v>16</v>
      </c>
      <c r="C2657" s="103">
        <v>0.004131173232977859</v>
      </c>
      <c r="D2657" s="89" t="s">
        <v>1353</v>
      </c>
      <c r="E2657" s="89" t="b">
        <v>0</v>
      </c>
      <c r="F2657" s="89" t="b">
        <v>0</v>
      </c>
      <c r="G2657" s="89" t="b">
        <v>0</v>
      </c>
    </row>
    <row r="2658" spans="1:7" ht="15">
      <c r="A2658" s="90" t="s">
        <v>1707</v>
      </c>
      <c r="B2658" s="89">
        <v>8</v>
      </c>
      <c r="C2658" s="103">
        <v>0.005596730260641202</v>
      </c>
      <c r="D2658" s="89" t="s">
        <v>1353</v>
      </c>
      <c r="E2658" s="89" t="b">
        <v>0</v>
      </c>
      <c r="F2658" s="89" t="b">
        <v>0</v>
      </c>
      <c r="G2658" s="89" t="b">
        <v>0</v>
      </c>
    </row>
    <row r="2659" spans="1:7" ht="15">
      <c r="A2659" s="90" t="s">
        <v>1565</v>
      </c>
      <c r="B2659" s="89">
        <v>8</v>
      </c>
      <c r="C2659" s="103">
        <v>0.005596730260641202</v>
      </c>
      <c r="D2659" s="89" t="s">
        <v>1353</v>
      </c>
      <c r="E2659" s="89" t="b">
        <v>0</v>
      </c>
      <c r="F2659" s="89" t="b">
        <v>0</v>
      </c>
      <c r="G2659" s="89" t="b">
        <v>0</v>
      </c>
    </row>
    <row r="2660" spans="1:7" ht="15">
      <c r="A2660" s="90" t="s">
        <v>1585</v>
      </c>
      <c r="B2660" s="89">
        <v>8</v>
      </c>
      <c r="C2660" s="103">
        <v>0.005596730260641202</v>
      </c>
      <c r="D2660" s="89" t="s">
        <v>1353</v>
      </c>
      <c r="E2660" s="89" t="b">
        <v>0</v>
      </c>
      <c r="F2660" s="89" t="b">
        <v>0</v>
      </c>
      <c r="G2660" s="89" t="b">
        <v>0</v>
      </c>
    </row>
    <row r="2661" spans="1:7" ht="15">
      <c r="A2661" s="90" t="s">
        <v>1457</v>
      </c>
      <c r="B2661" s="89">
        <v>8</v>
      </c>
      <c r="C2661" s="103">
        <v>0.0020655866164889297</v>
      </c>
      <c r="D2661" s="89" t="s">
        <v>1353</v>
      </c>
      <c r="E2661" s="89" t="b">
        <v>0</v>
      </c>
      <c r="F2661" s="89" t="b">
        <v>0</v>
      </c>
      <c r="G2661" s="89" t="b">
        <v>0</v>
      </c>
    </row>
    <row r="2662" spans="1:7" ht="15">
      <c r="A2662" s="90" t="s">
        <v>1495</v>
      </c>
      <c r="B2662" s="89">
        <v>7</v>
      </c>
      <c r="C2662" s="103">
        <v>0.004897138978061051</v>
      </c>
      <c r="D2662" s="89" t="s">
        <v>1353</v>
      </c>
      <c r="E2662" s="89" t="b">
        <v>0</v>
      </c>
      <c r="F2662" s="89" t="b">
        <v>1</v>
      </c>
      <c r="G2662" s="89" t="b">
        <v>0</v>
      </c>
    </row>
    <row r="2663" spans="1:7" ht="15">
      <c r="A2663" s="90" t="s">
        <v>1583</v>
      </c>
      <c r="B2663" s="89">
        <v>6</v>
      </c>
      <c r="C2663" s="103">
        <v>0.004197547695480901</v>
      </c>
      <c r="D2663" s="89" t="s">
        <v>1353</v>
      </c>
      <c r="E2663" s="89" t="b">
        <v>0</v>
      </c>
      <c r="F2663" s="89" t="b">
        <v>0</v>
      </c>
      <c r="G2663" s="89" t="b">
        <v>0</v>
      </c>
    </row>
    <row r="2664" spans="1:7" ht="15">
      <c r="A2664" s="90" t="s">
        <v>1866</v>
      </c>
      <c r="B2664" s="89">
        <v>6</v>
      </c>
      <c r="C2664" s="103">
        <v>0.004197547695480901</v>
      </c>
      <c r="D2664" s="89" t="s">
        <v>1353</v>
      </c>
      <c r="E2664" s="89" t="b">
        <v>0</v>
      </c>
      <c r="F2664" s="89" t="b">
        <v>0</v>
      </c>
      <c r="G2664" s="89" t="b">
        <v>0</v>
      </c>
    </row>
    <row r="2665" spans="1:7" ht="15">
      <c r="A2665" s="90" t="s">
        <v>1845</v>
      </c>
      <c r="B2665" s="89">
        <v>6</v>
      </c>
      <c r="C2665" s="103">
        <v>0.004197547695480901</v>
      </c>
      <c r="D2665" s="89" t="s">
        <v>1353</v>
      </c>
      <c r="E2665" s="89" t="b">
        <v>0</v>
      </c>
      <c r="F2665" s="89" t="b">
        <v>0</v>
      </c>
      <c r="G2665" s="89" t="b">
        <v>0</v>
      </c>
    </row>
    <row r="2666" spans="1:7" ht="15">
      <c r="A2666" s="90" t="s">
        <v>1488</v>
      </c>
      <c r="B2666" s="89">
        <v>6</v>
      </c>
      <c r="C2666" s="103">
        <v>0.004197547695480901</v>
      </c>
      <c r="D2666" s="89" t="s">
        <v>1353</v>
      </c>
      <c r="E2666" s="89" t="b">
        <v>0</v>
      </c>
      <c r="F2666" s="89" t="b">
        <v>0</v>
      </c>
      <c r="G2666" s="89" t="b">
        <v>0</v>
      </c>
    </row>
    <row r="2667" spans="1:7" ht="15">
      <c r="A2667" s="90" t="s">
        <v>1524</v>
      </c>
      <c r="B2667" s="89">
        <v>5</v>
      </c>
      <c r="C2667" s="103">
        <v>0.0034979564129007513</v>
      </c>
      <c r="D2667" s="89" t="s">
        <v>1353</v>
      </c>
      <c r="E2667" s="89" t="b">
        <v>0</v>
      </c>
      <c r="F2667" s="89" t="b">
        <v>0</v>
      </c>
      <c r="G2667" s="89" t="b">
        <v>0</v>
      </c>
    </row>
    <row r="2668" spans="1:7" ht="15">
      <c r="A2668" s="90" t="s">
        <v>1767</v>
      </c>
      <c r="B2668" s="89">
        <v>5</v>
      </c>
      <c r="C2668" s="103">
        <v>0.001290991635305581</v>
      </c>
      <c r="D2668" s="89" t="s">
        <v>1353</v>
      </c>
      <c r="E2668" s="89" t="b">
        <v>0</v>
      </c>
      <c r="F2668" s="89" t="b">
        <v>0</v>
      </c>
      <c r="G2668" s="89" t="b">
        <v>0</v>
      </c>
    </row>
    <row r="2669" spans="1:7" ht="15">
      <c r="A2669" s="90" t="s">
        <v>1954</v>
      </c>
      <c r="B2669" s="89">
        <v>5</v>
      </c>
      <c r="C2669" s="103">
        <v>0.0034979564129007513</v>
      </c>
      <c r="D2669" s="89" t="s">
        <v>1353</v>
      </c>
      <c r="E2669" s="89" t="b">
        <v>0</v>
      </c>
      <c r="F2669" s="89" t="b">
        <v>0</v>
      </c>
      <c r="G2669" s="89" t="b">
        <v>0</v>
      </c>
    </row>
    <row r="2670" spans="1:7" ht="15">
      <c r="A2670" s="90" t="s">
        <v>1978</v>
      </c>
      <c r="B2670" s="89">
        <v>5</v>
      </c>
      <c r="C2670" s="103">
        <v>0.0034979564129007513</v>
      </c>
      <c r="D2670" s="89" t="s">
        <v>1353</v>
      </c>
      <c r="E2670" s="89" t="b">
        <v>0</v>
      </c>
      <c r="F2670" s="89" t="b">
        <v>0</v>
      </c>
      <c r="G2670" s="89" t="b">
        <v>0</v>
      </c>
    </row>
    <row r="2671" spans="1:7" ht="15">
      <c r="A2671" s="90" t="s">
        <v>1484</v>
      </c>
      <c r="B2671" s="89">
        <v>5</v>
      </c>
      <c r="C2671" s="103">
        <v>0.001290991635305581</v>
      </c>
      <c r="D2671" s="89" t="s">
        <v>1353</v>
      </c>
      <c r="E2671" s="89" t="b">
        <v>0</v>
      </c>
      <c r="F2671" s="89" t="b">
        <v>0</v>
      </c>
      <c r="G2671" s="89" t="b">
        <v>0</v>
      </c>
    </row>
    <row r="2672" spans="1:7" ht="15">
      <c r="A2672" s="90" t="s">
        <v>1851</v>
      </c>
      <c r="B2672" s="89">
        <v>4</v>
      </c>
      <c r="C2672" s="103">
        <v>0.0010327933082444648</v>
      </c>
      <c r="D2672" s="89" t="s">
        <v>1353</v>
      </c>
      <c r="E2672" s="89" t="b">
        <v>0</v>
      </c>
      <c r="F2672" s="89" t="b">
        <v>0</v>
      </c>
      <c r="G2672" s="89" t="b">
        <v>0</v>
      </c>
    </row>
    <row r="2673" spans="1:7" ht="15">
      <c r="A2673" s="90" t="s">
        <v>1659</v>
      </c>
      <c r="B2673" s="89">
        <v>4</v>
      </c>
      <c r="C2673" s="103">
        <v>0.002798365130320601</v>
      </c>
      <c r="D2673" s="89" t="s">
        <v>1353</v>
      </c>
      <c r="E2673" s="89" t="b">
        <v>0</v>
      </c>
      <c r="F2673" s="89" t="b">
        <v>0</v>
      </c>
      <c r="G2673" s="89" t="b">
        <v>0</v>
      </c>
    </row>
    <row r="2674" spans="1:7" ht="15">
      <c r="A2674" s="90" t="s">
        <v>1801</v>
      </c>
      <c r="B2674" s="89">
        <v>4</v>
      </c>
      <c r="C2674" s="103">
        <v>0.002798365130320601</v>
      </c>
      <c r="D2674" s="89" t="s">
        <v>1353</v>
      </c>
      <c r="E2674" s="89" t="b">
        <v>0</v>
      </c>
      <c r="F2674" s="89" t="b">
        <v>0</v>
      </c>
      <c r="G2674" s="89" t="b">
        <v>0</v>
      </c>
    </row>
    <row r="2675" spans="1:7" ht="15">
      <c r="A2675" s="90" t="s">
        <v>1921</v>
      </c>
      <c r="B2675" s="89">
        <v>4</v>
      </c>
      <c r="C2675" s="103">
        <v>0.002798365130320601</v>
      </c>
      <c r="D2675" s="89" t="s">
        <v>1353</v>
      </c>
      <c r="E2675" s="89" t="b">
        <v>0</v>
      </c>
      <c r="F2675" s="89" t="b">
        <v>0</v>
      </c>
      <c r="G2675" s="89" t="b">
        <v>0</v>
      </c>
    </row>
    <row r="2676" spans="1:7" ht="15">
      <c r="A2676" s="90" t="s">
        <v>2137</v>
      </c>
      <c r="B2676" s="89">
        <v>4</v>
      </c>
      <c r="C2676" s="103">
        <v>0.002798365130320601</v>
      </c>
      <c r="D2676" s="89" t="s">
        <v>1353</v>
      </c>
      <c r="E2676" s="89" t="b">
        <v>0</v>
      </c>
      <c r="F2676" s="89" t="b">
        <v>0</v>
      </c>
      <c r="G2676" s="89" t="b">
        <v>0</v>
      </c>
    </row>
    <row r="2677" spans="1:7" ht="15">
      <c r="A2677" s="90" t="s">
        <v>2249</v>
      </c>
      <c r="B2677" s="89">
        <v>4</v>
      </c>
      <c r="C2677" s="103">
        <v>0.002798365130320601</v>
      </c>
      <c r="D2677" s="89" t="s">
        <v>1353</v>
      </c>
      <c r="E2677" s="89" t="b">
        <v>0</v>
      </c>
      <c r="F2677" s="89" t="b">
        <v>0</v>
      </c>
      <c r="G2677" s="89" t="b">
        <v>0</v>
      </c>
    </row>
    <row r="2678" spans="1:7" ht="15">
      <c r="A2678" s="90" t="s">
        <v>2269</v>
      </c>
      <c r="B2678" s="89">
        <v>4</v>
      </c>
      <c r="C2678" s="103">
        <v>0.002798365130320601</v>
      </c>
      <c r="D2678" s="89" t="s">
        <v>1353</v>
      </c>
      <c r="E2678" s="89" t="b">
        <v>0</v>
      </c>
      <c r="F2678" s="89" t="b">
        <v>0</v>
      </c>
      <c r="G2678" s="89" t="b">
        <v>0</v>
      </c>
    </row>
    <row r="2679" spans="1:7" ht="15">
      <c r="A2679" s="90" t="s">
        <v>1701</v>
      </c>
      <c r="B2679" s="89">
        <v>4</v>
      </c>
      <c r="C2679" s="103">
        <v>0.002798365130320601</v>
      </c>
      <c r="D2679" s="89" t="s">
        <v>1353</v>
      </c>
      <c r="E2679" s="89" t="b">
        <v>0</v>
      </c>
      <c r="F2679" s="89" t="b">
        <v>0</v>
      </c>
      <c r="G2679" s="89" t="b">
        <v>0</v>
      </c>
    </row>
    <row r="2680" spans="1:7" ht="15">
      <c r="A2680" s="90" t="s">
        <v>1482</v>
      </c>
      <c r="B2680" s="89">
        <v>4</v>
      </c>
      <c r="C2680" s="103">
        <v>0.002798365130320601</v>
      </c>
      <c r="D2680" s="89" t="s">
        <v>1353</v>
      </c>
      <c r="E2680" s="89" t="b">
        <v>0</v>
      </c>
      <c r="F2680" s="89" t="b">
        <v>0</v>
      </c>
      <c r="G2680" s="89" t="b">
        <v>0</v>
      </c>
    </row>
    <row r="2681" spans="1:7" ht="15">
      <c r="A2681" s="90" t="s">
        <v>2301</v>
      </c>
      <c r="B2681" s="89">
        <v>4</v>
      </c>
      <c r="C2681" s="103">
        <v>0.002798365130320601</v>
      </c>
      <c r="D2681" s="89" t="s">
        <v>1353</v>
      </c>
      <c r="E2681" s="89" t="b">
        <v>0</v>
      </c>
      <c r="F2681" s="89" t="b">
        <v>0</v>
      </c>
      <c r="G2681" s="89" t="b">
        <v>0</v>
      </c>
    </row>
    <row r="2682" spans="1:7" ht="15">
      <c r="A2682" s="90" t="s">
        <v>1499</v>
      </c>
      <c r="B2682" s="89">
        <v>4</v>
      </c>
      <c r="C2682" s="103">
        <v>0.002798365130320601</v>
      </c>
      <c r="D2682" s="89" t="s">
        <v>1353</v>
      </c>
      <c r="E2682" s="89" t="b">
        <v>0</v>
      </c>
      <c r="F2682" s="89" t="b">
        <v>0</v>
      </c>
      <c r="G2682" s="89" t="b">
        <v>0</v>
      </c>
    </row>
    <row r="2683" spans="1:7" ht="15">
      <c r="A2683" s="90" t="s">
        <v>1644</v>
      </c>
      <c r="B2683" s="89">
        <v>3</v>
      </c>
      <c r="C2683" s="103">
        <v>0.0020987738477404507</v>
      </c>
      <c r="D2683" s="89" t="s">
        <v>1353</v>
      </c>
      <c r="E2683" s="89" t="b">
        <v>0</v>
      </c>
      <c r="F2683" s="89" t="b">
        <v>0</v>
      </c>
      <c r="G2683" s="89" t="b">
        <v>0</v>
      </c>
    </row>
    <row r="2684" spans="1:7" ht="15">
      <c r="A2684" s="90" t="s">
        <v>2651</v>
      </c>
      <c r="B2684" s="89">
        <v>3</v>
      </c>
      <c r="C2684" s="103">
        <v>0.0020987738477404507</v>
      </c>
      <c r="D2684" s="89" t="s">
        <v>1353</v>
      </c>
      <c r="E2684" s="89" t="b">
        <v>0</v>
      </c>
      <c r="F2684" s="89" t="b">
        <v>0</v>
      </c>
      <c r="G2684" s="89" t="b">
        <v>0</v>
      </c>
    </row>
    <row r="2685" spans="1:7" ht="15">
      <c r="A2685" s="90" t="s">
        <v>2552</v>
      </c>
      <c r="B2685" s="89">
        <v>3</v>
      </c>
      <c r="C2685" s="103">
        <v>0.0020987738477404507</v>
      </c>
      <c r="D2685" s="89" t="s">
        <v>1353</v>
      </c>
      <c r="E2685" s="89" t="b">
        <v>0</v>
      </c>
      <c r="F2685" s="89" t="b">
        <v>0</v>
      </c>
      <c r="G2685" s="89" t="b">
        <v>0</v>
      </c>
    </row>
    <row r="2686" spans="1:7" ht="15">
      <c r="A2686" s="90" t="s">
        <v>2208</v>
      </c>
      <c r="B2686" s="89">
        <v>3</v>
      </c>
      <c r="C2686" s="103">
        <v>0.0020987738477404507</v>
      </c>
      <c r="D2686" s="89" t="s">
        <v>1353</v>
      </c>
      <c r="E2686" s="89" t="b">
        <v>0</v>
      </c>
      <c r="F2686" s="89" t="b">
        <v>0</v>
      </c>
      <c r="G2686" s="89" t="b">
        <v>0</v>
      </c>
    </row>
    <row r="2687" spans="1:7" ht="15">
      <c r="A2687" s="90" t="s">
        <v>2543</v>
      </c>
      <c r="B2687" s="89">
        <v>3</v>
      </c>
      <c r="C2687" s="103">
        <v>0.0020987738477404507</v>
      </c>
      <c r="D2687" s="89" t="s">
        <v>1353</v>
      </c>
      <c r="E2687" s="89" t="b">
        <v>0</v>
      </c>
      <c r="F2687" s="89" t="b">
        <v>0</v>
      </c>
      <c r="G2687" s="89" t="b">
        <v>0</v>
      </c>
    </row>
    <row r="2688" spans="1:7" ht="15">
      <c r="A2688" s="90" t="s">
        <v>1998</v>
      </c>
      <c r="B2688" s="89">
        <v>3</v>
      </c>
      <c r="C2688" s="103">
        <v>0.0020987738477404507</v>
      </c>
      <c r="D2688" s="89" t="s">
        <v>1353</v>
      </c>
      <c r="E2688" s="89" t="b">
        <v>0</v>
      </c>
      <c r="F2688" s="89" t="b">
        <v>0</v>
      </c>
      <c r="G2688" s="89" t="b">
        <v>0</v>
      </c>
    </row>
    <row r="2689" spans="1:7" ht="15">
      <c r="A2689" s="90" t="s">
        <v>2237</v>
      </c>
      <c r="B2689" s="89">
        <v>3</v>
      </c>
      <c r="C2689" s="103">
        <v>0.0020987738477404507</v>
      </c>
      <c r="D2689" s="89" t="s">
        <v>1353</v>
      </c>
      <c r="E2689" s="89" t="b">
        <v>0</v>
      </c>
      <c r="F2689" s="89" t="b">
        <v>0</v>
      </c>
      <c r="G2689" s="89" t="b">
        <v>0</v>
      </c>
    </row>
    <row r="2690" spans="1:7" ht="15">
      <c r="A2690" s="90" t="s">
        <v>2392</v>
      </c>
      <c r="B2690" s="89">
        <v>3</v>
      </c>
      <c r="C2690" s="103">
        <v>0.0020987738477404507</v>
      </c>
      <c r="D2690" s="89" t="s">
        <v>1353</v>
      </c>
      <c r="E2690" s="89" t="b">
        <v>0</v>
      </c>
      <c r="F2690" s="89" t="b">
        <v>0</v>
      </c>
      <c r="G2690" s="89" t="b">
        <v>0</v>
      </c>
    </row>
    <row r="2691" spans="1:7" ht="15">
      <c r="A2691" s="90" t="s">
        <v>1769</v>
      </c>
      <c r="B2691" s="89">
        <v>3</v>
      </c>
      <c r="C2691" s="103">
        <v>0.0020987738477404507</v>
      </c>
      <c r="D2691" s="89" t="s">
        <v>1353</v>
      </c>
      <c r="E2691" s="89" t="b">
        <v>0</v>
      </c>
      <c r="F2691" s="89" t="b">
        <v>0</v>
      </c>
      <c r="G2691" s="89" t="b">
        <v>0</v>
      </c>
    </row>
    <row r="2692" spans="1:7" ht="15">
      <c r="A2692" s="90" t="s">
        <v>2378</v>
      </c>
      <c r="B2692" s="89">
        <v>3</v>
      </c>
      <c r="C2692" s="103">
        <v>0.0020987738477404507</v>
      </c>
      <c r="D2692" s="89" t="s">
        <v>1353</v>
      </c>
      <c r="E2692" s="89" t="b">
        <v>0</v>
      </c>
      <c r="F2692" s="89" t="b">
        <v>0</v>
      </c>
      <c r="G2692" s="89" t="b">
        <v>0</v>
      </c>
    </row>
    <row r="2693" spans="1:7" ht="15">
      <c r="A2693" s="90" t="s">
        <v>1494</v>
      </c>
      <c r="B2693" s="89">
        <v>3</v>
      </c>
      <c r="C2693" s="103">
        <v>0</v>
      </c>
      <c r="D2693" s="89" t="s">
        <v>1353</v>
      </c>
      <c r="E2693" s="89" t="b">
        <v>0</v>
      </c>
      <c r="F2693" s="89" t="b">
        <v>0</v>
      </c>
      <c r="G2693" s="89" t="b">
        <v>0</v>
      </c>
    </row>
    <row r="2694" spans="1:7" ht="15">
      <c r="A2694" s="90" t="s">
        <v>1463</v>
      </c>
      <c r="B2694" s="89">
        <v>3</v>
      </c>
      <c r="C2694" s="103">
        <v>0.0020987738477404507</v>
      </c>
      <c r="D2694" s="89" t="s">
        <v>1353</v>
      </c>
      <c r="E2694" s="89" t="b">
        <v>0</v>
      </c>
      <c r="F2694" s="89" t="b">
        <v>0</v>
      </c>
      <c r="G2694" s="89" t="b">
        <v>0</v>
      </c>
    </row>
    <row r="2695" spans="1:7" ht="15">
      <c r="A2695" s="90" t="s">
        <v>1829</v>
      </c>
      <c r="B2695" s="89">
        <v>3</v>
      </c>
      <c r="C2695" s="103">
        <v>0.0020987738477404507</v>
      </c>
      <c r="D2695" s="89" t="s">
        <v>1353</v>
      </c>
      <c r="E2695" s="89" t="b">
        <v>0</v>
      </c>
      <c r="F2695" s="89" t="b">
        <v>0</v>
      </c>
      <c r="G2695" s="89" t="b">
        <v>0</v>
      </c>
    </row>
    <row r="2696" spans="1:7" ht="15">
      <c r="A2696" s="90" t="s">
        <v>1479</v>
      </c>
      <c r="B2696" s="89">
        <v>3</v>
      </c>
      <c r="C2696" s="103">
        <v>0.0007745949811833486</v>
      </c>
      <c r="D2696" s="89" t="s">
        <v>1353</v>
      </c>
      <c r="E2696" s="89" t="b">
        <v>0</v>
      </c>
      <c r="F2696" s="89" t="b">
        <v>0</v>
      </c>
      <c r="G2696" s="89" t="b">
        <v>0</v>
      </c>
    </row>
    <row r="2697" spans="1:7" ht="15">
      <c r="A2697" s="90" t="s">
        <v>1900</v>
      </c>
      <c r="B2697" s="89">
        <v>3</v>
      </c>
      <c r="C2697" s="103">
        <v>0.0020987738477404507</v>
      </c>
      <c r="D2697" s="89" t="s">
        <v>1353</v>
      </c>
      <c r="E2697" s="89" t="b">
        <v>0</v>
      </c>
      <c r="F2697" s="89" t="b">
        <v>0</v>
      </c>
      <c r="G2697" s="89" t="b">
        <v>0</v>
      </c>
    </row>
    <row r="2698" spans="1:7" ht="15">
      <c r="A2698" s="90" t="s">
        <v>2428</v>
      </c>
      <c r="B2698" s="89">
        <v>3</v>
      </c>
      <c r="C2698" s="103">
        <v>0.0020987738477404507</v>
      </c>
      <c r="D2698" s="89" t="s">
        <v>1353</v>
      </c>
      <c r="E2698" s="89" t="b">
        <v>0</v>
      </c>
      <c r="F2698" s="89" t="b">
        <v>0</v>
      </c>
      <c r="G2698" s="89" t="b">
        <v>0</v>
      </c>
    </row>
    <row r="2699" spans="1:7" ht="15">
      <c r="A2699" s="90" t="s">
        <v>2355</v>
      </c>
      <c r="B2699" s="89">
        <v>3</v>
      </c>
      <c r="C2699" s="103">
        <v>0.0020987738477404507</v>
      </c>
      <c r="D2699" s="89" t="s">
        <v>1353</v>
      </c>
      <c r="E2699" s="89" t="b">
        <v>0</v>
      </c>
      <c r="F2699" s="89" t="b">
        <v>0</v>
      </c>
      <c r="G2699" s="89" t="b">
        <v>0</v>
      </c>
    </row>
    <row r="2700" spans="1:7" ht="15">
      <c r="A2700" s="90" t="s">
        <v>2489</v>
      </c>
      <c r="B2700" s="89">
        <v>3</v>
      </c>
      <c r="C2700" s="103">
        <v>0.0020987738477404507</v>
      </c>
      <c r="D2700" s="89" t="s">
        <v>1353</v>
      </c>
      <c r="E2700" s="89" t="b">
        <v>0</v>
      </c>
      <c r="F2700" s="89" t="b">
        <v>0</v>
      </c>
      <c r="G2700" s="89" t="b">
        <v>0</v>
      </c>
    </row>
    <row r="2701" spans="1:7" ht="15">
      <c r="A2701" s="90" t="s">
        <v>2583</v>
      </c>
      <c r="B2701" s="89">
        <v>3</v>
      </c>
      <c r="C2701" s="103">
        <v>0.0020987738477404507</v>
      </c>
      <c r="D2701" s="89" t="s">
        <v>1353</v>
      </c>
      <c r="E2701" s="89" t="b">
        <v>0</v>
      </c>
      <c r="F2701" s="89" t="b">
        <v>0</v>
      </c>
      <c r="G2701" s="89" t="b">
        <v>0</v>
      </c>
    </row>
    <row r="2702" spans="1:7" ht="15">
      <c r="A2702" s="90" t="s">
        <v>1517</v>
      </c>
      <c r="B2702" s="89">
        <v>3</v>
      </c>
      <c r="C2702" s="103">
        <v>0.0020987738477404507</v>
      </c>
      <c r="D2702" s="89" t="s">
        <v>1353</v>
      </c>
      <c r="E2702" s="89" t="b">
        <v>0</v>
      </c>
      <c r="F2702" s="89" t="b">
        <v>0</v>
      </c>
      <c r="G2702" s="89" t="b">
        <v>0</v>
      </c>
    </row>
    <row r="2703" spans="1:7" ht="15">
      <c r="A2703" s="90" t="s">
        <v>1456</v>
      </c>
      <c r="B2703" s="89">
        <v>3</v>
      </c>
      <c r="C2703" s="103">
        <v>0.0007745949811833486</v>
      </c>
      <c r="D2703" s="89" t="s">
        <v>1353</v>
      </c>
      <c r="E2703" s="89" t="b">
        <v>0</v>
      </c>
      <c r="F2703" s="89" t="b">
        <v>0</v>
      </c>
      <c r="G2703" s="89" t="b">
        <v>0</v>
      </c>
    </row>
    <row r="2704" spans="1:7" ht="15">
      <c r="A2704" s="90" t="s">
        <v>2342</v>
      </c>
      <c r="B2704" s="89">
        <v>3</v>
      </c>
      <c r="C2704" s="103">
        <v>0.0020987738477404507</v>
      </c>
      <c r="D2704" s="89" t="s">
        <v>1353</v>
      </c>
      <c r="E2704" s="89" t="b">
        <v>0</v>
      </c>
      <c r="F2704" s="89" t="b">
        <v>0</v>
      </c>
      <c r="G2704" s="89" t="b">
        <v>0</v>
      </c>
    </row>
    <row r="2705" spans="1:7" ht="15">
      <c r="A2705" s="90" t="s">
        <v>1625</v>
      </c>
      <c r="B2705" s="89">
        <v>3</v>
      </c>
      <c r="C2705" s="103">
        <v>0.0007745949811833486</v>
      </c>
      <c r="D2705" s="89" t="s">
        <v>1353</v>
      </c>
      <c r="E2705" s="89" t="b">
        <v>0</v>
      </c>
      <c r="F2705" s="89" t="b">
        <v>0</v>
      </c>
      <c r="G2705" s="89" t="b">
        <v>0</v>
      </c>
    </row>
    <row r="2706" spans="1:7" ht="15">
      <c r="A2706" s="90" t="s">
        <v>1200</v>
      </c>
      <c r="B2706" s="89">
        <v>3</v>
      </c>
      <c r="C2706" s="103">
        <v>0.0020987738477404507</v>
      </c>
      <c r="D2706" s="89" t="s">
        <v>1353</v>
      </c>
      <c r="E2706" s="89" t="b">
        <v>0</v>
      </c>
      <c r="F2706" s="89" t="b">
        <v>0</v>
      </c>
      <c r="G2706" s="89" t="b">
        <v>0</v>
      </c>
    </row>
    <row r="2707" spans="1:7" ht="15">
      <c r="A2707" s="90" t="s">
        <v>1963</v>
      </c>
      <c r="B2707" s="89">
        <v>3</v>
      </c>
      <c r="C2707" s="103">
        <v>0.0020987738477404507</v>
      </c>
      <c r="D2707" s="89" t="s">
        <v>1353</v>
      </c>
      <c r="E2707" s="89" t="b">
        <v>0</v>
      </c>
      <c r="F2707" s="89" t="b">
        <v>0</v>
      </c>
      <c r="G2707" s="89" t="b">
        <v>0</v>
      </c>
    </row>
    <row r="2708" spans="1:7" ht="15">
      <c r="A2708" s="90" t="s">
        <v>2665</v>
      </c>
      <c r="B2708" s="89">
        <v>3</v>
      </c>
      <c r="C2708" s="103">
        <v>0.0020987738477404507</v>
      </c>
      <c r="D2708" s="89" t="s">
        <v>1353</v>
      </c>
      <c r="E2708" s="89" t="b">
        <v>0</v>
      </c>
      <c r="F2708" s="89" t="b">
        <v>0</v>
      </c>
      <c r="G2708" s="89" t="b">
        <v>0</v>
      </c>
    </row>
    <row r="2709" spans="1:7" ht="15">
      <c r="A2709" s="90" t="s">
        <v>1548</v>
      </c>
      <c r="B2709" s="89">
        <v>3</v>
      </c>
      <c r="C2709" s="103">
        <v>0.0020987738477404507</v>
      </c>
      <c r="D2709" s="89" t="s">
        <v>1353</v>
      </c>
      <c r="E2709" s="89" t="b">
        <v>0</v>
      </c>
      <c r="F2709" s="89" t="b">
        <v>0</v>
      </c>
      <c r="G2709" s="89" t="b">
        <v>0</v>
      </c>
    </row>
    <row r="2710" spans="1:7" ht="15">
      <c r="A2710" s="90" t="s">
        <v>2502</v>
      </c>
      <c r="B2710" s="89">
        <v>3</v>
      </c>
      <c r="C2710" s="103">
        <v>0.0020987738477404507</v>
      </c>
      <c r="D2710" s="89" t="s">
        <v>1353</v>
      </c>
      <c r="E2710" s="89" t="b">
        <v>0</v>
      </c>
      <c r="F2710" s="89" t="b">
        <v>0</v>
      </c>
      <c r="G2710" s="89" t="b">
        <v>0</v>
      </c>
    </row>
    <row r="2711" spans="1:7" ht="15">
      <c r="A2711" s="90" t="s">
        <v>2488</v>
      </c>
      <c r="B2711" s="89">
        <v>3</v>
      </c>
      <c r="C2711" s="103">
        <v>0.0020987738477404507</v>
      </c>
      <c r="D2711" s="89" t="s">
        <v>1353</v>
      </c>
      <c r="E2711" s="89" t="b">
        <v>0</v>
      </c>
      <c r="F2711" s="89" t="b">
        <v>0</v>
      </c>
      <c r="G2711" s="89" t="b">
        <v>0</v>
      </c>
    </row>
    <row r="2712" spans="1:7" ht="15">
      <c r="A2712" s="90" t="s">
        <v>1745</v>
      </c>
      <c r="B2712" s="89">
        <v>3</v>
      </c>
      <c r="C2712" s="103">
        <v>0.0020987738477404507</v>
      </c>
      <c r="D2712" s="89" t="s">
        <v>1353</v>
      </c>
      <c r="E2712" s="89" t="b">
        <v>0</v>
      </c>
      <c r="F2712" s="89" t="b">
        <v>0</v>
      </c>
      <c r="G2712" s="89" t="b">
        <v>0</v>
      </c>
    </row>
    <row r="2713" spans="1:7" ht="15">
      <c r="A2713" s="90" t="s">
        <v>1681</v>
      </c>
      <c r="B2713" s="89">
        <v>2</v>
      </c>
      <c r="C2713" s="103">
        <v>0.0013991825651603004</v>
      </c>
      <c r="D2713" s="89" t="s">
        <v>1353</v>
      </c>
      <c r="E2713" s="89" t="b">
        <v>0</v>
      </c>
      <c r="F2713" s="89" t="b">
        <v>0</v>
      </c>
      <c r="G2713" s="89" t="b">
        <v>0</v>
      </c>
    </row>
    <row r="2714" spans="1:7" ht="15">
      <c r="A2714" s="90" t="s">
        <v>3431</v>
      </c>
      <c r="B2714" s="89">
        <v>2</v>
      </c>
      <c r="C2714" s="103">
        <v>0.0013991825651603004</v>
      </c>
      <c r="D2714" s="89" t="s">
        <v>1353</v>
      </c>
      <c r="E2714" s="89" t="b">
        <v>0</v>
      </c>
      <c r="F2714" s="89" t="b">
        <v>0</v>
      </c>
      <c r="G2714" s="89" t="b">
        <v>0</v>
      </c>
    </row>
    <row r="2715" spans="1:7" ht="15">
      <c r="A2715" s="90" t="s">
        <v>2477</v>
      </c>
      <c r="B2715" s="89">
        <v>2</v>
      </c>
      <c r="C2715" s="103">
        <v>0.0013991825651603004</v>
      </c>
      <c r="D2715" s="89" t="s">
        <v>1353</v>
      </c>
      <c r="E2715" s="89" t="b">
        <v>0</v>
      </c>
      <c r="F2715" s="89" t="b">
        <v>0</v>
      </c>
      <c r="G2715" s="89" t="b">
        <v>0</v>
      </c>
    </row>
    <row r="2716" spans="1:7" ht="15">
      <c r="A2716" s="90" t="s">
        <v>3385</v>
      </c>
      <c r="B2716" s="89">
        <v>2</v>
      </c>
      <c r="C2716" s="103">
        <v>0.0013991825651603004</v>
      </c>
      <c r="D2716" s="89" t="s">
        <v>1353</v>
      </c>
      <c r="E2716" s="89" t="b">
        <v>0</v>
      </c>
      <c r="F2716" s="89" t="b">
        <v>0</v>
      </c>
      <c r="G2716" s="89" t="b">
        <v>0</v>
      </c>
    </row>
    <row r="2717" spans="1:7" ht="15">
      <c r="A2717" s="90" t="s">
        <v>2582</v>
      </c>
      <c r="B2717" s="89">
        <v>2</v>
      </c>
      <c r="C2717" s="103">
        <v>0.0013991825651603004</v>
      </c>
      <c r="D2717" s="89" t="s">
        <v>1353</v>
      </c>
      <c r="E2717" s="89" t="b">
        <v>0</v>
      </c>
      <c r="F2717" s="89" t="b">
        <v>0</v>
      </c>
      <c r="G2717" s="89" t="b">
        <v>0</v>
      </c>
    </row>
    <row r="2718" spans="1:7" ht="15">
      <c r="A2718" s="90" t="s">
        <v>3301</v>
      </c>
      <c r="B2718" s="89">
        <v>2</v>
      </c>
      <c r="C2718" s="103">
        <v>0.0013991825651603004</v>
      </c>
      <c r="D2718" s="89" t="s">
        <v>1353</v>
      </c>
      <c r="E2718" s="89" t="b">
        <v>0</v>
      </c>
      <c r="F2718" s="89" t="b">
        <v>0</v>
      </c>
      <c r="G2718" s="89" t="b">
        <v>0</v>
      </c>
    </row>
    <row r="2719" spans="1:7" ht="15">
      <c r="A2719" s="90" t="s">
        <v>1481</v>
      </c>
      <c r="B2719" s="89">
        <v>2</v>
      </c>
      <c r="C2719" s="103">
        <v>0.0013991825651603004</v>
      </c>
      <c r="D2719" s="89" t="s">
        <v>1353</v>
      </c>
      <c r="E2719" s="89" t="b">
        <v>0</v>
      </c>
      <c r="F2719" s="89" t="b">
        <v>0</v>
      </c>
      <c r="G2719" s="89" t="b">
        <v>0</v>
      </c>
    </row>
    <row r="2720" spans="1:7" ht="15">
      <c r="A2720" s="90" t="s">
        <v>1641</v>
      </c>
      <c r="B2720" s="89">
        <v>2</v>
      </c>
      <c r="C2720" s="103">
        <v>0.0013991825651603004</v>
      </c>
      <c r="D2720" s="89" t="s">
        <v>1353</v>
      </c>
      <c r="E2720" s="89" t="b">
        <v>0</v>
      </c>
      <c r="F2720" s="89" t="b">
        <v>0</v>
      </c>
      <c r="G2720" s="89" t="b">
        <v>0</v>
      </c>
    </row>
    <row r="2721" spans="1:7" ht="15">
      <c r="A2721" s="90" t="s">
        <v>2858</v>
      </c>
      <c r="B2721" s="89">
        <v>2</v>
      </c>
      <c r="C2721" s="103">
        <v>0.0013991825651603004</v>
      </c>
      <c r="D2721" s="89" t="s">
        <v>1353</v>
      </c>
      <c r="E2721" s="89" t="b">
        <v>0</v>
      </c>
      <c r="F2721" s="89" t="b">
        <v>0</v>
      </c>
      <c r="G2721" s="89" t="b">
        <v>0</v>
      </c>
    </row>
    <row r="2722" spans="1:7" ht="15">
      <c r="A2722" s="90" t="s">
        <v>3426</v>
      </c>
      <c r="B2722" s="89">
        <v>2</v>
      </c>
      <c r="C2722" s="103">
        <v>0.0013991825651603004</v>
      </c>
      <c r="D2722" s="89" t="s">
        <v>1353</v>
      </c>
      <c r="E2722" s="89" t="b">
        <v>0</v>
      </c>
      <c r="F2722" s="89" t="b">
        <v>0</v>
      </c>
      <c r="G2722" s="89" t="b">
        <v>0</v>
      </c>
    </row>
    <row r="2723" spans="1:7" ht="15">
      <c r="A2723" s="90" t="s">
        <v>1490</v>
      </c>
      <c r="B2723" s="89">
        <v>2</v>
      </c>
      <c r="C2723" s="103">
        <v>0.0005163966541222324</v>
      </c>
      <c r="D2723" s="89" t="s">
        <v>1353</v>
      </c>
      <c r="E2723" s="89" t="b">
        <v>0</v>
      </c>
      <c r="F2723" s="89" t="b">
        <v>0</v>
      </c>
      <c r="G2723" s="89" t="b">
        <v>0</v>
      </c>
    </row>
    <row r="2724" spans="1:7" ht="15">
      <c r="A2724" s="90" t="s">
        <v>1706</v>
      </c>
      <c r="B2724" s="89">
        <v>2</v>
      </c>
      <c r="C2724" s="103">
        <v>0.0013991825651603004</v>
      </c>
      <c r="D2724" s="89" t="s">
        <v>1353</v>
      </c>
      <c r="E2724" s="89" t="b">
        <v>0</v>
      </c>
      <c r="F2724" s="89" t="b">
        <v>0</v>
      </c>
      <c r="G2724" s="89" t="b">
        <v>0</v>
      </c>
    </row>
    <row r="2725" spans="1:7" ht="15">
      <c r="A2725" s="90" t="s">
        <v>3361</v>
      </c>
      <c r="B2725" s="89">
        <v>2</v>
      </c>
      <c r="C2725" s="103">
        <v>0.0013991825651603004</v>
      </c>
      <c r="D2725" s="89" t="s">
        <v>1353</v>
      </c>
      <c r="E2725" s="89" t="b">
        <v>0</v>
      </c>
      <c r="F2725" s="89" t="b">
        <v>0</v>
      </c>
      <c r="G2725" s="89" t="b">
        <v>0</v>
      </c>
    </row>
    <row r="2726" spans="1:7" ht="15">
      <c r="A2726" s="90" t="s">
        <v>3392</v>
      </c>
      <c r="B2726" s="89">
        <v>2</v>
      </c>
      <c r="C2726" s="103">
        <v>0.0013991825651603004</v>
      </c>
      <c r="D2726" s="89" t="s">
        <v>1353</v>
      </c>
      <c r="E2726" s="89" t="b">
        <v>0</v>
      </c>
      <c r="F2726" s="89" t="b">
        <v>0</v>
      </c>
      <c r="G2726" s="89" t="b">
        <v>0</v>
      </c>
    </row>
    <row r="2727" spans="1:7" ht="15">
      <c r="A2727" s="90" t="s">
        <v>2898</v>
      </c>
      <c r="B2727" s="89">
        <v>2</v>
      </c>
      <c r="C2727" s="103">
        <v>0.0013991825651603004</v>
      </c>
      <c r="D2727" s="89" t="s">
        <v>1353</v>
      </c>
      <c r="E2727" s="89" t="b">
        <v>0</v>
      </c>
      <c r="F2727" s="89" t="b">
        <v>0</v>
      </c>
      <c r="G2727" s="89" t="b">
        <v>0</v>
      </c>
    </row>
    <row r="2728" spans="1:7" ht="15">
      <c r="A2728" s="90" t="s">
        <v>3063</v>
      </c>
      <c r="B2728" s="89">
        <v>2</v>
      </c>
      <c r="C2728" s="103">
        <v>0.0013991825651603004</v>
      </c>
      <c r="D2728" s="89" t="s">
        <v>1353</v>
      </c>
      <c r="E2728" s="89" t="b">
        <v>0</v>
      </c>
      <c r="F2728" s="89" t="b">
        <v>0</v>
      </c>
      <c r="G2728" s="89" t="b">
        <v>0</v>
      </c>
    </row>
    <row r="2729" spans="1:7" ht="15">
      <c r="A2729" s="90" t="s">
        <v>2485</v>
      </c>
      <c r="B2729" s="89">
        <v>2</v>
      </c>
      <c r="C2729" s="103">
        <v>0.0013991825651603004</v>
      </c>
      <c r="D2729" s="89" t="s">
        <v>1353</v>
      </c>
      <c r="E2729" s="89" t="b">
        <v>0</v>
      </c>
      <c r="F2729" s="89" t="b">
        <v>0</v>
      </c>
      <c r="G2729" s="89" t="b">
        <v>0</v>
      </c>
    </row>
    <row r="2730" spans="1:7" ht="15">
      <c r="A2730" s="90" t="s">
        <v>2706</v>
      </c>
      <c r="B2730" s="89">
        <v>2</v>
      </c>
      <c r="C2730" s="103">
        <v>0.0013991825651603004</v>
      </c>
      <c r="D2730" s="89" t="s">
        <v>1353</v>
      </c>
      <c r="E2730" s="89" t="b">
        <v>0</v>
      </c>
      <c r="F2730" s="89" t="b">
        <v>0</v>
      </c>
      <c r="G2730" s="89" t="b">
        <v>0</v>
      </c>
    </row>
    <row r="2731" spans="1:7" ht="15">
      <c r="A2731" s="90" t="s">
        <v>1674</v>
      </c>
      <c r="B2731" s="89">
        <v>2</v>
      </c>
      <c r="C2731" s="103">
        <v>0.0005163966541222324</v>
      </c>
      <c r="D2731" s="89" t="s">
        <v>1353</v>
      </c>
      <c r="E2731" s="89" t="b">
        <v>0</v>
      </c>
      <c r="F2731" s="89" t="b">
        <v>0</v>
      </c>
      <c r="G2731" s="89" t="b">
        <v>0</v>
      </c>
    </row>
    <row r="2732" spans="1:7" ht="15">
      <c r="A2732" s="90" t="s">
        <v>1461</v>
      </c>
      <c r="B2732" s="89">
        <v>2</v>
      </c>
      <c r="C2732" s="103">
        <v>0.0005163966541222324</v>
      </c>
      <c r="D2732" s="89" t="s">
        <v>1353</v>
      </c>
      <c r="E2732" s="89" t="b">
        <v>0</v>
      </c>
      <c r="F2732" s="89" t="b">
        <v>0</v>
      </c>
      <c r="G2732" s="89" t="b">
        <v>0</v>
      </c>
    </row>
    <row r="2733" spans="1:7" ht="15">
      <c r="A2733" s="90" t="s">
        <v>3262</v>
      </c>
      <c r="B2733" s="89">
        <v>2</v>
      </c>
      <c r="C2733" s="103">
        <v>0.0013991825651603004</v>
      </c>
      <c r="D2733" s="89" t="s">
        <v>1353</v>
      </c>
      <c r="E2733" s="89" t="b">
        <v>0</v>
      </c>
      <c r="F2733" s="89" t="b">
        <v>0</v>
      </c>
      <c r="G2733" s="89" t="b">
        <v>0</v>
      </c>
    </row>
    <row r="2734" spans="1:7" ht="15">
      <c r="A2734" s="90" t="s">
        <v>2866</v>
      </c>
      <c r="B2734" s="89">
        <v>2</v>
      </c>
      <c r="C2734" s="103">
        <v>0.0013991825651603004</v>
      </c>
      <c r="D2734" s="89" t="s">
        <v>1353</v>
      </c>
      <c r="E2734" s="89" t="b">
        <v>0</v>
      </c>
      <c r="F2734" s="89" t="b">
        <v>0</v>
      </c>
      <c r="G2734" s="89" t="b">
        <v>0</v>
      </c>
    </row>
    <row r="2735" spans="1:7" ht="15">
      <c r="A2735" s="90" t="s">
        <v>3100</v>
      </c>
      <c r="B2735" s="89">
        <v>2</v>
      </c>
      <c r="C2735" s="103">
        <v>0.0013991825651603004</v>
      </c>
      <c r="D2735" s="89" t="s">
        <v>1353</v>
      </c>
      <c r="E2735" s="89" t="b">
        <v>0</v>
      </c>
      <c r="F2735" s="89" t="b">
        <v>0</v>
      </c>
      <c r="G2735" s="89" t="b">
        <v>0</v>
      </c>
    </row>
    <row r="2736" spans="1:7" ht="15">
      <c r="A2736" s="90" t="s">
        <v>2867</v>
      </c>
      <c r="B2736" s="89">
        <v>2</v>
      </c>
      <c r="C2736" s="103">
        <v>0.0013991825651603004</v>
      </c>
      <c r="D2736" s="89" t="s">
        <v>1353</v>
      </c>
      <c r="E2736" s="89" t="b">
        <v>0</v>
      </c>
      <c r="F2736" s="89" t="b">
        <v>0</v>
      </c>
      <c r="G2736" s="89" t="b">
        <v>0</v>
      </c>
    </row>
    <row r="2737" spans="1:7" ht="15">
      <c r="A2737" s="90" t="s">
        <v>2869</v>
      </c>
      <c r="B2737" s="89">
        <v>2</v>
      </c>
      <c r="C2737" s="103">
        <v>0.0013991825651603004</v>
      </c>
      <c r="D2737" s="89" t="s">
        <v>1353</v>
      </c>
      <c r="E2737" s="89" t="b">
        <v>0</v>
      </c>
      <c r="F2737" s="89" t="b">
        <v>0</v>
      </c>
      <c r="G2737" s="89" t="b">
        <v>0</v>
      </c>
    </row>
    <row r="2738" spans="1:7" ht="15">
      <c r="A2738" s="90" t="s">
        <v>1733</v>
      </c>
      <c r="B2738" s="89">
        <v>2</v>
      </c>
      <c r="C2738" s="103">
        <v>0.0013991825651603004</v>
      </c>
      <c r="D2738" s="89" t="s">
        <v>1353</v>
      </c>
      <c r="E2738" s="89" t="b">
        <v>0</v>
      </c>
      <c r="F2738" s="89" t="b">
        <v>0</v>
      </c>
      <c r="G2738" s="89" t="b">
        <v>0</v>
      </c>
    </row>
    <row r="2739" spans="1:7" ht="15">
      <c r="A2739" s="90" t="s">
        <v>1734</v>
      </c>
      <c r="B2739" s="89">
        <v>2</v>
      </c>
      <c r="C2739" s="103">
        <v>0.0013991825651603004</v>
      </c>
      <c r="D2739" s="89" t="s">
        <v>1353</v>
      </c>
      <c r="E2739" s="89" t="b">
        <v>0</v>
      </c>
      <c r="F2739" s="89" t="b">
        <v>0</v>
      </c>
      <c r="G2739" s="89" t="b">
        <v>0</v>
      </c>
    </row>
    <row r="2740" spans="1:7" ht="15">
      <c r="A2740" s="90" t="s">
        <v>1203</v>
      </c>
      <c r="B2740" s="89">
        <v>2</v>
      </c>
      <c r="C2740" s="103">
        <v>0.0013991825651603004</v>
      </c>
      <c r="D2740" s="89" t="s">
        <v>1353</v>
      </c>
      <c r="E2740" s="89" t="b">
        <v>0</v>
      </c>
      <c r="F2740" s="89" t="b">
        <v>0</v>
      </c>
      <c r="G2740" s="89" t="b">
        <v>0</v>
      </c>
    </row>
    <row r="2741" spans="1:7" ht="15">
      <c r="A2741" s="90" t="s">
        <v>2376</v>
      </c>
      <c r="B2741" s="89">
        <v>2</v>
      </c>
      <c r="C2741" s="103">
        <v>0.0013991825651603004</v>
      </c>
      <c r="D2741" s="89" t="s">
        <v>1353</v>
      </c>
      <c r="E2741" s="89" t="b">
        <v>0</v>
      </c>
      <c r="F2741" s="89" t="b">
        <v>0</v>
      </c>
      <c r="G2741" s="89" t="b">
        <v>0</v>
      </c>
    </row>
    <row r="2742" spans="1:7" ht="15">
      <c r="A2742" s="90" t="s">
        <v>1906</v>
      </c>
      <c r="B2742" s="89">
        <v>2</v>
      </c>
      <c r="C2742" s="103">
        <v>0.0013991825651603004</v>
      </c>
      <c r="D2742" s="89" t="s">
        <v>1353</v>
      </c>
      <c r="E2742" s="89" t="b">
        <v>0</v>
      </c>
      <c r="F2742" s="89" t="b">
        <v>0</v>
      </c>
      <c r="G2742" s="89" t="b">
        <v>0</v>
      </c>
    </row>
    <row r="2743" spans="1:7" ht="15">
      <c r="A2743" s="90" t="s">
        <v>2396</v>
      </c>
      <c r="B2743" s="89">
        <v>2</v>
      </c>
      <c r="C2743" s="103">
        <v>0.0013991825651603004</v>
      </c>
      <c r="D2743" s="89" t="s">
        <v>1353</v>
      </c>
      <c r="E2743" s="89" t="b">
        <v>0</v>
      </c>
      <c r="F2743" s="89" t="b">
        <v>0</v>
      </c>
      <c r="G2743" s="89" t="b">
        <v>0</v>
      </c>
    </row>
    <row r="2744" spans="1:7" ht="15">
      <c r="A2744" s="90" t="s">
        <v>2915</v>
      </c>
      <c r="B2744" s="89">
        <v>2</v>
      </c>
      <c r="C2744" s="103">
        <v>0.0013991825651603004</v>
      </c>
      <c r="D2744" s="89" t="s">
        <v>1353</v>
      </c>
      <c r="E2744" s="89" t="b">
        <v>0</v>
      </c>
      <c r="F2744" s="89" t="b">
        <v>0</v>
      </c>
      <c r="G2744" s="89" t="b">
        <v>0</v>
      </c>
    </row>
    <row r="2745" spans="1:7" ht="15">
      <c r="A2745" s="90" t="s">
        <v>2918</v>
      </c>
      <c r="B2745" s="89">
        <v>2</v>
      </c>
      <c r="C2745" s="103">
        <v>0.0013991825651603004</v>
      </c>
      <c r="D2745" s="89" t="s">
        <v>1353</v>
      </c>
      <c r="E2745" s="89" t="b">
        <v>0</v>
      </c>
      <c r="F2745" s="89" t="b">
        <v>0</v>
      </c>
      <c r="G2745" s="89" t="b">
        <v>0</v>
      </c>
    </row>
    <row r="2746" spans="1:7" ht="15">
      <c r="A2746" s="90" t="s">
        <v>3455</v>
      </c>
      <c r="B2746" s="89">
        <v>2</v>
      </c>
      <c r="C2746" s="103">
        <v>0.0013991825651603004</v>
      </c>
      <c r="D2746" s="89" t="s">
        <v>1353</v>
      </c>
      <c r="E2746" s="89" t="b">
        <v>0</v>
      </c>
      <c r="F2746" s="89" t="b">
        <v>0</v>
      </c>
      <c r="G2746" s="89" t="b">
        <v>0</v>
      </c>
    </row>
    <row r="2747" spans="1:7" ht="15">
      <c r="A2747" s="90" t="s">
        <v>1507</v>
      </c>
      <c r="B2747" s="89">
        <v>2</v>
      </c>
      <c r="C2747" s="103">
        <v>0.0013991825651603004</v>
      </c>
      <c r="D2747" s="89" t="s">
        <v>1353</v>
      </c>
      <c r="E2747" s="89" t="b">
        <v>0</v>
      </c>
      <c r="F2747" s="89" t="b">
        <v>0</v>
      </c>
      <c r="G2747" s="89" t="b">
        <v>0</v>
      </c>
    </row>
    <row r="2748" spans="1:7" ht="15">
      <c r="A2748" s="90" t="s">
        <v>1527</v>
      </c>
      <c r="B2748" s="89">
        <v>2</v>
      </c>
      <c r="C2748" s="103">
        <v>0.0005163966541222324</v>
      </c>
      <c r="D2748" s="89" t="s">
        <v>1353</v>
      </c>
      <c r="E2748" s="89" t="b">
        <v>0</v>
      </c>
      <c r="F2748" s="89" t="b">
        <v>0</v>
      </c>
      <c r="G2748" s="89" t="b">
        <v>0</v>
      </c>
    </row>
    <row r="2749" spans="1:7" ht="15">
      <c r="A2749" s="90" t="s">
        <v>1194</v>
      </c>
      <c r="B2749" s="89">
        <v>2</v>
      </c>
      <c r="C2749" s="103">
        <v>0.0013991825651603004</v>
      </c>
      <c r="D2749" s="89" t="s">
        <v>1353</v>
      </c>
      <c r="E2749" s="89" t="b">
        <v>0</v>
      </c>
      <c r="F2749" s="89" t="b">
        <v>0</v>
      </c>
      <c r="G2749" s="89" t="b">
        <v>0</v>
      </c>
    </row>
    <row r="2750" spans="1:7" ht="15">
      <c r="A2750" s="90" t="s">
        <v>2496</v>
      </c>
      <c r="B2750" s="89">
        <v>2</v>
      </c>
      <c r="C2750" s="103">
        <v>0.0005163966541222324</v>
      </c>
      <c r="D2750" s="89" t="s">
        <v>1353</v>
      </c>
      <c r="E2750" s="89" t="b">
        <v>0</v>
      </c>
      <c r="F2750" s="89" t="b">
        <v>0</v>
      </c>
      <c r="G2750" s="89" t="b">
        <v>0</v>
      </c>
    </row>
    <row r="2751" spans="1:7" ht="15">
      <c r="A2751" s="90" t="s">
        <v>3059</v>
      </c>
      <c r="B2751" s="89">
        <v>2</v>
      </c>
      <c r="C2751" s="103">
        <v>0.0013991825651603004</v>
      </c>
      <c r="D2751" s="89" t="s">
        <v>1353</v>
      </c>
      <c r="E2751" s="89" t="b">
        <v>0</v>
      </c>
      <c r="F2751" s="89" t="b">
        <v>0</v>
      </c>
      <c r="G2751" s="89" t="b">
        <v>0</v>
      </c>
    </row>
    <row r="2752" spans="1:7" ht="15">
      <c r="A2752" s="90" t="s">
        <v>1458</v>
      </c>
      <c r="B2752" s="89">
        <v>2</v>
      </c>
      <c r="C2752" s="103">
        <v>0.0005163966541222324</v>
      </c>
      <c r="D2752" s="89" t="s">
        <v>1353</v>
      </c>
      <c r="E2752" s="89" t="b">
        <v>0</v>
      </c>
      <c r="F2752" s="89" t="b">
        <v>0</v>
      </c>
      <c r="G2752" s="89" t="b">
        <v>0</v>
      </c>
    </row>
    <row r="2753" spans="1:7" ht="15">
      <c r="A2753" s="90" t="s">
        <v>2560</v>
      </c>
      <c r="B2753" s="89">
        <v>2</v>
      </c>
      <c r="C2753" s="103">
        <v>0.0013991825651603004</v>
      </c>
      <c r="D2753" s="89" t="s">
        <v>1353</v>
      </c>
      <c r="E2753" s="89" t="b">
        <v>0</v>
      </c>
      <c r="F2753" s="89" t="b">
        <v>0</v>
      </c>
      <c r="G2753" s="89" t="b">
        <v>0</v>
      </c>
    </row>
    <row r="2754" spans="1:7" ht="15">
      <c r="A2754" s="90" t="s">
        <v>3318</v>
      </c>
      <c r="B2754" s="89">
        <v>2</v>
      </c>
      <c r="C2754" s="103">
        <v>0.0013991825651603004</v>
      </c>
      <c r="D2754" s="89" t="s">
        <v>1353</v>
      </c>
      <c r="E2754" s="89" t="b">
        <v>0</v>
      </c>
      <c r="F2754" s="89" t="b">
        <v>0</v>
      </c>
      <c r="G2754" s="89" t="b">
        <v>0</v>
      </c>
    </row>
    <row r="2755" spans="1:7" ht="15">
      <c r="A2755" s="90" t="s">
        <v>1558</v>
      </c>
      <c r="B2755" s="89">
        <v>2</v>
      </c>
      <c r="C2755" s="103">
        <v>0.0013991825651603004</v>
      </c>
      <c r="D2755" s="89" t="s">
        <v>1353</v>
      </c>
      <c r="E2755" s="89" t="b">
        <v>0</v>
      </c>
      <c r="F2755" s="89" t="b">
        <v>0</v>
      </c>
      <c r="G2755" s="89" t="b">
        <v>0</v>
      </c>
    </row>
    <row r="2756" spans="1:7" ht="15">
      <c r="A2756" s="90" t="s">
        <v>2648</v>
      </c>
      <c r="B2756" s="89">
        <v>2</v>
      </c>
      <c r="C2756" s="103">
        <v>0.0013991825651603004</v>
      </c>
      <c r="D2756" s="89" t="s">
        <v>1353</v>
      </c>
      <c r="E2756" s="89" t="b">
        <v>0</v>
      </c>
      <c r="F2756" s="89" t="b">
        <v>0</v>
      </c>
      <c r="G2756" s="89" t="b">
        <v>0</v>
      </c>
    </row>
    <row r="2757" spans="1:7" ht="15">
      <c r="A2757" s="90" t="s">
        <v>1198</v>
      </c>
      <c r="B2757" s="89">
        <v>2</v>
      </c>
      <c r="C2757" s="103">
        <v>0.0013991825651603004</v>
      </c>
      <c r="D2757" s="89" t="s">
        <v>1353</v>
      </c>
      <c r="E2757" s="89" t="b">
        <v>0</v>
      </c>
      <c r="F2757" s="89" t="b">
        <v>0</v>
      </c>
      <c r="G2757" s="89" t="b">
        <v>0</v>
      </c>
    </row>
    <row r="2758" spans="1:7" ht="15">
      <c r="A2758" s="90" t="s">
        <v>3279</v>
      </c>
      <c r="B2758" s="89">
        <v>2</v>
      </c>
      <c r="C2758" s="103">
        <v>0.0013991825651603004</v>
      </c>
      <c r="D2758" s="89" t="s">
        <v>1353</v>
      </c>
      <c r="E2758" s="89" t="b">
        <v>0</v>
      </c>
      <c r="F2758" s="89" t="b">
        <v>0</v>
      </c>
      <c r="G2758" s="89" t="b">
        <v>0</v>
      </c>
    </row>
    <row r="2759" spans="1:7" ht="15">
      <c r="A2759" s="90" t="s">
        <v>1196</v>
      </c>
      <c r="B2759" s="89">
        <v>2</v>
      </c>
      <c r="C2759" s="103">
        <v>0.0013991825651603004</v>
      </c>
      <c r="D2759" s="89" t="s">
        <v>1353</v>
      </c>
      <c r="E2759" s="89" t="b">
        <v>0</v>
      </c>
      <c r="F2759" s="89" t="b">
        <v>0</v>
      </c>
      <c r="G2759" s="89" t="b">
        <v>0</v>
      </c>
    </row>
    <row r="2760" spans="1:7" ht="15">
      <c r="A2760" s="90" t="s">
        <v>1492</v>
      </c>
      <c r="B2760" s="89">
        <v>2</v>
      </c>
      <c r="C2760" s="103">
        <v>0.0013991825651603004</v>
      </c>
      <c r="D2760" s="89" t="s">
        <v>1353</v>
      </c>
      <c r="E2760" s="89" t="b">
        <v>0</v>
      </c>
      <c r="F2760" s="89" t="b">
        <v>0</v>
      </c>
      <c r="G2760" s="89" t="b">
        <v>0</v>
      </c>
    </row>
    <row r="2761" spans="1:7" ht="15">
      <c r="A2761" s="90" t="s">
        <v>3180</v>
      </c>
      <c r="B2761" s="89">
        <v>2</v>
      </c>
      <c r="C2761" s="103">
        <v>0.0013991825651603004</v>
      </c>
      <c r="D2761" s="89" t="s">
        <v>1353</v>
      </c>
      <c r="E2761" s="89" t="b">
        <v>0</v>
      </c>
      <c r="F2761" s="89" t="b">
        <v>0</v>
      </c>
      <c r="G2761" s="89" t="b">
        <v>0</v>
      </c>
    </row>
    <row r="2762" spans="1:7" ht="15">
      <c r="A2762" s="90" t="s">
        <v>1463</v>
      </c>
      <c r="B2762" s="89">
        <v>5</v>
      </c>
      <c r="C2762" s="103">
        <v>0.0036268674176383278</v>
      </c>
      <c r="D2762" s="89" t="s">
        <v>1354</v>
      </c>
      <c r="E2762" s="89" t="b">
        <v>0</v>
      </c>
      <c r="F2762" s="89" t="b">
        <v>0</v>
      </c>
      <c r="G2762" s="89" t="b">
        <v>0</v>
      </c>
    </row>
    <row r="2763" spans="1:7" ht="15">
      <c r="A2763" s="90" t="s">
        <v>1457</v>
      </c>
      <c r="B2763" s="89">
        <v>5</v>
      </c>
      <c r="C2763" s="103">
        <v>0</v>
      </c>
      <c r="D2763" s="89" t="s">
        <v>1354</v>
      </c>
      <c r="E2763" s="89" t="b">
        <v>0</v>
      </c>
      <c r="F2763" s="89" t="b">
        <v>0</v>
      </c>
      <c r="G2763" s="89" t="b">
        <v>0</v>
      </c>
    </row>
    <row r="2764" spans="1:7" ht="15">
      <c r="A2764" s="90" t="s">
        <v>1455</v>
      </c>
      <c r="B2764" s="89">
        <v>5</v>
      </c>
      <c r="C2764" s="103">
        <v>0</v>
      </c>
      <c r="D2764" s="89" t="s">
        <v>1354</v>
      </c>
      <c r="E2764" s="89" t="b">
        <v>0</v>
      </c>
      <c r="F2764" s="89" t="b">
        <v>0</v>
      </c>
      <c r="G2764" s="89" t="b">
        <v>0</v>
      </c>
    </row>
    <row r="2765" spans="1:7" ht="15">
      <c r="A2765" s="90" t="s">
        <v>1458</v>
      </c>
      <c r="B2765" s="89">
        <v>4</v>
      </c>
      <c r="C2765" s="103">
        <v>0.0029014939341106623</v>
      </c>
      <c r="D2765" s="89" t="s">
        <v>1354</v>
      </c>
      <c r="E2765" s="89" t="b">
        <v>0</v>
      </c>
      <c r="F2765" s="89" t="b">
        <v>0</v>
      </c>
      <c r="G2765" s="89" t="b">
        <v>0</v>
      </c>
    </row>
    <row r="2766" spans="1:7" ht="15">
      <c r="A2766" s="90" t="s">
        <v>1792</v>
      </c>
      <c r="B2766" s="89">
        <v>4</v>
      </c>
      <c r="C2766" s="103">
        <v>0.0029014939341106623</v>
      </c>
      <c r="D2766" s="89" t="s">
        <v>1354</v>
      </c>
      <c r="E2766" s="89" t="b">
        <v>0</v>
      </c>
      <c r="F2766" s="89" t="b">
        <v>0</v>
      </c>
      <c r="G2766" s="89" t="b">
        <v>0</v>
      </c>
    </row>
    <row r="2767" spans="1:7" ht="15">
      <c r="A2767" s="90" t="s">
        <v>1607</v>
      </c>
      <c r="B2767" s="89">
        <v>4</v>
      </c>
      <c r="C2767" s="103">
        <v>0.0029014939341106623</v>
      </c>
      <c r="D2767" s="89" t="s">
        <v>1354</v>
      </c>
      <c r="E2767" s="89" t="b">
        <v>0</v>
      </c>
      <c r="F2767" s="89" t="b">
        <v>0</v>
      </c>
      <c r="G2767" s="89" t="b">
        <v>0</v>
      </c>
    </row>
    <row r="2768" spans="1:7" ht="15">
      <c r="A2768" s="90" t="s">
        <v>1880</v>
      </c>
      <c r="B2768" s="89">
        <v>3</v>
      </c>
      <c r="C2768" s="103">
        <v>0.002176120450582997</v>
      </c>
      <c r="D2768" s="89" t="s">
        <v>1354</v>
      </c>
      <c r="E2768" s="89" t="b">
        <v>0</v>
      </c>
      <c r="F2768" s="89" t="b">
        <v>0</v>
      </c>
      <c r="G2768" s="89" t="b">
        <v>0</v>
      </c>
    </row>
    <row r="2769" spans="1:7" ht="15">
      <c r="A2769" s="90" t="s">
        <v>1477</v>
      </c>
      <c r="B2769" s="89">
        <v>3</v>
      </c>
      <c r="C2769" s="103">
        <v>0.002176120450582997</v>
      </c>
      <c r="D2769" s="89" t="s">
        <v>1354</v>
      </c>
      <c r="E2769" s="89" t="b">
        <v>0</v>
      </c>
      <c r="F2769" s="89" t="b">
        <v>0</v>
      </c>
      <c r="G2769" s="89" t="b">
        <v>0</v>
      </c>
    </row>
    <row r="2770" spans="1:7" ht="15">
      <c r="A2770" s="90" t="s">
        <v>1556</v>
      </c>
      <c r="B2770" s="89">
        <v>3</v>
      </c>
      <c r="C2770" s="103">
        <v>0.002176120450582997</v>
      </c>
      <c r="D2770" s="89" t="s">
        <v>1354</v>
      </c>
      <c r="E2770" s="89" t="b">
        <v>0</v>
      </c>
      <c r="F2770" s="89" t="b">
        <v>0</v>
      </c>
      <c r="G2770" s="89" t="b">
        <v>0</v>
      </c>
    </row>
    <row r="2771" spans="1:7" ht="15">
      <c r="A2771" s="90" t="s">
        <v>1734</v>
      </c>
      <c r="B2771" s="89">
        <v>3</v>
      </c>
      <c r="C2771" s="103">
        <v>0.002176120450582997</v>
      </c>
      <c r="D2771" s="89" t="s">
        <v>1354</v>
      </c>
      <c r="E2771" s="89" t="b">
        <v>0</v>
      </c>
      <c r="F2771" s="89" t="b">
        <v>0</v>
      </c>
      <c r="G2771" s="89" t="b">
        <v>0</v>
      </c>
    </row>
    <row r="2772" spans="1:7" ht="15">
      <c r="A2772" s="90" t="s">
        <v>1491</v>
      </c>
      <c r="B2772" s="89">
        <v>3</v>
      </c>
      <c r="C2772" s="103">
        <v>0.002176120450582997</v>
      </c>
      <c r="D2772" s="89" t="s">
        <v>1354</v>
      </c>
      <c r="E2772" s="89" t="b">
        <v>0</v>
      </c>
      <c r="F2772" s="89" t="b">
        <v>0</v>
      </c>
      <c r="G2772" s="89" t="b">
        <v>0</v>
      </c>
    </row>
    <row r="2773" spans="1:7" ht="15">
      <c r="A2773" s="90" t="s">
        <v>1464</v>
      </c>
      <c r="B2773" s="89">
        <v>3</v>
      </c>
      <c r="C2773" s="103">
        <v>0.002176120450582997</v>
      </c>
      <c r="D2773" s="89" t="s">
        <v>1354</v>
      </c>
      <c r="E2773" s="89" t="b">
        <v>0</v>
      </c>
      <c r="F2773" s="89" t="b">
        <v>0</v>
      </c>
      <c r="G2773" s="89" t="b">
        <v>0</v>
      </c>
    </row>
    <row r="2774" spans="1:7" ht="15">
      <c r="A2774" s="90" t="s">
        <v>2581</v>
      </c>
      <c r="B2774" s="89">
        <v>3</v>
      </c>
      <c r="C2774" s="103">
        <v>0.002176120450582997</v>
      </c>
      <c r="D2774" s="89" t="s">
        <v>1354</v>
      </c>
      <c r="E2774" s="89" t="b">
        <v>0</v>
      </c>
      <c r="F2774" s="89" t="b">
        <v>0</v>
      </c>
      <c r="G2774" s="89" t="b">
        <v>0</v>
      </c>
    </row>
    <row r="2775" spans="1:7" ht="15">
      <c r="A2775" s="90" t="s">
        <v>1475</v>
      </c>
      <c r="B2775" s="89">
        <v>3</v>
      </c>
      <c r="C2775" s="103">
        <v>0</v>
      </c>
      <c r="D2775" s="89" t="s">
        <v>1354</v>
      </c>
      <c r="E2775" s="89" t="b">
        <v>0</v>
      </c>
      <c r="F2775" s="89" t="b">
        <v>0</v>
      </c>
      <c r="G2775" s="89" t="b">
        <v>0</v>
      </c>
    </row>
    <row r="2776" spans="1:7" ht="15">
      <c r="A2776" s="90" t="s">
        <v>1626</v>
      </c>
      <c r="B2776" s="89">
        <v>3</v>
      </c>
      <c r="C2776" s="103">
        <v>0.002176120450582997</v>
      </c>
      <c r="D2776" s="89" t="s">
        <v>1354</v>
      </c>
      <c r="E2776" s="89" t="b">
        <v>0</v>
      </c>
      <c r="F2776" s="89" t="b">
        <v>0</v>
      </c>
      <c r="G2776" s="89" t="b">
        <v>0</v>
      </c>
    </row>
    <row r="2777" spans="1:7" ht="15">
      <c r="A2777" s="90" t="s">
        <v>2265</v>
      </c>
      <c r="B2777" s="89">
        <v>3</v>
      </c>
      <c r="C2777" s="103">
        <v>0.002176120450582997</v>
      </c>
      <c r="D2777" s="89" t="s">
        <v>1354</v>
      </c>
      <c r="E2777" s="89" t="b">
        <v>0</v>
      </c>
      <c r="F2777" s="89" t="b">
        <v>0</v>
      </c>
      <c r="G2777" s="89" t="b">
        <v>0</v>
      </c>
    </row>
    <row r="2778" spans="1:7" ht="15">
      <c r="A2778" s="90" t="s">
        <v>1524</v>
      </c>
      <c r="B2778" s="89">
        <v>3</v>
      </c>
      <c r="C2778" s="103">
        <v>0.002176120450582997</v>
      </c>
      <c r="D2778" s="89" t="s">
        <v>1354</v>
      </c>
      <c r="E2778" s="89" t="b">
        <v>0</v>
      </c>
      <c r="F2778" s="89" t="b">
        <v>0</v>
      </c>
      <c r="G2778" s="89" t="b">
        <v>0</v>
      </c>
    </row>
    <row r="2779" spans="1:7" ht="15">
      <c r="A2779" s="90" t="s">
        <v>1757</v>
      </c>
      <c r="B2779" s="89">
        <v>2</v>
      </c>
      <c r="C2779" s="103">
        <v>0.0014507469670553311</v>
      </c>
      <c r="D2779" s="89" t="s">
        <v>1354</v>
      </c>
      <c r="E2779" s="89" t="b">
        <v>0</v>
      </c>
      <c r="F2779" s="89" t="b">
        <v>0</v>
      </c>
      <c r="G2779" s="89" t="b">
        <v>0</v>
      </c>
    </row>
    <row r="2780" spans="1:7" ht="15">
      <c r="A2780" s="90" t="s">
        <v>1508</v>
      </c>
      <c r="B2780" s="89">
        <v>2</v>
      </c>
      <c r="C2780" s="103">
        <v>0.0014507469670553311</v>
      </c>
      <c r="D2780" s="89" t="s">
        <v>1354</v>
      </c>
      <c r="E2780" s="89" t="b">
        <v>0</v>
      </c>
      <c r="F2780" s="89" t="b">
        <v>0</v>
      </c>
      <c r="G2780" s="89" t="b">
        <v>0</v>
      </c>
    </row>
    <row r="2781" spans="1:7" ht="15">
      <c r="A2781" s="90" t="s">
        <v>2575</v>
      </c>
      <c r="B2781" s="89">
        <v>2</v>
      </c>
      <c r="C2781" s="103">
        <v>0.0014507469670553311</v>
      </c>
      <c r="D2781" s="89" t="s">
        <v>1354</v>
      </c>
      <c r="E2781" s="89" t="b">
        <v>1</v>
      </c>
      <c r="F2781" s="89" t="b">
        <v>0</v>
      </c>
      <c r="G2781" s="89" t="b">
        <v>0</v>
      </c>
    </row>
    <row r="2782" spans="1:7" ht="15">
      <c r="A2782" s="90" t="s">
        <v>1760</v>
      </c>
      <c r="B2782" s="89">
        <v>2</v>
      </c>
      <c r="C2782" s="103">
        <v>0.0014507469670553311</v>
      </c>
      <c r="D2782" s="89" t="s">
        <v>1354</v>
      </c>
      <c r="E2782" s="89" t="b">
        <v>0</v>
      </c>
      <c r="F2782" s="89" t="b">
        <v>0</v>
      </c>
      <c r="G2782" s="89" t="b">
        <v>0</v>
      </c>
    </row>
    <row r="2783" spans="1:7" ht="15">
      <c r="A2783" s="90" t="s">
        <v>2089</v>
      </c>
      <c r="B2783" s="89">
        <v>2</v>
      </c>
      <c r="C2783" s="103">
        <v>0.0014507469670553311</v>
      </c>
      <c r="D2783" s="89" t="s">
        <v>1354</v>
      </c>
      <c r="E2783" s="89" t="b">
        <v>0</v>
      </c>
      <c r="F2783" s="89" t="b">
        <v>0</v>
      </c>
      <c r="G2783" s="89" t="b">
        <v>0</v>
      </c>
    </row>
    <row r="2784" spans="1:7" ht="15">
      <c r="A2784" s="90" t="s">
        <v>1959</v>
      </c>
      <c r="B2784" s="89">
        <v>2</v>
      </c>
      <c r="C2784" s="103">
        <v>0.0014507469670553311</v>
      </c>
      <c r="D2784" s="89" t="s">
        <v>1354</v>
      </c>
      <c r="E2784" s="89" t="b">
        <v>0</v>
      </c>
      <c r="F2784" s="89" t="b">
        <v>0</v>
      </c>
      <c r="G2784" s="89" t="b">
        <v>0</v>
      </c>
    </row>
    <row r="2785" spans="1:7" ht="15">
      <c r="A2785" s="90" t="s">
        <v>2055</v>
      </c>
      <c r="B2785" s="89">
        <v>2</v>
      </c>
      <c r="C2785" s="103">
        <v>0.0014507469670553311</v>
      </c>
      <c r="D2785" s="89" t="s">
        <v>1354</v>
      </c>
      <c r="E2785" s="89" t="b">
        <v>0</v>
      </c>
      <c r="F2785" s="89" t="b">
        <v>0</v>
      </c>
      <c r="G2785" s="89" t="b">
        <v>0</v>
      </c>
    </row>
    <row r="2786" spans="1:7" ht="15">
      <c r="A2786" s="90" t="s">
        <v>1628</v>
      </c>
      <c r="B2786" s="89">
        <v>2</v>
      </c>
      <c r="C2786" s="103">
        <v>0.0014507469670553311</v>
      </c>
      <c r="D2786" s="89" t="s">
        <v>1354</v>
      </c>
      <c r="E2786" s="89" t="b">
        <v>0</v>
      </c>
      <c r="F2786" s="89" t="b">
        <v>0</v>
      </c>
      <c r="G2786" s="89" t="b">
        <v>0</v>
      </c>
    </row>
    <row r="2787" spans="1:7" ht="15">
      <c r="A2787" s="90" t="s">
        <v>2901</v>
      </c>
      <c r="B2787" s="89">
        <v>2</v>
      </c>
      <c r="C2787" s="103">
        <v>0.0014507469670553311</v>
      </c>
      <c r="D2787" s="89" t="s">
        <v>1354</v>
      </c>
      <c r="E2787" s="89" t="b">
        <v>0</v>
      </c>
      <c r="F2787" s="89" t="b">
        <v>0</v>
      </c>
      <c r="G2787" s="89" t="b">
        <v>0</v>
      </c>
    </row>
    <row r="2788" spans="1:7" ht="15">
      <c r="A2788" s="90" t="s">
        <v>1846</v>
      </c>
      <c r="B2788" s="89">
        <v>2</v>
      </c>
      <c r="C2788" s="103">
        <v>0.0014507469670553311</v>
      </c>
      <c r="D2788" s="89" t="s">
        <v>1354</v>
      </c>
      <c r="E2788" s="89" t="b">
        <v>0</v>
      </c>
      <c r="F2788" s="89" t="b">
        <v>0</v>
      </c>
      <c r="G2788" s="89" t="b">
        <v>0</v>
      </c>
    </row>
    <row r="2789" spans="1:7" ht="15">
      <c r="A2789" s="90" t="s">
        <v>2407</v>
      </c>
      <c r="B2789" s="89">
        <v>2</v>
      </c>
      <c r="C2789" s="103">
        <v>0.0014507469670553311</v>
      </c>
      <c r="D2789" s="89" t="s">
        <v>1354</v>
      </c>
      <c r="E2789" s="89" t="b">
        <v>0</v>
      </c>
      <c r="F2789" s="89" t="b">
        <v>0</v>
      </c>
      <c r="G2789" s="89" t="b">
        <v>0</v>
      </c>
    </row>
    <row r="2790" spans="1:7" ht="15">
      <c r="A2790" s="90" t="s">
        <v>1680</v>
      </c>
      <c r="B2790" s="89">
        <v>2</v>
      </c>
      <c r="C2790" s="103">
        <v>0</v>
      </c>
      <c r="D2790" s="89" t="s">
        <v>1354</v>
      </c>
      <c r="E2790" s="89" t="b">
        <v>1</v>
      </c>
      <c r="F2790" s="89" t="b">
        <v>0</v>
      </c>
      <c r="G2790" s="89" t="b">
        <v>0</v>
      </c>
    </row>
    <row r="2791" spans="1:7" ht="15">
      <c r="A2791" s="90" t="s">
        <v>1956</v>
      </c>
      <c r="B2791" s="89">
        <v>2</v>
      </c>
      <c r="C2791" s="103">
        <v>0.0014507469670553311</v>
      </c>
      <c r="D2791" s="89" t="s">
        <v>1354</v>
      </c>
      <c r="E2791" s="89" t="b">
        <v>0</v>
      </c>
      <c r="F2791" s="89" t="b">
        <v>0</v>
      </c>
      <c r="G2791" s="89" t="b">
        <v>0</v>
      </c>
    </row>
    <row r="2792" spans="1:7" ht="15">
      <c r="A2792" s="90" t="s">
        <v>2374</v>
      </c>
      <c r="B2792" s="89">
        <v>2</v>
      </c>
      <c r="C2792" s="103">
        <v>0.0014507469670553311</v>
      </c>
      <c r="D2792" s="89" t="s">
        <v>1354</v>
      </c>
      <c r="E2792" s="89" t="b">
        <v>0</v>
      </c>
      <c r="F2792" s="89" t="b">
        <v>0</v>
      </c>
      <c r="G2792" s="89" t="b">
        <v>0</v>
      </c>
    </row>
    <row r="2793" spans="1:7" ht="15">
      <c r="A2793" s="90" t="s">
        <v>2099</v>
      </c>
      <c r="B2793" s="89">
        <v>2</v>
      </c>
      <c r="C2793" s="103">
        <v>0.0014507469670553311</v>
      </c>
      <c r="D2793" s="89" t="s">
        <v>1354</v>
      </c>
      <c r="E2793" s="89" t="b">
        <v>0</v>
      </c>
      <c r="F2793" s="89" t="b">
        <v>0</v>
      </c>
      <c r="G2793" s="89" t="b">
        <v>0</v>
      </c>
    </row>
    <row r="2794" spans="1:7" ht="15">
      <c r="A2794" s="90" t="s">
        <v>1466</v>
      </c>
      <c r="B2794" s="89">
        <v>2</v>
      </c>
      <c r="C2794" s="103">
        <v>0</v>
      </c>
      <c r="D2794" s="89" t="s">
        <v>1354</v>
      </c>
      <c r="E2794" s="89" t="b">
        <v>0</v>
      </c>
      <c r="F2794" s="89" t="b">
        <v>0</v>
      </c>
      <c r="G2794" s="89" t="b">
        <v>0</v>
      </c>
    </row>
    <row r="2795" spans="1:7" ht="15">
      <c r="A2795" s="90" t="s">
        <v>1910</v>
      </c>
      <c r="B2795" s="89">
        <v>2</v>
      </c>
      <c r="C2795" s="103">
        <v>0</v>
      </c>
      <c r="D2795" s="89" t="s">
        <v>1354</v>
      </c>
      <c r="E2795" s="89" t="b">
        <v>1</v>
      </c>
      <c r="F2795" s="89" t="b">
        <v>0</v>
      </c>
      <c r="G2795" s="89" t="b">
        <v>0</v>
      </c>
    </row>
    <row r="2796" spans="1:7" ht="15">
      <c r="A2796" s="90" t="s">
        <v>2839</v>
      </c>
      <c r="B2796" s="89">
        <v>2</v>
      </c>
      <c r="C2796" s="103">
        <v>0.0014507469670553311</v>
      </c>
      <c r="D2796" s="89" t="s">
        <v>1354</v>
      </c>
      <c r="E2796" s="89" t="b">
        <v>0</v>
      </c>
      <c r="F2796" s="89" t="b">
        <v>0</v>
      </c>
      <c r="G2796" s="89" t="b">
        <v>0</v>
      </c>
    </row>
    <row r="2797" spans="1:7" ht="15">
      <c r="A2797" s="90" t="s">
        <v>1529</v>
      </c>
      <c r="B2797" s="89">
        <v>2</v>
      </c>
      <c r="C2797" s="103">
        <v>0</v>
      </c>
      <c r="D2797" s="89" t="s">
        <v>1354</v>
      </c>
      <c r="E2797" s="89" t="b">
        <v>0</v>
      </c>
      <c r="F2797" s="89" t="b">
        <v>0</v>
      </c>
      <c r="G2797" s="89" t="b">
        <v>0</v>
      </c>
    </row>
    <row r="2798" spans="1:7" ht="15">
      <c r="A2798" s="90" t="s">
        <v>2755</v>
      </c>
      <c r="B2798" s="89">
        <v>2</v>
      </c>
      <c r="C2798" s="103">
        <v>0.0014507469670553311</v>
      </c>
      <c r="D2798" s="89" t="s">
        <v>1354</v>
      </c>
      <c r="E2798" s="89" t="b">
        <v>0</v>
      </c>
      <c r="F2798" s="89" t="b">
        <v>0</v>
      </c>
      <c r="G2798" s="89" t="b">
        <v>0</v>
      </c>
    </row>
    <row r="2799" spans="1:7" ht="15">
      <c r="A2799" s="90" t="s">
        <v>2144</v>
      </c>
      <c r="B2799" s="89">
        <v>2</v>
      </c>
      <c r="C2799" s="103">
        <v>0.0014507469670553311</v>
      </c>
      <c r="D2799" s="89" t="s">
        <v>1354</v>
      </c>
      <c r="E2799" s="89" t="b">
        <v>0</v>
      </c>
      <c r="F2799" s="89" t="b">
        <v>0</v>
      </c>
      <c r="G2799" s="89" t="b">
        <v>0</v>
      </c>
    </row>
    <row r="2800" spans="1:7" ht="15">
      <c r="A2800" s="90" t="s">
        <v>1498</v>
      </c>
      <c r="B2800" s="89">
        <v>2</v>
      </c>
      <c r="C2800" s="103">
        <v>0.0014507469670553311</v>
      </c>
      <c r="D2800" s="89" t="s">
        <v>1354</v>
      </c>
      <c r="E2800" s="89" t="b">
        <v>0</v>
      </c>
      <c r="F2800" s="89" t="b">
        <v>0</v>
      </c>
      <c r="G2800" s="89" t="b">
        <v>0</v>
      </c>
    </row>
    <row r="2801" spans="1:7" ht="15">
      <c r="A2801" s="90" t="s">
        <v>2085</v>
      </c>
      <c r="B2801" s="89">
        <v>2</v>
      </c>
      <c r="C2801" s="103">
        <v>0.0014507469670553311</v>
      </c>
      <c r="D2801" s="89" t="s">
        <v>1354</v>
      </c>
      <c r="E2801" s="89" t="b">
        <v>0</v>
      </c>
      <c r="F2801" s="89" t="b">
        <v>0</v>
      </c>
      <c r="G2801" s="89" t="b">
        <v>0</v>
      </c>
    </row>
    <row r="2802" spans="1:7" ht="15">
      <c r="A2802" s="90" t="s">
        <v>1630</v>
      </c>
      <c r="B2802" s="89">
        <v>2</v>
      </c>
      <c r="C2802" s="103">
        <v>0.0014507469670553311</v>
      </c>
      <c r="D2802" s="89" t="s">
        <v>1354</v>
      </c>
      <c r="E2802" s="89" t="b">
        <v>0</v>
      </c>
      <c r="F2802" s="89" t="b">
        <v>0</v>
      </c>
      <c r="G2802" s="89" t="b">
        <v>0</v>
      </c>
    </row>
    <row r="2803" spans="1:7" ht="15">
      <c r="A2803" s="90" t="s">
        <v>2205</v>
      </c>
      <c r="B2803" s="89">
        <v>2</v>
      </c>
      <c r="C2803" s="103">
        <v>0</v>
      </c>
      <c r="D2803" s="89" t="s">
        <v>1354</v>
      </c>
      <c r="E2803" s="89" t="b">
        <v>1</v>
      </c>
      <c r="F2803" s="89" t="b">
        <v>0</v>
      </c>
      <c r="G2803" s="89" t="b">
        <v>0</v>
      </c>
    </row>
    <row r="2804" spans="1:7" ht="15">
      <c r="A2804" s="90" t="s">
        <v>2223</v>
      </c>
      <c r="B2804" s="89">
        <v>2</v>
      </c>
      <c r="C2804" s="103">
        <v>0.0014507469670553311</v>
      </c>
      <c r="D2804" s="89" t="s">
        <v>1354</v>
      </c>
      <c r="E2804" s="89" t="b">
        <v>0</v>
      </c>
      <c r="F2804" s="89" t="b">
        <v>0</v>
      </c>
      <c r="G2804" s="89" t="b">
        <v>0</v>
      </c>
    </row>
    <row r="2805" spans="1:7" ht="15">
      <c r="A2805" s="90" t="s">
        <v>2503</v>
      </c>
      <c r="B2805" s="89">
        <v>2</v>
      </c>
      <c r="C2805" s="103">
        <v>0.0014507469670553311</v>
      </c>
      <c r="D2805" s="89" t="s">
        <v>1354</v>
      </c>
      <c r="E2805" s="89" t="b">
        <v>0</v>
      </c>
      <c r="F2805" s="89" t="b">
        <v>0</v>
      </c>
      <c r="G2805" s="89" t="b">
        <v>0</v>
      </c>
    </row>
    <row r="2806" spans="1:7" ht="15">
      <c r="A2806" s="90" t="s">
        <v>2768</v>
      </c>
      <c r="B2806" s="89">
        <v>2</v>
      </c>
      <c r="C2806" s="103">
        <v>0.0014507469670553311</v>
      </c>
      <c r="D2806" s="89" t="s">
        <v>1354</v>
      </c>
      <c r="E2806" s="89" t="b">
        <v>0</v>
      </c>
      <c r="F2806" s="89" t="b">
        <v>0</v>
      </c>
      <c r="G2806" s="89" t="b">
        <v>0</v>
      </c>
    </row>
    <row r="2807" spans="1:7" ht="15">
      <c r="A2807" s="90" t="s">
        <v>1580</v>
      </c>
      <c r="B2807" s="89">
        <v>2</v>
      </c>
      <c r="C2807" s="103">
        <v>0.0014507469670553311</v>
      </c>
      <c r="D2807" s="89" t="s">
        <v>1354</v>
      </c>
      <c r="E2807" s="89" t="b">
        <v>0</v>
      </c>
      <c r="F2807" s="89" t="b">
        <v>0</v>
      </c>
      <c r="G2807" s="89" t="b">
        <v>0</v>
      </c>
    </row>
    <row r="2808" spans="1:7" ht="15">
      <c r="A2808" s="90" t="s">
        <v>3421</v>
      </c>
      <c r="B2808" s="89">
        <v>2</v>
      </c>
      <c r="C2808" s="103">
        <v>0.0014507469670553311</v>
      </c>
      <c r="D2808" s="89" t="s">
        <v>1354</v>
      </c>
      <c r="E2808" s="89" t="b">
        <v>0</v>
      </c>
      <c r="F2808" s="89" t="b">
        <v>0</v>
      </c>
      <c r="G2808" s="89" t="b">
        <v>0</v>
      </c>
    </row>
    <row r="2809" spans="1:7" ht="15">
      <c r="A2809" s="90" t="s">
        <v>2313</v>
      </c>
      <c r="B2809" s="89">
        <v>2</v>
      </c>
      <c r="C2809" s="103">
        <v>0.0014507469670553311</v>
      </c>
      <c r="D2809" s="89" t="s">
        <v>1354</v>
      </c>
      <c r="E2809" s="89" t="b">
        <v>0</v>
      </c>
      <c r="F2809" s="89" t="b">
        <v>0</v>
      </c>
      <c r="G2809" s="89" t="b">
        <v>0</v>
      </c>
    </row>
    <row r="2810" spans="1:7" ht="15">
      <c r="A2810" s="90" t="s">
        <v>2457</v>
      </c>
      <c r="B2810" s="89">
        <v>2</v>
      </c>
      <c r="C2810" s="103">
        <v>0.0014507469670553311</v>
      </c>
      <c r="D2810" s="89" t="s">
        <v>1354</v>
      </c>
      <c r="E2810" s="89" t="b">
        <v>0</v>
      </c>
      <c r="F2810" s="89" t="b">
        <v>0</v>
      </c>
      <c r="G2810" s="89" t="b">
        <v>0</v>
      </c>
    </row>
    <row r="2811" spans="1:7" ht="15">
      <c r="A2811" s="90" t="s">
        <v>1616</v>
      </c>
      <c r="B2811" s="89">
        <v>10</v>
      </c>
      <c r="C2811" s="103">
        <v>0</v>
      </c>
      <c r="D2811" s="89" t="s">
        <v>1355</v>
      </c>
      <c r="E2811" s="89" t="b">
        <v>0</v>
      </c>
      <c r="F2811" s="89" t="b">
        <v>0</v>
      </c>
      <c r="G2811" s="89" t="b">
        <v>0</v>
      </c>
    </row>
    <row r="2812" spans="1:7" ht="15">
      <c r="A2812" s="90" t="s">
        <v>1458</v>
      </c>
      <c r="B2812" s="89">
        <v>5</v>
      </c>
      <c r="C2812" s="103">
        <v>0</v>
      </c>
      <c r="D2812" s="89" t="s">
        <v>1355</v>
      </c>
      <c r="E2812" s="89" t="b">
        <v>0</v>
      </c>
      <c r="F2812" s="89" t="b">
        <v>0</v>
      </c>
      <c r="G2812" s="89" t="b">
        <v>0</v>
      </c>
    </row>
    <row r="2813" spans="1:7" ht="15">
      <c r="A2813" s="90" t="s">
        <v>1455</v>
      </c>
      <c r="B2813" s="89">
        <v>3</v>
      </c>
      <c r="C2813" s="103">
        <v>0</v>
      </c>
      <c r="D2813" s="89" t="s">
        <v>1355</v>
      </c>
      <c r="E2813" s="89" t="b">
        <v>0</v>
      </c>
      <c r="F2813" s="89" t="b">
        <v>0</v>
      </c>
      <c r="G2813" s="89" t="b">
        <v>0</v>
      </c>
    </row>
    <row r="2814" spans="1:7" ht="15">
      <c r="A2814" s="90" t="s">
        <v>3143</v>
      </c>
      <c r="B2814" s="89">
        <v>2</v>
      </c>
      <c r="C2814" s="103">
        <v>0</v>
      </c>
      <c r="D2814" s="89" t="s">
        <v>1355</v>
      </c>
      <c r="E2814" s="89" t="b">
        <v>0</v>
      </c>
      <c r="F2814" s="89" t="b">
        <v>0</v>
      </c>
      <c r="G2814" s="89" t="b">
        <v>0</v>
      </c>
    </row>
    <row r="2815" spans="1:7" ht="15">
      <c r="A2815" s="90" t="s">
        <v>3363</v>
      </c>
      <c r="B2815" s="89">
        <v>2</v>
      </c>
      <c r="C2815" s="103">
        <v>0</v>
      </c>
      <c r="D2815" s="89" t="s">
        <v>1355</v>
      </c>
      <c r="E2815" s="89" t="b">
        <v>0</v>
      </c>
      <c r="F2815" s="89" t="b">
        <v>0</v>
      </c>
      <c r="G2815" s="89" t="b">
        <v>0</v>
      </c>
    </row>
    <row r="2816" spans="1:7" ht="15">
      <c r="A2816" s="90" t="s">
        <v>2088</v>
      </c>
      <c r="B2816" s="89">
        <v>2</v>
      </c>
      <c r="C2816" s="103">
        <v>0</v>
      </c>
      <c r="D2816" s="89" t="s">
        <v>1355</v>
      </c>
      <c r="E2816" s="89" t="b">
        <v>0</v>
      </c>
      <c r="F2816" s="89" t="b">
        <v>0</v>
      </c>
      <c r="G2816" s="89" t="b">
        <v>0</v>
      </c>
    </row>
    <row r="2817" spans="1:7" ht="15">
      <c r="A2817" s="90" t="s">
        <v>1456</v>
      </c>
      <c r="B2817" s="89">
        <v>2</v>
      </c>
      <c r="C2817" s="103">
        <v>0</v>
      </c>
      <c r="D2817" s="89" t="s">
        <v>1355</v>
      </c>
      <c r="E2817" s="89" t="b">
        <v>0</v>
      </c>
      <c r="F2817" s="89" t="b">
        <v>0</v>
      </c>
      <c r="G2817" s="89" t="b">
        <v>0</v>
      </c>
    </row>
    <row r="2818" spans="1:7" ht="15">
      <c r="A2818" s="90" t="s">
        <v>1864</v>
      </c>
      <c r="B2818" s="89">
        <v>2</v>
      </c>
      <c r="C2818" s="103">
        <v>0</v>
      </c>
      <c r="D2818" s="89" t="s">
        <v>1355</v>
      </c>
      <c r="E2818" s="89" t="b">
        <v>0</v>
      </c>
      <c r="F2818" s="89" t="b">
        <v>0</v>
      </c>
      <c r="G2818" s="89" t="b">
        <v>0</v>
      </c>
    </row>
    <row r="2819" spans="1:7" ht="15">
      <c r="A2819" s="90" t="s">
        <v>1691</v>
      </c>
      <c r="B2819" s="89">
        <v>2</v>
      </c>
      <c r="C2819" s="103">
        <v>0</v>
      </c>
      <c r="D2819" s="89" t="s">
        <v>1355</v>
      </c>
      <c r="E2819" s="89" t="b">
        <v>0</v>
      </c>
      <c r="F2819" s="89" t="b">
        <v>0</v>
      </c>
      <c r="G2819" s="89" t="b">
        <v>0</v>
      </c>
    </row>
    <row r="2820" spans="1:7" ht="15">
      <c r="A2820" s="90" t="s">
        <v>1455</v>
      </c>
      <c r="B2820" s="89">
        <v>6</v>
      </c>
      <c r="C2820" s="103">
        <v>0.009407187364499412</v>
      </c>
      <c r="D2820" s="89" t="s">
        <v>1356</v>
      </c>
      <c r="E2820" s="89" t="b">
        <v>0</v>
      </c>
      <c r="F2820" s="89" t="b">
        <v>0</v>
      </c>
      <c r="G2820" s="89" t="b">
        <v>0</v>
      </c>
    </row>
    <row r="2821" spans="1:7" ht="15">
      <c r="A2821" s="90" t="s">
        <v>1460</v>
      </c>
      <c r="B2821" s="89">
        <v>6</v>
      </c>
      <c r="C2821" s="103">
        <v>0</v>
      </c>
      <c r="D2821" s="89" t="s">
        <v>1356</v>
      </c>
      <c r="E2821" s="89" t="b">
        <v>0</v>
      </c>
      <c r="F2821" s="89" t="b">
        <v>0</v>
      </c>
      <c r="G2821" s="89" t="b">
        <v>0</v>
      </c>
    </row>
    <row r="2822" spans="1:7" ht="15">
      <c r="A2822" s="90" t="s">
        <v>1456</v>
      </c>
      <c r="B2822" s="89">
        <v>6</v>
      </c>
      <c r="C2822" s="103">
        <v>0</v>
      </c>
      <c r="D2822" s="89" t="s">
        <v>1356</v>
      </c>
      <c r="E2822" s="89" t="b">
        <v>0</v>
      </c>
      <c r="F2822" s="89" t="b">
        <v>0</v>
      </c>
      <c r="G2822" s="89" t="b">
        <v>0</v>
      </c>
    </row>
    <row r="2823" spans="1:7" ht="15">
      <c r="A2823" s="90" t="s">
        <v>1537</v>
      </c>
      <c r="B2823" s="89">
        <v>3</v>
      </c>
      <c r="C2823" s="103">
        <v>0.004703593682249706</v>
      </c>
      <c r="D2823" s="89" t="s">
        <v>1356</v>
      </c>
      <c r="E2823" s="89" t="b">
        <v>0</v>
      </c>
      <c r="F2823" s="89" t="b">
        <v>0</v>
      </c>
      <c r="G2823" s="89" t="b">
        <v>0</v>
      </c>
    </row>
    <row r="2824" spans="1:7" ht="15">
      <c r="A2824" s="90" t="s">
        <v>1605</v>
      </c>
      <c r="B2824" s="89">
        <v>3</v>
      </c>
      <c r="C2824" s="103">
        <v>0.004703593682249706</v>
      </c>
      <c r="D2824" s="89" t="s">
        <v>1356</v>
      </c>
      <c r="E2824" s="89" t="b">
        <v>0</v>
      </c>
      <c r="F2824" s="89" t="b">
        <v>0</v>
      </c>
      <c r="G2824" s="89" t="b">
        <v>0</v>
      </c>
    </row>
    <row r="2825" spans="1:7" ht="15">
      <c r="A2825" s="90" t="s">
        <v>1557</v>
      </c>
      <c r="B2825" s="89">
        <v>3</v>
      </c>
      <c r="C2825" s="103">
        <v>0.004703593682249706</v>
      </c>
      <c r="D2825" s="89" t="s">
        <v>1356</v>
      </c>
      <c r="E2825" s="89" t="b">
        <v>0</v>
      </c>
      <c r="F2825" s="89" t="b">
        <v>0</v>
      </c>
      <c r="G2825" s="89" t="b">
        <v>0</v>
      </c>
    </row>
    <row r="2826" spans="1:7" ht="15">
      <c r="A2826" s="90" t="s">
        <v>2419</v>
      </c>
      <c r="B2826" s="89">
        <v>3</v>
      </c>
      <c r="C2826" s="103">
        <v>0.004703593682249706</v>
      </c>
      <c r="D2826" s="89" t="s">
        <v>1356</v>
      </c>
      <c r="E2826" s="89" t="b">
        <v>0</v>
      </c>
      <c r="F2826" s="89" t="b">
        <v>0</v>
      </c>
      <c r="G2826" s="89" t="b">
        <v>0</v>
      </c>
    </row>
    <row r="2827" spans="1:7" ht="15">
      <c r="A2827" s="90" t="s">
        <v>1459</v>
      </c>
      <c r="B2827" s="89">
        <v>3</v>
      </c>
      <c r="C2827" s="103">
        <v>0</v>
      </c>
      <c r="D2827" s="89" t="s">
        <v>1356</v>
      </c>
      <c r="E2827" s="89" t="b">
        <v>0</v>
      </c>
      <c r="F2827" s="89" t="b">
        <v>0</v>
      </c>
      <c r="G2827" s="89" t="b">
        <v>0</v>
      </c>
    </row>
    <row r="2828" spans="1:7" ht="15">
      <c r="A2828" s="90" t="s">
        <v>1535</v>
      </c>
      <c r="B2828" s="89">
        <v>3</v>
      </c>
      <c r="C2828" s="103">
        <v>0.004703593682249706</v>
      </c>
      <c r="D2828" s="89" t="s">
        <v>1356</v>
      </c>
      <c r="E2828" s="89" t="b">
        <v>0</v>
      </c>
      <c r="F2828" s="89" t="b">
        <v>0</v>
      </c>
      <c r="G2828" s="89" t="b">
        <v>0</v>
      </c>
    </row>
    <row r="2829" spans="1:7" ht="15">
      <c r="A2829" s="90" t="s">
        <v>1508</v>
      </c>
      <c r="B2829" s="89">
        <v>3</v>
      </c>
      <c r="C2829" s="103">
        <v>0.004703593682249706</v>
      </c>
      <c r="D2829" s="89" t="s">
        <v>1356</v>
      </c>
      <c r="E2829" s="89" t="b">
        <v>0</v>
      </c>
      <c r="F2829" s="89" t="b">
        <v>0</v>
      </c>
      <c r="G2829" s="89" t="b">
        <v>0</v>
      </c>
    </row>
    <row r="2830" spans="1:7" ht="15">
      <c r="A2830" s="90" t="s">
        <v>1606</v>
      </c>
      <c r="B2830" s="89">
        <v>3</v>
      </c>
      <c r="C2830" s="103">
        <v>0.004703593682249706</v>
      </c>
      <c r="D2830" s="89" t="s">
        <v>1356</v>
      </c>
      <c r="E2830" s="89" t="b">
        <v>0</v>
      </c>
      <c r="F2830" s="89" t="b">
        <v>0</v>
      </c>
      <c r="G2830" s="89" t="b">
        <v>0</v>
      </c>
    </row>
    <row r="2831" spans="1:7" ht="15">
      <c r="A2831" s="90" t="s">
        <v>2495</v>
      </c>
      <c r="B2831" s="89">
        <v>3</v>
      </c>
      <c r="C2831" s="103">
        <v>0.004703593682249706</v>
      </c>
      <c r="D2831" s="89" t="s">
        <v>1356</v>
      </c>
      <c r="E2831" s="89" t="b">
        <v>0</v>
      </c>
      <c r="F2831" s="89" t="b">
        <v>0</v>
      </c>
      <c r="G2831" s="89" t="b">
        <v>0</v>
      </c>
    </row>
    <row r="2832" spans="1:7" ht="15">
      <c r="A2832" s="90" t="s">
        <v>2067</v>
      </c>
      <c r="B2832" s="89">
        <v>2</v>
      </c>
      <c r="C2832" s="103">
        <v>0.003135729121499804</v>
      </c>
      <c r="D2832" s="89" t="s">
        <v>1356</v>
      </c>
      <c r="E2832" s="89" t="b">
        <v>0</v>
      </c>
      <c r="F2832" s="89" t="b">
        <v>0</v>
      </c>
      <c r="G2832" s="89" t="b">
        <v>0</v>
      </c>
    </row>
    <row r="2833" spans="1:7" ht="15">
      <c r="A2833" s="90" t="s">
        <v>1481</v>
      </c>
      <c r="B2833" s="89">
        <v>2</v>
      </c>
      <c r="C2833" s="103">
        <v>0.003135729121499804</v>
      </c>
      <c r="D2833" s="89" t="s">
        <v>1356</v>
      </c>
      <c r="E2833" s="89" t="b">
        <v>0</v>
      </c>
      <c r="F2833" s="89" t="b">
        <v>0</v>
      </c>
      <c r="G2833" s="89" t="b">
        <v>0</v>
      </c>
    </row>
    <row r="2834" spans="1:7" ht="15">
      <c r="A2834" s="90" t="s">
        <v>2458</v>
      </c>
      <c r="B2834" s="89">
        <v>2</v>
      </c>
      <c r="C2834" s="103">
        <v>0.003135729121499804</v>
      </c>
      <c r="D2834" s="89" t="s">
        <v>1356</v>
      </c>
      <c r="E2834" s="89" t="b">
        <v>0</v>
      </c>
      <c r="F2834" s="89" t="b">
        <v>0</v>
      </c>
      <c r="G2834" s="89" t="b">
        <v>0</v>
      </c>
    </row>
    <row r="2835" spans="1:7" ht="15">
      <c r="A2835" s="90" t="s">
        <v>2020</v>
      </c>
      <c r="B2835" s="89">
        <v>2</v>
      </c>
      <c r="C2835" s="103">
        <v>0.003135729121499804</v>
      </c>
      <c r="D2835" s="89" t="s">
        <v>1356</v>
      </c>
      <c r="E2835" s="89" t="b">
        <v>0</v>
      </c>
      <c r="F2835" s="89" t="b">
        <v>0</v>
      </c>
      <c r="G2835" s="89" t="b">
        <v>0</v>
      </c>
    </row>
    <row r="2836" spans="1:7" ht="15">
      <c r="A2836" s="90" t="s">
        <v>1808</v>
      </c>
      <c r="B2836" s="89">
        <v>2</v>
      </c>
      <c r="C2836" s="103">
        <v>0.003135729121499804</v>
      </c>
      <c r="D2836" s="89" t="s">
        <v>1356</v>
      </c>
      <c r="E2836" s="89" t="b">
        <v>0</v>
      </c>
      <c r="F2836" s="89" t="b">
        <v>0</v>
      </c>
      <c r="G2836" s="89" t="b">
        <v>0</v>
      </c>
    </row>
    <row r="2837" spans="1:7" ht="15">
      <c r="A2837" s="90" t="s">
        <v>1669</v>
      </c>
      <c r="B2837" s="89">
        <v>2</v>
      </c>
      <c r="C2837" s="103">
        <v>0</v>
      </c>
      <c r="D2837" s="89" t="s">
        <v>1356</v>
      </c>
      <c r="E2837" s="89" t="b">
        <v>0</v>
      </c>
      <c r="F2837" s="89" t="b">
        <v>0</v>
      </c>
      <c r="G2837" s="89" t="b">
        <v>0</v>
      </c>
    </row>
    <row r="2838" spans="1:7" ht="15">
      <c r="A2838" s="90" t="s">
        <v>1474</v>
      </c>
      <c r="B2838" s="89">
        <v>2</v>
      </c>
      <c r="C2838" s="103">
        <v>0.003135729121499804</v>
      </c>
      <c r="D2838" s="89" t="s">
        <v>1356</v>
      </c>
      <c r="E2838" s="89" t="b">
        <v>0</v>
      </c>
      <c r="F2838" s="89" t="b">
        <v>0</v>
      </c>
      <c r="G2838" s="89" t="b">
        <v>0</v>
      </c>
    </row>
    <row r="2839" spans="1:7" ht="15">
      <c r="A2839" s="90" t="s">
        <v>1928</v>
      </c>
      <c r="B2839" s="89">
        <v>2</v>
      </c>
      <c r="C2839" s="103">
        <v>0.003135729121499804</v>
      </c>
      <c r="D2839" s="89" t="s">
        <v>1356</v>
      </c>
      <c r="E2839" s="89" t="b">
        <v>0</v>
      </c>
      <c r="F2839" s="89" t="b">
        <v>0</v>
      </c>
      <c r="G2839" s="89" t="b">
        <v>0</v>
      </c>
    </row>
    <row r="2840" spans="1:7" ht="15">
      <c r="A2840" s="90" t="s">
        <v>1565</v>
      </c>
      <c r="B2840" s="89">
        <v>2</v>
      </c>
      <c r="C2840" s="103">
        <v>0.003135729121499804</v>
      </c>
      <c r="D2840" s="89" t="s">
        <v>1356</v>
      </c>
      <c r="E2840" s="89" t="b">
        <v>0</v>
      </c>
      <c r="F2840" s="89" t="b">
        <v>0</v>
      </c>
      <c r="G2840" s="89" t="b">
        <v>0</v>
      </c>
    </row>
    <row r="2841" spans="1:7" ht="15">
      <c r="A2841" s="90" t="s">
        <v>1905</v>
      </c>
      <c r="B2841" s="89">
        <v>2</v>
      </c>
      <c r="C2841" s="103">
        <v>0</v>
      </c>
      <c r="D2841" s="89" t="s">
        <v>1356</v>
      </c>
      <c r="E2841" s="89" t="b">
        <v>0</v>
      </c>
      <c r="F2841" s="89" t="b">
        <v>0</v>
      </c>
      <c r="G2841" s="89" t="b">
        <v>0</v>
      </c>
    </row>
    <row r="2842" spans="1:7" ht="15">
      <c r="A2842" s="90" t="s">
        <v>1457</v>
      </c>
      <c r="B2842" s="89">
        <v>2</v>
      </c>
      <c r="C2842" s="103">
        <v>0.003135729121499804</v>
      </c>
      <c r="D2842" s="89" t="s">
        <v>1356</v>
      </c>
      <c r="E2842" s="89" t="b">
        <v>0</v>
      </c>
      <c r="F2842" s="89" t="b">
        <v>0</v>
      </c>
      <c r="G2842" s="89" t="b">
        <v>0</v>
      </c>
    </row>
    <row r="2843" spans="1:7" ht="15">
      <c r="A2843" s="90" t="s">
        <v>1472</v>
      </c>
      <c r="B2843" s="89">
        <v>2</v>
      </c>
      <c r="C2843" s="103">
        <v>0.003135729121499804</v>
      </c>
      <c r="D2843" s="89" t="s">
        <v>1356</v>
      </c>
      <c r="E2843" s="89" t="b">
        <v>0</v>
      </c>
      <c r="F2843" s="89" t="b">
        <v>0</v>
      </c>
      <c r="G2843" s="89" t="b">
        <v>0</v>
      </c>
    </row>
    <row r="2844" spans="1:7" ht="15">
      <c r="A2844" s="90" t="s">
        <v>3208</v>
      </c>
      <c r="B2844" s="89">
        <v>2</v>
      </c>
      <c r="C2844" s="103">
        <v>0.003135729121499804</v>
      </c>
      <c r="D2844" s="89" t="s">
        <v>1356</v>
      </c>
      <c r="E2844" s="89" t="b">
        <v>0</v>
      </c>
      <c r="F2844" s="89" t="b">
        <v>0</v>
      </c>
      <c r="G2844" s="89" t="b">
        <v>0</v>
      </c>
    </row>
    <row r="2845" spans="1:7" ht="15">
      <c r="A2845" s="90" t="s">
        <v>1458</v>
      </c>
      <c r="B2845" s="89">
        <v>2</v>
      </c>
      <c r="C2845" s="103">
        <v>0</v>
      </c>
      <c r="D2845" s="89" t="s">
        <v>1356</v>
      </c>
      <c r="E2845" s="89" t="b">
        <v>0</v>
      </c>
      <c r="F2845" s="89" t="b">
        <v>0</v>
      </c>
      <c r="G2845" s="89" t="b">
        <v>0</v>
      </c>
    </row>
    <row r="2846" spans="1:7" ht="15">
      <c r="A2846" s="90" t="s">
        <v>965</v>
      </c>
      <c r="B2846" s="89">
        <v>2</v>
      </c>
      <c r="C2846" s="103">
        <v>0.003135729121499804</v>
      </c>
      <c r="D2846" s="89" t="s">
        <v>1356</v>
      </c>
      <c r="E2846" s="89" t="b">
        <v>0</v>
      </c>
      <c r="F2846" s="89" t="b">
        <v>0</v>
      </c>
      <c r="G2846" s="89" t="b">
        <v>0</v>
      </c>
    </row>
    <row r="2847" spans="1:7" ht="15">
      <c r="A2847" s="90" t="s">
        <v>1751</v>
      </c>
      <c r="B2847" s="89">
        <v>2</v>
      </c>
      <c r="C2847" s="103">
        <v>0.003135729121499804</v>
      </c>
      <c r="D2847" s="89" t="s">
        <v>1356</v>
      </c>
      <c r="E2847" s="89" t="b">
        <v>0</v>
      </c>
      <c r="F2847" s="89" t="b">
        <v>0</v>
      </c>
      <c r="G2847" s="89" t="b">
        <v>0</v>
      </c>
    </row>
    <row r="2848" spans="1:7" ht="15">
      <c r="A2848" s="90" t="s">
        <v>1706</v>
      </c>
      <c r="B2848" s="89">
        <v>6</v>
      </c>
      <c r="C2848" s="103">
        <v>0</v>
      </c>
      <c r="D2848" s="89" t="s">
        <v>1357</v>
      </c>
      <c r="E2848" s="89" t="b">
        <v>0</v>
      </c>
      <c r="F2848" s="89" t="b">
        <v>0</v>
      </c>
      <c r="G2848" s="89" t="b">
        <v>0</v>
      </c>
    </row>
    <row r="2849" spans="1:7" ht="15">
      <c r="A2849" s="90" t="s">
        <v>2002</v>
      </c>
      <c r="B2849" s="89">
        <v>5</v>
      </c>
      <c r="C2849" s="103">
        <v>0</v>
      </c>
      <c r="D2849" s="89" t="s">
        <v>1357</v>
      </c>
      <c r="E2849" s="89" t="b">
        <v>0</v>
      </c>
      <c r="F2849" s="89" t="b">
        <v>0</v>
      </c>
      <c r="G2849" s="89" t="b">
        <v>0</v>
      </c>
    </row>
    <row r="2850" spans="1:7" ht="15">
      <c r="A2850" s="90" t="s">
        <v>1526</v>
      </c>
      <c r="B2850" s="89">
        <v>5</v>
      </c>
      <c r="C2850" s="103">
        <v>0</v>
      </c>
      <c r="D2850" s="89" t="s">
        <v>1357</v>
      </c>
      <c r="E2850" s="89" t="b">
        <v>0</v>
      </c>
      <c r="F2850" s="89" t="b">
        <v>0</v>
      </c>
      <c r="G2850" s="89" t="b">
        <v>0</v>
      </c>
    </row>
    <row r="2851" spans="1:7" ht="15">
      <c r="A2851" s="90" t="s">
        <v>1957</v>
      </c>
      <c r="B2851" s="89">
        <v>4</v>
      </c>
      <c r="C2851" s="103">
        <v>0</v>
      </c>
      <c r="D2851" s="89" t="s">
        <v>1357</v>
      </c>
      <c r="E2851" s="89" t="b">
        <v>0</v>
      </c>
      <c r="F2851" s="89" t="b">
        <v>0</v>
      </c>
      <c r="G2851" s="89" t="b">
        <v>0</v>
      </c>
    </row>
    <row r="2852" spans="1:7" ht="15">
      <c r="A2852" s="90" t="s">
        <v>2153</v>
      </c>
      <c r="B2852" s="89">
        <v>4</v>
      </c>
      <c r="C2852" s="103">
        <v>0</v>
      </c>
      <c r="D2852" s="89" t="s">
        <v>1357</v>
      </c>
      <c r="E2852" s="89" t="b">
        <v>0</v>
      </c>
      <c r="F2852" s="89" t="b">
        <v>0</v>
      </c>
      <c r="G2852" s="89" t="b">
        <v>0</v>
      </c>
    </row>
    <row r="2853" spans="1:7" ht="15">
      <c r="A2853" s="90" t="s">
        <v>2103</v>
      </c>
      <c r="B2853" s="89">
        <v>3</v>
      </c>
      <c r="C2853" s="103">
        <v>0</v>
      </c>
      <c r="D2853" s="89" t="s">
        <v>1357</v>
      </c>
      <c r="E2853" s="89" t="b">
        <v>0</v>
      </c>
      <c r="F2853" s="89" t="b">
        <v>0</v>
      </c>
      <c r="G2853" s="89" t="b">
        <v>0</v>
      </c>
    </row>
    <row r="2854" spans="1:7" ht="15">
      <c r="A2854" s="90" t="s">
        <v>2671</v>
      </c>
      <c r="B2854" s="89">
        <v>3</v>
      </c>
      <c r="C2854" s="103">
        <v>0</v>
      </c>
      <c r="D2854" s="89" t="s">
        <v>1357</v>
      </c>
      <c r="E2854" s="89" t="b">
        <v>0</v>
      </c>
      <c r="F2854" s="89" t="b">
        <v>1</v>
      </c>
      <c r="G2854" s="89" t="b">
        <v>0</v>
      </c>
    </row>
    <row r="2855" spans="1:7" ht="15">
      <c r="A2855" s="90" t="s">
        <v>2620</v>
      </c>
      <c r="B2855" s="89">
        <v>3</v>
      </c>
      <c r="C2855" s="103">
        <v>0</v>
      </c>
      <c r="D2855" s="89" t="s">
        <v>1357</v>
      </c>
      <c r="E2855" s="89" t="b">
        <v>0</v>
      </c>
      <c r="F2855" s="89" t="b">
        <v>0</v>
      </c>
      <c r="G2855" s="89" t="b">
        <v>0</v>
      </c>
    </row>
    <row r="2856" spans="1:7" ht="15">
      <c r="A2856" s="90" t="s">
        <v>2332</v>
      </c>
      <c r="B2856" s="89">
        <v>3</v>
      </c>
      <c r="C2856" s="103">
        <v>0</v>
      </c>
      <c r="D2856" s="89" t="s">
        <v>1357</v>
      </c>
      <c r="E2856" s="89" t="b">
        <v>0</v>
      </c>
      <c r="F2856" s="89" t="b">
        <v>0</v>
      </c>
      <c r="G2856" s="89" t="b">
        <v>0</v>
      </c>
    </row>
    <row r="2857" spans="1:7" ht="15">
      <c r="A2857" s="90" t="s">
        <v>2224</v>
      </c>
      <c r="B2857" s="89">
        <v>3</v>
      </c>
      <c r="C2857" s="103">
        <v>0</v>
      </c>
      <c r="D2857" s="89" t="s">
        <v>1357</v>
      </c>
      <c r="E2857" s="89" t="b">
        <v>0</v>
      </c>
      <c r="F2857" s="89" t="b">
        <v>0</v>
      </c>
      <c r="G2857" s="89" t="b">
        <v>0</v>
      </c>
    </row>
    <row r="2858" spans="1:7" ht="15">
      <c r="A2858" s="90" t="s">
        <v>2000</v>
      </c>
      <c r="B2858" s="89">
        <v>3</v>
      </c>
      <c r="C2858" s="103">
        <v>0</v>
      </c>
      <c r="D2858" s="89" t="s">
        <v>1357</v>
      </c>
      <c r="E2858" s="89" t="b">
        <v>0</v>
      </c>
      <c r="F2858" s="89" t="b">
        <v>0</v>
      </c>
      <c r="G2858" s="89" t="b">
        <v>0</v>
      </c>
    </row>
    <row r="2859" spans="1:7" ht="15">
      <c r="A2859" s="90" t="s">
        <v>1520</v>
      </c>
      <c r="B2859" s="89">
        <v>3</v>
      </c>
      <c r="C2859" s="103">
        <v>0</v>
      </c>
      <c r="D2859" s="89" t="s">
        <v>1357</v>
      </c>
      <c r="E2859" s="89" t="b">
        <v>0</v>
      </c>
      <c r="F2859" s="89" t="b">
        <v>0</v>
      </c>
      <c r="G2859" s="89" t="b">
        <v>0</v>
      </c>
    </row>
    <row r="2860" spans="1:7" ht="15">
      <c r="A2860" s="90" t="s">
        <v>2792</v>
      </c>
      <c r="B2860" s="89">
        <v>2</v>
      </c>
      <c r="C2860" s="103">
        <v>0</v>
      </c>
      <c r="D2860" s="89" t="s">
        <v>1357</v>
      </c>
      <c r="E2860" s="89" t="b">
        <v>0</v>
      </c>
      <c r="F2860" s="89" t="b">
        <v>0</v>
      </c>
      <c r="G2860" s="89" t="b">
        <v>0</v>
      </c>
    </row>
    <row r="2861" spans="1:7" ht="15">
      <c r="A2861" s="90" t="s">
        <v>1474</v>
      </c>
      <c r="B2861" s="89">
        <v>2</v>
      </c>
      <c r="C2861" s="103">
        <v>0</v>
      </c>
      <c r="D2861" s="89" t="s">
        <v>1357</v>
      </c>
      <c r="E2861" s="89" t="b">
        <v>0</v>
      </c>
      <c r="F2861" s="89" t="b">
        <v>0</v>
      </c>
      <c r="G2861" s="89" t="b">
        <v>0</v>
      </c>
    </row>
    <row r="2862" spans="1:7" ht="15">
      <c r="A2862" s="90" t="s">
        <v>2256</v>
      </c>
      <c r="B2862" s="89">
        <v>2</v>
      </c>
      <c r="C2862" s="103">
        <v>0</v>
      </c>
      <c r="D2862" s="89" t="s">
        <v>1357</v>
      </c>
      <c r="E2862" s="89" t="b">
        <v>0</v>
      </c>
      <c r="F2862" s="89" t="b">
        <v>0</v>
      </c>
      <c r="G2862" s="89" t="b">
        <v>0</v>
      </c>
    </row>
    <row r="2863" spans="1:7" ht="15">
      <c r="A2863" s="90" t="s">
        <v>2438</v>
      </c>
      <c r="B2863" s="89">
        <v>2</v>
      </c>
      <c r="C2863" s="103">
        <v>0</v>
      </c>
      <c r="D2863" s="89" t="s">
        <v>1357</v>
      </c>
      <c r="E2863" s="89" t="b">
        <v>0</v>
      </c>
      <c r="F2863" s="89" t="b">
        <v>0</v>
      </c>
      <c r="G2863" s="89" t="b">
        <v>0</v>
      </c>
    </row>
    <row r="2864" spans="1:7" ht="15">
      <c r="A2864" s="90" t="s">
        <v>1455</v>
      </c>
      <c r="B2864" s="89">
        <v>2</v>
      </c>
      <c r="C2864" s="103">
        <v>0</v>
      </c>
      <c r="D2864" s="89" t="s">
        <v>1357</v>
      </c>
      <c r="E2864" s="89" t="b">
        <v>0</v>
      </c>
      <c r="F2864" s="89" t="b">
        <v>0</v>
      </c>
      <c r="G2864" s="89" t="b">
        <v>0</v>
      </c>
    </row>
    <row r="2865" spans="1:7" ht="15">
      <c r="A2865" s="90" t="s">
        <v>1494</v>
      </c>
      <c r="B2865" s="89">
        <v>2</v>
      </c>
      <c r="C2865" s="103">
        <v>0</v>
      </c>
      <c r="D2865" s="89" t="s">
        <v>1357</v>
      </c>
      <c r="E2865" s="89" t="b">
        <v>0</v>
      </c>
      <c r="F2865" s="89" t="b">
        <v>0</v>
      </c>
      <c r="G2865" s="89" t="b">
        <v>0</v>
      </c>
    </row>
    <row r="2866" spans="1:7" ht="15">
      <c r="A2866" s="90" t="s">
        <v>3265</v>
      </c>
      <c r="B2866" s="89">
        <v>2</v>
      </c>
      <c r="C2866" s="103">
        <v>0</v>
      </c>
      <c r="D2866" s="89" t="s">
        <v>1357</v>
      </c>
      <c r="E2866" s="89" t="b">
        <v>0</v>
      </c>
      <c r="F2866" s="89" t="b">
        <v>0</v>
      </c>
      <c r="G2866" s="89" t="b">
        <v>0</v>
      </c>
    </row>
    <row r="2867" spans="1:7" ht="15">
      <c r="A2867" s="90" t="s">
        <v>3266</v>
      </c>
      <c r="B2867" s="89">
        <v>2</v>
      </c>
      <c r="C2867" s="103">
        <v>0</v>
      </c>
      <c r="D2867" s="89" t="s">
        <v>1357</v>
      </c>
      <c r="E2867" s="89" t="b">
        <v>0</v>
      </c>
      <c r="F2867" s="89" t="b">
        <v>0</v>
      </c>
      <c r="G2867" s="89" t="b">
        <v>0</v>
      </c>
    </row>
    <row r="2868" spans="1:7" ht="15">
      <c r="A2868" s="90" t="s">
        <v>3025</v>
      </c>
      <c r="B2868" s="89">
        <v>2</v>
      </c>
      <c r="C2868" s="103">
        <v>0</v>
      </c>
      <c r="D2868" s="89" t="s">
        <v>1357</v>
      </c>
      <c r="E2868" s="89" t="b">
        <v>0</v>
      </c>
      <c r="F2868" s="89" t="b">
        <v>0</v>
      </c>
      <c r="G2868" s="89" t="b">
        <v>0</v>
      </c>
    </row>
    <row r="2869" spans="1:7" ht="15">
      <c r="A2869" s="90" t="s">
        <v>1582</v>
      </c>
      <c r="B2869" s="89">
        <v>2</v>
      </c>
      <c r="C2869" s="103">
        <v>0</v>
      </c>
      <c r="D2869" s="89" t="s">
        <v>1357</v>
      </c>
      <c r="E2869" s="89" t="b">
        <v>0</v>
      </c>
      <c r="F2869" s="89" t="b">
        <v>0</v>
      </c>
      <c r="G2869" s="89" t="b">
        <v>0</v>
      </c>
    </row>
    <row r="2870" spans="1:7" ht="15">
      <c r="A2870" s="90" t="s">
        <v>2240</v>
      </c>
      <c r="B2870" s="89">
        <v>2</v>
      </c>
      <c r="C2870" s="103">
        <v>0</v>
      </c>
      <c r="D2870" s="89" t="s">
        <v>1357</v>
      </c>
      <c r="E2870" s="89" t="b">
        <v>0</v>
      </c>
      <c r="F2870" s="89" t="b">
        <v>0</v>
      </c>
      <c r="G2870" s="89" t="b">
        <v>0</v>
      </c>
    </row>
    <row r="2871" spans="1:7" ht="15">
      <c r="A2871" s="90" t="s">
        <v>3348</v>
      </c>
      <c r="B2871" s="89">
        <v>2</v>
      </c>
      <c r="C2871" s="103">
        <v>0</v>
      </c>
      <c r="D2871" s="89" t="s">
        <v>1357</v>
      </c>
      <c r="E2871" s="89" t="b">
        <v>0</v>
      </c>
      <c r="F2871" s="89" t="b">
        <v>0</v>
      </c>
      <c r="G2871" s="89" t="b">
        <v>0</v>
      </c>
    </row>
    <row r="2872" spans="1:7" ht="15">
      <c r="A2872" s="90" t="s">
        <v>3027</v>
      </c>
      <c r="B2872" s="89">
        <v>2</v>
      </c>
      <c r="C2872" s="103">
        <v>0</v>
      </c>
      <c r="D2872" s="89" t="s">
        <v>1357</v>
      </c>
      <c r="E2872" s="89" t="b">
        <v>0</v>
      </c>
      <c r="F2872" s="89" t="b">
        <v>0</v>
      </c>
      <c r="G2872" s="89" t="b">
        <v>0</v>
      </c>
    </row>
    <row r="2873" spans="1:7" ht="15">
      <c r="A2873" s="90" t="s">
        <v>1459</v>
      </c>
      <c r="B2873" s="89">
        <v>7</v>
      </c>
      <c r="C2873" s="103">
        <v>0</v>
      </c>
      <c r="D2873" s="89" t="s">
        <v>1358</v>
      </c>
      <c r="E2873" s="89" t="b">
        <v>0</v>
      </c>
      <c r="F2873" s="89" t="b">
        <v>0</v>
      </c>
      <c r="G2873" s="89" t="b">
        <v>0</v>
      </c>
    </row>
    <row r="2874" spans="1:7" ht="15">
      <c r="A2874" s="90" t="s">
        <v>1455</v>
      </c>
      <c r="B2874" s="89">
        <v>6</v>
      </c>
      <c r="C2874" s="103">
        <v>0</v>
      </c>
      <c r="D2874" s="89" t="s">
        <v>1358</v>
      </c>
      <c r="E2874" s="89" t="b">
        <v>0</v>
      </c>
      <c r="F2874" s="89" t="b">
        <v>0</v>
      </c>
      <c r="G2874" s="89" t="b">
        <v>0</v>
      </c>
    </row>
    <row r="2875" spans="1:7" ht="15">
      <c r="A2875" s="90" t="s">
        <v>1457</v>
      </c>
      <c r="B2875" s="89">
        <v>5</v>
      </c>
      <c r="C2875" s="103">
        <v>0</v>
      </c>
      <c r="D2875" s="89" t="s">
        <v>1358</v>
      </c>
      <c r="E2875" s="89" t="b">
        <v>0</v>
      </c>
      <c r="F2875" s="89" t="b">
        <v>0</v>
      </c>
      <c r="G2875" s="89" t="b">
        <v>0</v>
      </c>
    </row>
    <row r="2876" spans="1:7" ht="15">
      <c r="A2876" s="90" t="s">
        <v>1456</v>
      </c>
      <c r="B2876" s="89">
        <v>4</v>
      </c>
      <c r="C2876" s="103">
        <v>0.0072537348352766555</v>
      </c>
      <c r="D2876" s="89" t="s">
        <v>1358</v>
      </c>
      <c r="E2876" s="89" t="b">
        <v>0</v>
      </c>
      <c r="F2876" s="89" t="b">
        <v>0</v>
      </c>
      <c r="G2876" s="89" t="b">
        <v>0</v>
      </c>
    </row>
    <row r="2877" spans="1:7" ht="15">
      <c r="A2877" s="90" t="s">
        <v>1568</v>
      </c>
      <c r="B2877" s="89">
        <v>4</v>
      </c>
      <c r="C2877" s="103">
        <v>0</v>
      </c>
      <c r="D2877" s="89" t="s">
        <v>1358</v>
      </c>
      <c r="E2877" s="89" t="b">
        <v>0</v>
      </c>
      <c r="F2877" s="89" t="b">
        <v>0</v>
      </c>
      <c r="G2877" s="89" t="b">
        <v>0</v>
      </c>
    </row>
    <row r="2878" spans="1:7" ht="15">
      <c r="A2878" s="90" t="s">
        <v>1460</v>
      </c>
      <c r="B2878" s="89">
        <v>3</v>
      </c>
      <c r="C2878" s="103">
        <v>0.005440301126457491</v>
      </c>
      <c r="D2878" s="89" t="s">
        <v>1358</v>
      </c>
      <c r="E2878" s="89" t="b">
        <v>0</v>
      </c>
      <c r="F2878" s="89" t="b">
        <v>0</v>
      </c>
      <c r="G2878" s="89" t="b">
        <v>0</v>
      </c>
    </row>
    <row r="2879" spans="1:7" ht="15">
      <c r="A2879" s="90" t="s">
        <v>1466</v>
      </c>
      <c r="B2879" s="89">
        <v>3</v>
      </c>
      <c r="C2879" s="103">
        <v>0</v>
      </c>
      <c r="D2879" s="89" t="s">
        <v>1358</v>
      </c>
      <c r="E2879" s="89" t="b">
        <v>0</v>
      </c>
      <c r="F2879" s="89" t="b">
        <v>0</v>
      </c>
      <c r="G2879" s="89" t="b">
        <v>0</v>
      </c>
    </row>
    <row r="2880" spans="1:7" ht="15">
      <c r="A2880" s="90" t="s">
        <v>1522</v>
      </c>
      <c r="B2880" s="89">
        <v>3</v>
      </c>
      <c r="C2880" s="103">
        <v>0.005440301126457491</v>
      </c>
      <c r="D2880" s="89" t="s">
        <v>1358</v>
      </c>
      <c r="E2880" s="89" t="b">
        <v>0</v>
      </c>
      <c r="F2880" s="89" t="b">
        <v>0</v>
      </c>
      <c r="G2880" s="89" t="b">
        <v>0</v>
      </c>
    </row>
    <row r="2881" spans="1:7" ht="15">
      <c r="A2881" s="90" t="s">
        <v>1471</v>
      </c>
      <c r="B2881" s="89">
        <v>3</v>
      </c>
      <c r="C2881" s="103">
        <v>0</v>
      </c>
      <c r="D2881" s="89" t="s">
        <v>1358</v>
      </c>
      <c r="E2881" s="89" t="b">
        <v>0</v>
      </c>
      <c r="F2881" s="89" t="b">
        <v>0</v>
      </c>
      <c r="G2881" s="89" t="b">
        <v>0</v>
      </c>
    </row>
    <row r="2882" spans="1:7" ht="15">
      <c r="A2882" s="90" t="s">
        <v>2432</v>
      </c>
      <c r="B2882" s="89">
        <v>2</v>
      </c>
      <c r="C2882" s="103">
        <v>0.0036268674176383278</v>
      </c>
      <c r="D2882" s="89" t="s">
        <v>1358</v>
      </c>
      <c r="E2882" s="89" t="b">
        <v>1</v>
      </c>
      <c r="F2882" s="89" t="b">
        <v>0</v>
      </c>
      <c r="G2882" s="89" t="b">
        <v>0</v>
      </c>
    </row>
    <row r="2883" spans="1:7" ht="15">
      <c r="A2883" s="90" t="s">
        <v>1458</v>
      </c>
      <c r="B2883" s="89">
        <v>2</v>
      </c>
      <c r="C2883" s="103">
        <v>0</v>
      </c>
      <c r="D2883" s="89" t="s">
        <v>1358</v>
      </c>
      <c r="E2883" s="89" t="b">
        <v>0</v>
      </c>
      <c r="F2883" s="89" t="b">
        <v>0</v>
      </c>
      <c r="G2883" s="89" t="b">
        <v>0</v>
      </c>
    </row>
    <row r="2884" spans="1:7" ht="15">
      <c r="A2884" s="90" t="s">
        <v>1467</v>
      </c>
      <c r="B2884" s="89">
        <v>2</v>
      </c>
      <c r="C2884" s="103">
        <v>0.0036268674176383278</v>
      </c>
      <c r="D2884" s="89" t="s">
        <v>1358</v>
      </c>
      <c r="E2884" s="89" t="b">
        <v>0</v>
      </c>
      <c r="F2884" s="89" t="b">
        <v>0</v>
      </c>
      <c r="G2884" s="89" t="b">
        <v>0</v>
      </c>
    </row>
    <row r="2885" spans="1:7" ht="15">
      <c r="A2885" s="90" t="s">
        <v>1536</v>
      </c>
      <c r="B2885" s="89">
        <v>2</v>
      </c>
      <c r="C2885" s="103">
        <v>0.0036268674176383278</v>
      </c>
      <c r="D2885" s="89" t="s">
        <v>1358</v>
      </c>
      <c r="E2885" s="89" t="b">
        <v>0</v>
      </c>
      <c r="F2885" s="89" t="b">
        <v>0</v>
      </c>
      <c r="G2885" s="89" t="b">
        <v>0</v>
      </c>
    </row>
    <row r="2886" spans="1:7" ht="15">
      <c r="A2886" s="90" t="s">
        <v>1947</v>
      </c>
      <c r="B2886" s="89">
        <v>2</v>
      </c>
      <c r="C2886" s="103">
        <v>0.0036268674176383278</v>
      </c>
      <c r="D2886" s="89" t="s">
        <v>1358</v>
      </c>
      <c r="E2886" s="89" t="b">
        <v>0</v>
      </c>
      <c r="F2886" s="89" t="b">
        <v>0</v>
      </c>
      <c r="G2886" s="89" t="b">
        <v>0</v>
      </c>
    </row>
    <row r="2887" spans="1:7" ht="15">
      <c r="A2887" s="90" t="s">
        <v>1848</v>
      </c>
      <c r="B2887" s="89">
        <v>2</v>
      </c>
      <c r="C2887" s="103">
        <v>0</v>
      </c>
      <c r="D2887" s="89" t="s">
        <v>1358</v>
      </c>
      <c r="E2887" s="89" t="b">
        <v>0</v>
      </c>
      <c r="F2887" s="89" t="b">
        <v>0</v>
      </c>
      <c r="G2887" s="89" t="b">
        <v>0</v>
      </c>
    </row>
    <row r="2888" spans="1:7" ht="15">
      <c r="A2888" s="90" t="s">
        <v>1510</v>
      </c>
      <c r="B2888" s="89">
        <v>2</v>
      </c>
      <c r="C2888" s="103">
        <v>0</v>
      </c>
      <c r="D2888" s="89" t="s">
        <v>1358</v>
      </c>
      <c r="E2888" s="89" t="b">
        <v>0</v>
      </c>
      <c r="F2888" s="89" t="b">
        <v>0</v>
      </c>
      <c r="G2888" s="89" t="b">
        <v>0</v>
      </c>
    </row>
    <row r="2889" spans="1:7" ht="15">
      <c r="A2889" s="90" t="s">
        <v>1470</v>
      </c>
      <c r="B2889" s="89">
        <v>2</v>
      </c>
      <c r="C2889" s="103">
        <v>0.0036268674176383278</v>
      </c>
      <c r="D2889" s="89" t="s">
        <v>1358</v>
      </c>
      <c r="E2889" s="89" t="b">
        <v>0</v>
      </c>
      <c r="F2889" s="89" t="b">
        <v>0</v>
      </c>
      <c r="G2889" s="89" t="b">
        <v>0</v>
      </c>
    </row>
    <row r="2890" spans="1:7" ht="15">
      <c r="A2890" s="90" t="s">
        <v>1632</v>
      </c>
      <c r="B2890" s="89">
        <v>2</v>
      </c>
      <c r="C2890" s="103">
        <v>0</v>
      </c>
      <c r="D2890" s="89" t="s">
        <v>1358</v>
      </c>
      <c r="E2890" s="89" t="b">
        <v>0</v>
      </c>
      <c r="F2890" s="89" t="b">
        <v>0</v>
      </c>
      <c r="G2890" s="89" t="b">
        <v>0</v>
      </c>
    </row>
    <row r="2891" spans="1:7" ht="15">
      <c r="A2891" s="90" t="s">
        <v>1618</v>
      </c>
      <c r="B2891" s="89">
        <v>2</v>
      </c>
      <c r="C2891" s="103">
        <v>0.0036268674176383278</v>
      </c>
      <c r="D2891" s="89" t="s">
        <v>1358</v>
      </c>
      <c r="E2891" s="89" t="b">
        <v>0</v>
      </c>
      <c r="F2891" s="89" t="b">
        <v>0</v>
      </c>
      <c r="G2891" s="89" t="b">
        <v>0</v>
      </c>
    </row>
    <row r="2892" spans="1:7" ht="15">
      <c r="A2892" s="90" t="s">
        <v>1505</v>
      </c>
      <c r="B2892" s="89">
        <v>2</v>
      </c>
      <c r="C2892" s="103">
        <v>0.0036268674176383278</v>
      </c>
      <c r="D2892" s="89" t="s">
        <v>1358</v>
      </c>
      <c r="E2892" s="89" t="b">
        <v>0</v>
      </c>
      <c r="F2892" s="89" t="b">
        <v>0</v>
      </c>
      <c r="G2892" s="89" t="b">
        <v>0</v>
      </c>
    </row>
    <row r="2893" spans="1:7" ht="15">
      <c r="A2893" s="90" t="s">
        <v>1476</v>
      </c>
      <c r="B2893" s="89">
        <v>2</v>
      </c>
      <c r="C2893" s="103">
        <v>0.0036268674176383278</v>
      </c>
      <c r="D2893" s="89" t="s">
        <v>1358</v>
      </c>
      <c r="E2893" s="89" t="b">
        <v>0</v>
      </c>
      <c r="F2893" s="89" t="b">
        <v>0</v>
      </c>
      <c r="G2893" s="89" t="b">
        <v>0</v>
      </c>
    </row>
    <row r="2894" spans="1:7" ht="15">
      <c r="A2894" s="90" t="s">
        <v>965</v>
      </c>
      <c r="B2894" s="89">
        <v>2</v>
      </c>
      <c r="C2894" s="103">
        <v>0</v>
      </c>
      <c r="D2894" s="89" t="s">
        <v>1358</v>
      </c>
      <c r="E2894" s="89" t="b">
        <v>0</v>
      </c>
      <c r="F2894" s="89" t="b">
        <v>0</v>
      </c>
      <c r="G2894" s="89" t="b">
        <v>0</v>
      </c>
    </row>
    <row r="2895" spans="1:7" ht="15">
      <c r="A2895" s="90" t="s">
        <v>1595</v>
      </c>
      <c r="B2895" s="89">
        <v>2</v>
      </c>
      <c r="C2895" s="103">
        <v>0.0036268674176383278</v>
      </c>
      <c r="D2895" s="89" t="s">
        <v>1358</v>
      </c>
      <c r="E2895" s="89" t="b">
        <v>0</v>
      </c>
      <c r="F2895" s="89" t="b">
        <v>0</v>
      </c>
      <c r="G2895" s="89" t="b">
        <v>0</v>
      </c>
    </row>
    <row r="2896" spans="1:7" ht="15">
      <c r="A2896" s="90" t="s">
        <v>1799</v>
      </c>
      <c r="B2896" s="89">
        <v>2</v>
      </c>
      <c r="C2896" s="103">
        <v>0.0036268674176383278</v>
      </c>
      <c r="D2896" s="89" t="s">
        <v>1358</v>
      </c>
      <c r="E2896" s="89" t="b">
        <v>0</v>
      </c>
      <c r="F2896" s="89" t="b">
        <v>0</v>
      </c>
      <c r="G2896" s="89" t="b">
        <v>0</v>
      </c>
    </row>
    <row r="2897" spans="1:7" ht="15">
      <c r="A2897" s="90" t="s">
        <v>1455</v>
      </c>
      <c r="B2897" s="89">
        <v>13</v>
      </c>
      <c r="C2897" s="103">
        <v>0</v>
      </c>
      <c r="D2897" s="89" t="s">
        <v>1359</v>
      </c>
      <c r="E2897" s="89" t="b">
        <v>0</v>
      </c>
      <c r="F2897" s="89" t="b">
        <v>0</v>
      </c>
      <c r="G2897" s="89" t="b">
        <v>0</v>
      </c>
    </row>
    <row r="2898" spans="1:7" ht="15">
      <c r="A2898" s="90" t="s">
        <v>1457</v>
      </c>
      <c r="B2898" s="89">
        <v>8</v>
      </c>
      <c r="C2898" s="103">
        <v>0</v>
      </c>
      <c r="D2898" s="89" t="s">
        <v>1359</v>
      </c>
      <c r="E2898" s="89" t="b">
        <v>0</v>
      </c>
      <c r="F2898" s="89" t="b">
        <v>0</v>
      </c>
      <c r="G2898" s="89" t="b">
        <v>0</v>
      </c>
    </row>
    <row r="2899" spans="1:7" ht="15">
      <c r="A2899" s="90" t="s">
        <v>1924</v>
      </c>
      <c r="B2899" s="89">
        <v>5</v>
      </c>
      <c r="C2899" s="103">
        <v>0</v>
      </c>
      <c r="D2899" s="89" t="s">
        <v>1359</v>
      </c>
      <c r="E2899" s="89" t="b">
        <v>0</v>
      </c>
      <c r="F2899" s="89" t="b">
        <v>0</v>
      </c>
      <c r="G2899" s="89" t="b">
        <v>0</v>
      </c>
    </row>
    <row r="2900" spans="1:7" ht="15">
      <c r="A2900" s="90" t="s">
        <v>1459</v>
      </c>
      <c r="B2900" s="89">
        <v>4</v>
      </c>
      <c r="C2900" s="103">
        <v>0</v>
      </c>
      <c r="D2900" s="89" t="s">
        <v>1359</v>
      </c>
      <c r="E2900" s="89" t="b">
        <v>0</v>
      </c>
      <c r="F2900" s="89" t="b">
        <v>0</v>
      </c>
      <c r="G2900" s="89" t="b">
        <v>0</v>
      </c>
    </row>
    <row r="2901" spans="1:7" ht="15">
      <c r="A2901" s="90" t="s">
        <v>1456</v>
      </c>
      <c r="B2901" s="89">
        <v>4</v>
      </c>
      <c r="C2901" s="103">
        <v>0</v>
      </c>
      <c r="D2901" s="89" t="s">
        <v>1359</v>
      </c>
      <c r="E2901" s="89" t="b">
        <v>0</v>
      </c>
      <c r="F2901" s="89" t="b">
        <v>0</v>
      </c>
      <c r="G2901" s="89" t="b">
        <v>0</v>
      </c>
    </row>
    <row r="2902" spans="1:7" ht="15">
      <c r="A2902" s="90" t="s">
        <v>1950</v>
      </c>
      <c r="B2902" s="89">
        <v>4</v>
      </c>
      <c r="C2902" s="103">
        <v>0.00661604386074684</v>
      </c>
      <c r="D2902" s="89" t="s">
        <v>1359</v>
      </c>
      <c r="E2902" s="89" t="b">
        <v>0</v>
      </c>
      <c r="F2902" s="89" t="b">
        <v>0</v>
      </c>
      <c r="G2902" s="89" t="b">
        <v>0</v>
      </c>
    </row>
    <row r="2903" spans="1:7" ht="15">
      <c r="A2903" s="90" t="s">
        <v>1549</v>
      </c>
      <c r="B2903" s="89">
        <v>3</v>
      </c>
      <c r="C2903" s="103">
        <v>0</v>
      </c>
      <c r="D2903" s="89" t="s">
        <v>1359</v>
      </c>
      <c r="E2903" s="89" t="b">
        <v>0</v>
      </c>
      <c r="F2903" s="89" t="b">
        <v>0</v>
      </c>
      <c r="G2903" s="89" t="b">
        <v>0</v>
      </c>
    </row>
    <row r="2904" spans="1:7" ht="15">
      <c r="A2904" s="90" t="s">
        <v>1472</v>
      </c>
      <c r="B2904" s="89">
        <v>3</v>
      </c>
      <c r="C2904" s="103">
        <v>0.004962032895560129</v>
      </c>
      <c r="D2904" s="89" t="s">
        <v>1359</v>
      </c>
      <c r="E2904" s="89" t="b">
        <v>0</v>
      </c>
      <c r="F2904" s="89" t="b">
        <v>0</v>
      </c>
      <c r="G2904" s="89" t="b">
        <v>0</v>
      </c>
    </row>
    <row r="2905" spans="1:7" ht="15">
      <c r="A2905" s="90" t="s">
        <v>1489</v>
      </c>
      <c r="B2905" s="89">
        <v>3</v>
      </c>
      <c r="C2905" s="103">
        <v>0</v>
      </c>
      <c r="D2905" s="89" t="s">
        <v>1359</v>
      </c>
      <c r="E2905" s="89" t="b">
        <v>0</v>
      </c>
      <c r="F2905" s="89" t="b">
        <v>0</v>
      </c>
      <c r="G2905" s="89" t="b">
        <v>0</v>
      </c>
    </row>
    <row r="2906" spans="1:7" ht="15">
      <c r="A2906" s="90" t="s">
        <v>2579</v>
      </c>
      <c r="B2906" s="89">
        <v>3</v>
      </c>
      <c r="C2906" s="103">
        <v>0.004962032895560129</v>
      </c>
      <c r="D2906" s="89" t="s">
        <v>1359</v>
      </c>
      <c r="E2906" s="89" t="b">
        <v>0</v>
      </c>
      <c r="F2906" s="89" t="b">
        <v>0</v>
      </c>
      <c r="G2906" s="89" t="b">
        <v>0</v>
      </c>
    </row>
    <row r="2907" spans="1:7" ht="15">
      <c r="A2907" s="90" t="s">
        <v>1590</v>
      </c>
      <c r="B2907" s="89">
        <v>2</v>
      </c>
      <c r="C2907" s="103">
        <v>0</v>
      </c>
      <c r="D2907" s="89" t="s">
        <v>1359</v>
      </c>
      <c r="E2907" s="89" t="b">
        <v>0</v>
      </c>
      <c r="F2907" s="89" t="b">
        <v>1</v>
      </c>
      <c r="G2907" s="89" t="b">
        <v>0</v>
      </c>
    </row>
    <row r="2908" spans="1:7" ht="15">
      <c r="A2908" s="90" t="s">
        <v>1602</v>
      </c>
      <c r="B2908" s="89">
        <v>2</v>
      </c>
      <c r="C2908" s="103">
        <v>0.00330802193037342</v>
      </c>
      <c r="D2908" s="89" t="s">
        <v>1359</v>
      </c>
      <c r="E2908" s="89" t="b">
        <v>0</v>
      </c>
      <c r="F2908" s="89" t="b">
        <v>0</v>
      </c>
      <c r="G2908" s="89" t="b">
        <v>0</v>
      </c>
    </row>
    <row r="2909" spans="1:7" ht="15">
      <c r="A2909" s="90" t="s">
        <v>2659</v>
      </c>
      <c r="B2909" s="89">
        <v>2</v>
      </c>
      <c r="C2909" s="103">
        <v>0.00330802193037342</v>
      </c>
      <c r="D2909" s="89" t="s">
        <v>1359</v>
      </c>
      <c r="E2909" s="89" t="b">
        <v>0</v>
      </c>
      <c r="F2909" s="89" t="b">
        <v>0</v>
      </c>
      <c r="G2909" s="89" t="b">
        <v>0</v>
      </c>
    </row>
    <row r="2910" spans="1:7" ht="15">
      <c r="A2910" s="90" t="s">
        <v>1709</v>
      </c>
      <c r="B2910" s="89">
        <v>2</v>
      </c>
      <c r="C2910" s="103">
        <v>0.00330802193037342</v>
      </c>
      <c r="D2910" s="89" t="s">
        <v>1359</v>
      </c>
      <c r="E2910" s="89" t="b">
        <v>0</v>
      </c>
      <c r="F2910" s="89" t="b">
        <v>0</v>
      </c>
      <c r="G2910" s="89" t="b">
        <v>0</v>
      </c>
    </row>
    <row r="2911" spans="1:7" ht="15">
      <c r="A2911" s="90" t="s">
        <v>1464</v>
      </c>
      <c r="B2911" s="89">
        <v>2</v>
      </c>
      <c r="C2911" s="103">
        <v>0.00330802193037342</v>
      </c>
      <c r="D2911" s="89" t="s">
        <v>1359</v>
      </c>
      <c r="E2911" s="89" t="b">
        <v>0</v>
      </c>
      <c r="F2911" s="89" t="b">
        <v>0</v>
      </c>
      <c r="G2911" s="89" t="b">
        <v>0</v>
      </c>
    </row>
    <row r="2912" spans="1:7" ht="15">
      <c r="A2912" s="90" t="s">
        <v>1469</v>
      </c>
      <c r="B2912" s="89">
        <v>2</v>
      </c>
      <c r="C2912" s="103">
        <v>0</v>
      </c>
      <c r="D2912" s="89" t="s">
        <v>1359</v>
      </c>
      <c r="E2912" s="89" t="b">
        <v>0</v>
      </c>
      <c r="F2912" s="89" t="b">
        <v>0</v>
      </c>
      <c r="G2912" s="89" t="b">
        <v>0</v>
      </c>
    </row>
    <row r="2913" spans="1:7" ht="15">
      <c r="A2913" s="90" t="s">
        <v>1471</v>
      </c>
      <c r="B2913" s="89">
        <v>2</v>
      </c>
      <c r="C2913" s="103">
        <v>0.00330802193037342</v>
      </c>
      <c r="D2913" s="89" t="s">
        <v>1359</v>
      </c>
      <c r="E2913" s="89" t="b">
        <v>0</v>
      </c>
      <c r="F2913" s="89" t="b">
        <v>0</v>
      </c>
      <c r="G2913" s="89" t="b">
        <v>0</v>
      </c>
    </row>
    <row r="2914" spans="1:7" ht="15">
      <c r="A2914" s="90" t="s">
        <v>1597</v>
      </c>
      <c r="B2914" s="89">
        <v>2</v>
      </c>
      <c r="C2914" s="103">
        <v>0</v>
      </c>
      <c r="D2914" s="89" t="s">
        <v>1359</v>
      </c>
      <c r="E2914" s="89" t="b">
        <v>0</v>
      </c>
      <c r="F2914" s="89" t="b">
        <v>0</v>
      </c>
      <c r="G2914" s="89" t="b">
        <v>0</v>
      </c>
    </row>
    <row r="2915" spans="1:7" ht="15">
      <c r="A2915" s="90" t="s">
        <v>1713</v>
      </c>
      <c r="B2915" s="89">
        <v>2</v>
      </c>
      <c r="C2915" s="103">
        <v>0</v>
      </c>
      <c r="D2915" s="89" t="s">
        <v>1359</v>
      </c>
      <c r="E2915" s="89" t="b">
        <v>0</v>
      </c>
      <c r="F2915" s="89" t="b">
        <v>0</v>
      </c>
      <c r="G2915" s="89" t="b">
        <v>0</v>
      </c>
    </row>
    <row r="2916" spans="1:7" ht="15">
      <c r="A2916" s="90" t="s">
        <v>965</v>
      </c>
      <c r="B2916" s="89">
        <v>2</v>
      </c>
      <c r="C2916" s="103">
        <v>0</v>
      </c>
      <c r="D2916" s="89" t="s">
        <v>1359</v>
      </c>
      <c r="E2916" s="89" t="b">
        <v>0</v>
      </c>
      <c r="F2916" s="89" t="b">
        <v>0</v>
      </c>
      <c r="G2916" s="89" t="b">
        <v>0</v>
      </c>
    </row>
    <row r="2917" spans="1:7" ht="15">
      <c r="A2917" s="90" t="s">
        <v>1455</v>
      </c>
      <c r="B2917" s="89">
        <v>7</v>
      </c>
      <c r="C2917" s="103">
        <v>0</v>
      </c>
      <c r="D2917" s="89" t="s">
        <v>1360</v>
      </c>
      <c r="E2917" s="89" t="b">
        <v>0</v>
      </c>
      <c r="F2917" s="89" t="b">
        <v>0</v>
      </c>
      <c r="G2917" s="89" t="b">
        <v>0</v>
      </c>
    </row>
    <row r="2918" spans="1:7" ht="15">
      <c r="A2918" s="90" t="s">
        <v>1478</v>
      </c>
      <c r="B2918" s="89">
        <v>6</v>
      </c>
      <c r="C2918" s="103">
        <v>0.009030899869919435</v>
      </c>
      <c r="D2918" s="89" t="s">
        <v>1360</v>
      </c>
      <c r="E2918" s="89" t="b">
        <v>0</v>
      </c>
      <c r="F2918" s="89" t="b">
        <v>0</v>
      </c>
      <c r="G2918" s="89" t="b">
        <v>0</v>
      </c>
    </row>
    <row r="2919" spans="1:7" ht="15">
      <c r="A2919" s="90" t="s">
        <v>1457</v>
      </c>
      <c r="B2919" s="89">
        <v>6</v>
      </c>
      <c r="C2919" s="103">
        <v>0</v>
      </c>
      <c r="D2919" s="89" t="s">
        <v>1360</v>
      </c>
      <c r="E2919" s="89" t="b">
        <v>0</v>
      </c>
      <c r="F2919" s="89" t="b">
        <v>0</v>
      </c>
      <c r="G2919" s="89" t="b">
        <v>0</v>
      </c>
    </row>
    <row r="2920" spans="1:7" ht="15">
      <c r="A2920" s="90" t="s">
        <v>1464</v>
      </c>
      <c r="B2920" s="89">
        <v>5</v>
      </c>
      <c r="C2920" s="103">
        <v>0</v>
      </c>
      <c r="D2920" s="89" t="s">
        <v>1360</v>
      </c>
      <c r="E2920" s="89" t="b">
        <v>0</v>
      </c>
      <c r="F2920" s="89" t="b">
        <v>0</v>
      </c>
      <c r="G2920" s="89" t="b">
        <v>0</v>
      </c>
    </row>
    <row r="2921" spans="1:7" ht="15">
      <c r="A2921" s="90" t="s">
        <v>1579</v>
      </c>
      <c r="B2921" s="89">
        <v>4</v>
      </c>
      <c r="C2921" s="103">
        <v>0</v>
      </c>
      <c r="D2921" s="89" t="s">
        <v>1360</v>
      </c>
      <c r="E2921" s="89" t="b">
        <v>0</v>
      </c>
      <c r="F2921" s="89" t="b">
        <v>0</v>
      </c>
      <c r="G2921" s="89" t="b">
        <v>0</v>
      </c>
    </row>
    <row r="2922" spans="1:7" ht="15">
      <c r="A2922" s="90" t="s">
        <v>1456</v>
      </c>
      <c r="B2922" s="89">
        <v>4</v>
      </c>
      <c r="C2922" s="103">
        <v>0</v>
      </c>
      <c r="D2922" s="89" t="s">
        <v>1360</v>
      </c>
      <c r="E2922" s="89" t="b">
        <v>0</v>
      </c>
      <c r="F2922" s="89" t="b">
        <v>0</v>
      </c>
      <c r="G2922" s="89" t="b">
        <v>0</v>
      </c>
    </row>
    <row r="2923" spans="1:7" ht="15">
      <c r="A2923" s="90" t="s">
        <v>1458</v>
      </c>
      <c r="B2923" s="89">
        <v>4</v>
      </c>
      <c r="C2923" s="103">
        <v>0.006020599913279624</v>
      </c>
      <c r="D2923" s="89" t="s">
        <v>1360</v>
      </c>
      <c r="E2923" s="89" t="b">
        <v>0</v>
      </c>
      <c r="F2923" s="89" t="b">
        <v>0</v>
      </c>
      <c r="G2923" s="89" t="b">
        <v>0</v>
      </c>
    </row>
    <row r="2924" spans="1:7" ht="15">
      <c r="A2924" s="90" t="s">
        <v>2572</v>
      </c>
      <c r="B2924" s="89">
        <v>3</v>
      </c>
      <c r="C2924" s="103">
        <v>0.004515449934959718</v>
      </c>
      <c r="D2924" s="89" t="s">
        <v>1360</v>
      </c>
      <c r="E2924" s="89" t="b">
        <v>0</v>
      </c>
      <c r="F2924" s="89" t="b">
        <v>0</v>
      </c>
      <c r="G2924" s="89" t="b">
        <v>0</v>
      </c>
    </row>
    <row r="2925" spans="1:7" ht="15">
      <c r="A2925" s="90" t="s">
        <v>1462</v>
      </c>
      <c r="B2925" s="89">
        <v>3</v>
      </c>
      <c r="C2925" s="103">
        <v>0.004515449934959718</v>
      </c>
      <c r="D2925" s="89" t="s">
        <v>1360</v>
      </c>
      <c r="E2925" s="89" t="b">
        <v>0</v>
      </c>
      <c r="F2925" s="89" t="b">
        <v>0</v>
      </c>
      <c r="G2925" s="89" t="b">
        <v>0</v>
      </c>
    </row>
    <row r="2926" spans="1:7" ht="15">
      <c r="A2926" s="90" t="s">
        <v>1492</v>
      </c>
      <c r="B2926" s="89">
        <v>3</v>
      </c>
      <c r="C2926" s="103">
        <v>0.004515449934959718</v>
      </c>
      <c r="D2926" s="89" t="s">
        <v>1360</v>
      </c>
      <c r="E2926" s="89" t="b">
        <v>0</v>
      </c>
      <c r="F2926" s="89" t="b">
        <v>0</v>
      </c>
      <c r="G2926" s="89" t="b">
        <v>0</v>
      </c>
    </row>
    <row r="2927" spans="1:7" ht="15">
      <c r="A2927" s="90" t="s">
        <v>1562</v>
      </c>
      <c r="B2927" s="89">
        <v>2</v>
      </c>
      <c r="C2927" s="103">
        <v>0.003010299956639812</v>
      </c>
      <c r="D2927" s="89" t="s">
        <v>1360</v>
      </c>
      <c r="E2927" s="89" t="b">
        <v>0</v>
      </c>
      <c r="F2927" s="89" t="b">
        <v>0</v>
      </c>
      <c r="G2927" s="89" t="b">
        <v>0</v>
      </c>
    </row>
    <row r="2928" spans="1:7" ht="15">
      <c r="A2928" s="90" t="s">
        <v>1476</v>
      </c>
      <c r="B2928" s="89">
        <v>2</v>
      </c>
      <c r="C2928" s="103">
        <v>0.003010299956639812</v>
      </c>
      <c r="D2928" s="89" t="s">
        <v>1360</v>
      </c>
      <c r="E2928" s="89" t="b">
        <v>0</v>
      </c>
      <c r="F2928" s="89" t="b">
        <v>0</v>
      </c>
      <c r="G2928" s="89" t="b">
        <v>0</v>
      </c>
    </row>
    <row r="2929" spans="1:7" ht="15">
      <c r="A2929" s="90" t="s">
        <v>1605</v>
      </c>
      <c r="B2929" s="89">
        <v>2</v>
      </c>
      <c r="C2929" s="103">
        <v>0.003010299956639812</v>
      </c>
      <c r="D2929" s="89" t="s">
        <v>1360</v>
      </c>
      <c r="E2929" s="89" t="b">
        <v>0</v>
      </c>
      <c r="F2929" s="89" t="b">
        <v>0</v>
      </c>
      <c r="G2929" s="89" t="b">
        <v>0</v>
      </c>
    </row>
    <row r="2930" spans="1:7" ht="15">
      <c r="A2930" s="90" t="s">
        <v>1490</v>
      </c>
      <c r="B2930" s="89">
        <v>2</v>
      </c>
      <c r="C2930" s="103">
        <v>0.003010299956639812</v>
      </c>
      <c r="D2930" s="89" t="s">
        <v>1360</v>
      </c>
      <c r="E2930" s="89" t="b">
        <v>0</v>
      </c>
      <c r="F2930" s="89" t="b">
        <v>0</v>
      </c>
      <c r="G2930" s="89" t="b">
        <v>0</v>
      </c>
    </row>
    <row r="2931" spans="1:7" ht="15">
      <c r="A2931" s="90" t="s">
        <v>1461</v>
      </c>
      <c r="B2931" s="89">
        <v>2</v>
      </c>
      <c r="C2931" s="103">
        <v>0</v>
      </c>
      <c r="D2931" s="89" t="s">
        <v>1360</v>
      </c>
      <c r="E2931" s="89" t="b">
        <v>0</v>
      </c>
      <c r="F2931" s="89" t="b">
        <v>0</v>
      </c>
      <c r="G2931" s="89" t="b">
        <v>0</v>
      </c>
    </row>
    <row r="2932" spans="1:7" ht="15">
      <c r="A2932" s="90" t="s">
        <v>2083</v>
      </c>
      <c r="B2932" s="89">
        <v>2</v>
      </c>
      <c r="C2932" s="103">
        <v>0.003010299956639812</v>
      </c>
      <c r="D2932" s="89" t="s">
        <v>1360</v>
      </c>
      <c r="E2932" s="89" t="b">
        <v>0</v>
      </c>
      <c r="F2932" s="89" t="b">
        <v>0</v>
      </c>
      <c r="G2932" s="89" t="b">
        <v>0</v>
      </c>
    </row>
    <row r="2933" spans="1:7" ht="15">
      <c r="A2933" s="90" t="s">
        <v>1690</v>
      </c>
      <c r="B2933" s="89">
        <v>2</v>
      </c>
      <c r="C2933" s="103">
        <v>0.003010299956639812</v>
      </c>
      <c r="D2933" s="89" t="s">
        <v>1360</v>
      </c>
      <c r="E2933" s="89" t="b">
        <v>0</v>
      </c>
      <c r="F2933" s="89" t="b">
        <v>0</v>
      </c>
      <c r="G2933" s="89" t="b">
        <v>0</v>
      </c>
    </row>
    <row r="2934" spans="1:7" ht="15">
      <c r="A2934" s="90" t="s">
        <v>2109</v>
      </c>
      <c r="B2934" s="89">
        <v>2</v>
      </c>
      <c r="C2934" s="103">
        <v>0.003010299956639812</v>
      </c>
      <c r="D2934" s="89" t="s">
        <v>1360</v>
      </c>
      <c r="E2934" s="89" t="b">
        <v>0</v>
      </c>
      <c r="F2934" s="89" t="b">
        <v>0</v>
      </c>
      <c r="G2934" s="89" t="b">
        <v>0</v>
      </c>
    </row>
    <row r="2935" spans="1:7" ht="15">
      <c r="A2935" s="90" t="s">
        <v>1503</v>
      </c>
      <c r="B2935" s="89">
        <v>2</v>
      </c>
      <c r="C2935" s="103">
        <v>0.003010299956639812</v>
      </c>
      <c r="D2935" s="89" t="s">
        <v>1360</v>
      </c>
      <c r="E2935" s="89" t="b">
        <v>0</v>
      </c>
      <c r="F2935" s="89" t="b">
        <v>0</v>
      </c>
      <c r="G2935" s="89" t="b">
        <v>0</v>
      </c>
    </row>
    <row r="2936" spans="1:7" ht="15">
      <c r="A2936" s="90" t="s">
        <v>2751</v>
      </c>
      <c r="B2936" s="89">
        <v>2</v>
      </c>
      <c r="C2936" s="103">
        <v>0.003010299956639812</v>
      </c>
      <c r="D2936" s="89" t="s">
        <v>1360</v>
      </c>
      <c r="E2936" s="89" t="b">
        <v>0</v>
      </c>
      <c r="F2936" s="89" t="b">
        <v>0</v>
      </c>
      <c r="G2936" s="89" t="b">
        <v>0</v>
      </c>
    </row>
    <row r="2937" spans="1:7" ht="15">
      <c r="A2937" s="90" t="s">
        <v>1507</v>
      </c>
      <c r="B2937" s="89">
        <v>2</v>
      </c>
      <c r="C2937" s="103">
        <v>0.003010299956639812</v>
      </c>
      <c r="D2937" s="89" t="s">
        <v>1360</v>
      </c>
      <c r="E2937" s="89" t="b">
        <v>0</v>
      </c>
      <c r="F2937" s="89" t="b">
        <v>0</v>
      </c>
      <c r="G2937" s="89" t="b">
        <v>0</v>
      </c>
    </row>
    <row r="2938" spans="1:7" ht="15">
      <c r="A2938" s="90" t="s">
        <v>2841</v>
      </c>
      <c r="B2938" s="89">
        <v>2</v>
      </c>
      <c r="C2938" s="103">
        <v>0.003010299956639812</v>
      </c>
      <c r="D2938" s="89" t="s">
        <v>1360</v>
      </c>
      <c r="E2938" s="89" t="b">
        <v>0</v>
      </c>
      <c r="F2938" s="89" t="b">
        <v>0</v>
      </c>
      <c r="G2938" s="89" t="b">
        <v>0</v>
      </c>
    </row>
    <row r="2939" spans="1:7" ht="15">
      <c r="A2939" s="90" t="s">
        <v>1568</v>
      </c>
      <c r="B2939" s="89">
        <v>2</v>
      </c>
      <c r="C2939" s="103">
        <v>0.003010299956639812</v>
      </c>
      <c r="D2939" s="89" t="s">
        <v>1360</v>
      </c>
      <c r="E2939" s="89" t="b">
        <v>0</v>
      </c>
      <c r="F2939" s="89" t="b">
        <v>0</v>
      </c>
      <c r="G2939" s="89" t="b">
        <v>0</v>
      </c>
    </row>
    <row r="2940" spans="1:7" ht="15">
      <c r="A2940" s="90" t="s">
        <v>1488</v>
      </c>
      <c r="B2940" s="89">
        <v>2</v>
      </c>
      <c r="C2940" s="103">
        <v>0.003010299956639812</v>
      </c>
      <c r="D2940" s="89" t="s">
        <v>1360</v>
      </c>
      <c r="E2940" s="89" t="b">
        <v>0</v>
      </c>
      <c r="F2940" s="89" t="b">
        <v>0</v>
      </c>
      <c r="G2940" s="89" t="b">
        <v>0</v>
      </c>
    </row>
    <row r="2941" spans="1:7" ht="15">
      <c r="A2941" s="90" t="s">
        <v>3311</v>
      </c>
      <c r="B2941" s="89">
        <v>2</v>
      </c>
      <c r="C2941" s="103">
        <v>0.003010299956639812</v>
      </c>
      <c r="D2941" s="89" t="s">
        <v>1360</v>
      </c>
      <c r="E2941" s="89" t="b">
        <v>0</v>
      </c>
      <c r="F2941" s="89" t="b">
        <v>0</v>
      </c>
      <c r="G2941" s="89" t="b">
        <v>0</v>
      </c>
    </row>
    <row r="2942" spans="1:7" ht="15">
      <c r="A2942" s="90" t="s">
        <v>1613</v>
      </c>
      <c r="B2942" s="89">
        <v>2</v>
      </c>
      <c r="C2942" s="103">
        <v>0.003010299956639812</v>
      </c>
      <c r="D2942" s="89" t="s">
        <v>1360</v>
      </c>
      <c r="E2942" s="89" t="b">
        <v>0</v>
      </c>
      <c r="F2942" s="89" t="b">
        <v>0</v>
      </c>
      <c r="G2942" s="89" t="b">
        <v>0</v>
      </c>
    </row>
    <row r="2943" spans="1:7" ht="15">
      <c r="A2943" s="90" t="s">
        <v>1560</v>
      </c>
      <c r="B2943" s="89">
        <v>2</v>
      </c>
      <c r="C2943" s="103">
        <v>0.003010299956639812</v>
      </c>
      <c r="D2943" s="89" t="s">
        <v>1360</v>
      </c>
      <c r="E2943" s="89" t="b">
        <v>0</v>
      </c>
      <c r="F2943" s="89" t="b">
        <v>0</v>
      </c>
      <c r="G2943" s="89" t="b">
        <v>0</v>
      </c>
    </row>
    <row r="2944" spans="1:7" ht="15">
      <c r="A2944" s="90" t="s">
        <v>1458</v>
      </c>
      <c r="B2944" s="89">
        <v>11</v>
      </c>
      <c r="C2944" s="103">
        <v>0.013298513864673869</v>
      </c>
      <c r="D2944" s="89" t="s">
        <v>1361</v>
      </c>
      <c r="E2944" s="89" t="b">
        <v>0</v>
      </c>
      <c r="F2944" s="89" t="b">
        <v>0</v>
      </c>
      <c r="G2944" s="89" t="b">
        <v>0</v>
      </c>
    </row>
    <row r="2945" spans="1:7" ht="15">
      <c r="A2945" s="90" t="s">
        <v>1620</v>
      </c>
      <c r="B2945" s="89">
        <v>10</v>
      </c>
      <c r="C2945" s="103">
        <v>0.012089558058794426</v>
      </c>
      <c r="D2945" s="89" t="s">
        <v>1361</v>
      </c>
      <c r="E2945" s="89" t="b">
        <v>0</v>
      </c>
      <c r="F2945" s="89" t="b">
        <v>0</v>
      </c>
      <c r="G2945" s="89" t="b">
        <v>0</v>
      </c>
    </row>
    <row r="2946" spans="1:7" ht="15">
      <c r="A2946" s="90" t="s">
        <v>1480</v>
      </c>
      <c r="B2946" s="89">
        <v>9</v>
      </c>
      <c r="C2946" s="103">
        <v>0.010880602252914982</v>
      </c>
      <c r="D2946" s="89" t="s">
        <v>1361</v>
      </c>
      <c r="E2946" s="89" t="b">
        <v>0</v>
      </c>
      <c r="F2946" s="89" t="b">
        <v>0</v>
      </c>
      <c r="G2946" s="89" t="b">
        <v>0</v>
      </c>
    </row>
    <row r="2947" spans="1:7" ht="15">
      <c r="A2947" s="90" t="s">
        <v>1731</v>
      </c>
      <c r="B2947" s="89">
        <v>8</v>
      </c>
      <c r="C2947" s="103">
        <v>0.00967164644703554</v>
      </c>
      <c r="D2947" s="89" t="s">
        <v>1361</v>
      </c>
      <c r="E2947" s="89" t="b">
        <v>0</v>
      </c>
      <c r="F2947" s="89" t="b">
        <v>0</v>
      </c>
      <c r="G2947" s="89" t="b">
        <v>0</v>
      </c>
    </row>
    <row r="2948" spans="1:7" ht="15">
      <c r="A2948" s="90" t="s">
        <v>1468</v>
      </c>
      <c r="B2948" s="89">
        <v>7</v>
      </c>
      <c r="C2948" s="103">
        <v>0.008462690641156097</v>
      </c>
      <c r="D2948" s="89" t="s">
        <v>1361</v>
      </c>
      <c r="E2948" s="89" t="b">
        <v>0</v>
      </c>
      <c r="F2948" s="89" t="b">
        <v>0</v>
      </c>
      <c r="G2948" s="89" t="b">
        <v>0</v>
      </c>
    </row>
    <row r="2949" spans="1:7" ht="15">
      <c r="A2949" s="90" t="s">
        <v>1977</v>
      </c>
      <c r="B2949" s="89">
        <v>5</v>
      </c>
      <c r="C2949" s="103">
        <v>0.006044779029397213</v>
      </c>
      <c r="D2949" s="89" t="s">
        <v>1361</v>
      </c>
      <c r="E2949" s="89" t="b">
        <v>0</v>
      </c>
      <c r="F2949" s="89" t="b">
        <v>0</v>
      </c>
      <c r="G2949" s="89" t="b">
        <v>0</v>
      </c>
    </row>
    <row r="2950" spans="1:7" ht="15">
      <c r="A2950" s="90" t="s">
        <v>1822</v>
      </c>
      <c r="B2950" s="89">
        <v>5</v>
      </c>
      <c r="C2950" s="103">
        <v>0.006044779029397213</v>
      </c>
      <c r="D2950" s="89" t="s">
        <v>1361</v>
      </c>
      <c r="E2950" s="89" t="b">
        <v>0</v>
      </c>
      <c r="F2950" s="89" t="b">
        <v>0</v>
      </c>
      <c r="G2950" s="89" t="b">
        <v>0</v>
      </c>
    </row>
    <row r="2951" spans="1:7" ht="15">
      <c r="A2951" s="90" t="s">
        <v>1457</v>
      </c>
      <c r="B2951" s="89">
        <v>5</v>
      </c>
      <c r="C2951" s="103">
        <v>0</v>
      </c>
      <c r="D2951" s="89" t="s">
        <v>1361</v>
      </c>
      <c r="E2951" s="89" t="b">
        <v>0</v>
      </c>
      <c r="F2951" s="89" t="b">
        <v>0</v>
      </c>
      <c r="G2951" s="89" t="b">
        <v>0</v>
      </c>
    </row>
    <row r="2952" spans="1:7" ht="15">
      <c r="A2952" s="90" t="s">
        <v>1535</v>
      </c>
      <c r="B2952" s="89">
        <v>4</v>
      </c>
      <c r="C2952" s="103">
        <v>0.00483582322351777</v>
      </c>
      <c r="D2952" s="89" t="s">
        <v>1361</v>
      </c>
      <c r="E2952" s="89" t="b">
        <v>0</v>
      </c>
      <c r="F2952" s="89" t="b">
        <v>0</v>
      </c>
      <c r="G2952" s="89" t="b">
        <v>0</v>
      </c>
    </row>
    <row r="2953" spans="1:7" ht="15">
      <c r="A2953" s="90" t="s">
        <v>1462</v>
      </c>
      <c r="B2953" s="89">
        <v>4</v>
      </c>
      <c r="C2953" s="103">
        <v>0</v>
      </c>
      <c r="D2953" s="89" t="s">
        <v>1361</v>
      </c>
      <c r="E2953" s="89" t="b">
        <v>0</v>
      </c>
      <c r="F2953" s="89" t="b">
        <v>0</v>
      </c>
      <c r="G2953" s="89" t="b">
        <v>0</v>
      </c>
    </row>
    <row r="2954" spans="1:7" ht="15">
      <c r="A2954" s="90" t="s">
        <v>1614</v>
      </c>
      <c r="B2954" s="89">
        <v>4</v>
      </c>
      <c r="C2954" s="103">
        <v>0.00483582322351777</v>
      </c>
      <c r="D2954" s="89" t="s">
        <v>1361</v>
      </c>
      <c r="E2954" s="89" t="b">
        <v>0</v>
      </c>
      <c r="F2954" s="89" t="b">
        <v>0</v>
      </c>
      <c r="G2954" s="89" t="b">
        <v>0</v>
      </c>
    </row>
    <row r="2955" spans="1:7" ht="15">
      <c r="A2955" s="90" t="s">
        <v>1455</v>
      </c>
      <c r="B2955" s="89">
        <v>4</v>
      </c>
      <c r="C2955" s="103">
        <v>0</v>
      </c>
      <c r="D2955" s="89" t="s">
        <v>1361</v>
      </c>
      <c r="E2955" s="89" t="b">
        <v>0</v>
      </c>
      <c r="F2955" s="89" t="b">
        <v>0</v>
      </c>
      <c r="G2955" s="89" t="b">
        <v>0</v>
      </c>
    </row>
    <row r="2956" spans="1:7" ht="15">
      <c r="A2956" s="90" t="s">
        <v>2436</v>
      </c>
      <c r="B2956" s="89">
        <v>3</v>
      </c>
      <c r="C2956" s="103">
        <v>0.0036268674176383278</v>
      </c>
      <c r="D2956" s="89" t="s">
        <v>1361</v>
      </c>
      <c r="E2956" s="89" t="b">
        <v>0</v>
      </c>
      <c r="F2956" s="89" t="b">
        <v>0</v>
      </c>
      <c r="G2956" s="89" t="b">
        <v>0</v>
      </c>
    </row>
    <row r="2957" spans="1:7" ht="15">
      <c r="A2957" s="90" t="s">
        <v>1512</v>
      </c>
      <c r="B2957" s="89">
        <v>3</v>
      </c>
      <c r="C2957" s="103">
        <v>0.0036268674176383278</v>
      </c>
      <c r="D2957" s="89" t="s">
        <v>1361</v>
      </c>
      <c r="E2957" s="89" t="b">
        <v>0</v>
      </c>
      <c r="F2957" s="89" t="b">
        <v>0</v>
      </c>
      <c r="G2957" s="89" t="b">
        <v>0</v>
      </c>
    </row>
    <row r="2958" spans="1:7" ht="15">
      <c r="A2958" s="90" t="s">
        <v>2586</v>
      </c>
      <c r="B2958" s="89">
        <v>3</v>
      </c>
      <c r="C2958" s="103">
        <v>0.0036268674176383278</v>
      </c>
      <c r="D2958" s="89" t="s">
        <v>1361</v>
      </c>
      <c r="E2958" s="89" t="b">
        <v>0</v>
      </c>
      <c r="F2958" s="89" t="b">
        <v>0</v>
      </c>
      <c r="G2958" s="89" t="b">
        <v>0</v>
      </c>
    </row>
    <row r="2959" spans="1:7" ht="15">
      <c r="A2959" s="90" t="s">
        <v>965</v>
      </c>
      <c r="B2959" s="89">
        <v>3</v>
      </c>
      <c r="C2959" s="103">
        <v>0.0036268674176383278</v>
      </c>
      <c r="D2959" s="89" t="s">
        <v>1361</v>
      </c>
      <c r="E2959" s="89" t="b">
        <v>0</v>
      </c>
      <c r="F2959" s="89" t="b">
        <v>0</v>
      </c>
      <c r="G2959" s="89" t="b">
        <v>0</v>
      </c>
    </row>
    <row r="2960" spans="1:7" ht="15">
      <c r="A2960" s="90" t="s">
        <v>1263</v>
      </c>
      <c r="B2960" s="89">
        <v>2</v>
      </c>
      <c r="C2960" s="103">
        <v>0.002417911611758885</v>
      </c>
      <c r="D2960" s="89" t="s">
        <v>1361</v>
      </c>
      <c r="E2960" s="89" t="b">
        <v>0</v>
      </c>
      <c r="F2960" s="89" t="b">
        <v>0</v>
      </c>
      <c r="G2960" s="89" t="b">
        <v>0</v>
      </c>
    </row>
    <row r="2961" spans="1:7" ht="15">
      <c r="A2961" s="90" t="s">
        <v>3418</v>
      </c>
      <c r="B2961" s="89">
        <v>2</v>
      </c>
      <c r="C2961" s="103">
        <v>0.002417911611758885</v>
      </c>
      <c r="D2961" s="89" t="s">
        <v>1361</v>
      </c>
      <c r="E2961" s="89" t="b">
        <v>0</v>
      </c>
      <c r="F2961" s="89" t="b">
        <v>0</v>
      </c>
      <c r="G2961" s="89" t="b">
        <v>0</v>
      </c>
    </row>
    <row r="2962" spans="1:7" ht="15">
      <c r="A2962" s="90" t="s">
        <v>1196</v>
      </c>
      <c r="B2962" s="89">
        <v>2</v>
      </c>
      <c r="C2962" s="103">
        <v>0.002417911611758885</v>
      </c>
      <c r="D2962" s="89" t="s">
        <v>1361</v>
      </c>
      <c r="E2962" s="89" t="b">
        <v>0</v>
      </c>
      <c r="F2962" s="89" t="b">
        <v>0</v>
      </c>
      <c r="G2962" s="89" t="b">
        <v>0</v>
      </c>
    </row>
    <row r="2963" spans="1:7" ht="15">
      <c r="A2963" s="90" t="s">
        <v>2386</v>
      </c>
      <c r="B2963" s="89">
        <v>2</v>
      </c>
      <c r="C2963" s="103">
        <v>0.002417911611758885</v>
      </c>
      <c r="D2963" s="89" t="s">
        <v>1361</v>
      </c>
      <c r="E2963" s="89" t="b">
        <v>0</v>
      </c>
      <c r="F2963" s="89" t="b">
        <v>0</v>
      </c>
      <c r="G2963" s="89" t="b">
        <v>0</v>
      </c>
    </row>
    <row r="2964" spans="1:7" ht="15">
      <c r="A2964" s="90" t="s">
        <v>3488</v>
      </c>
      <c r="B2964" s="89">
        <v>2</v>
      </c>
      <c r="C2964" s="103">
        <v>0.002417911611758885</v>
      </c>
      <c r="D2964" s="89" t="s">
        <v>1361</v>
      </c>
      <c r="E2964" s="89" t="b">
        <v>0</v>
      </c>
      <c r="F2964" s="89" t="b">
        <v>0</v>
      </c>
      <c r="G2964" s="89" t="b">
        <v>0</v>
      </c>
    </row>
    <row r="2965" spans="1:7" ht="15">
      <c r="A2965" s="90" t="s">
        <v>1908</v>
      </c>
      <c r="B2965" s="89">
        <v>2</v>
      </c>
      <c r="C2965" s="103">
        <v>0.002417911611758885</v>
      </c>
      <c r="D2965" s="89" t="s">
        <v>1361</v>
      </c>
      <c r="E2965" s="89" t="b">
        <v>0</v>
      </c>
      <c r="F2965" s="89" t="b">
        <v>0</v>
      </c>
      <c r="G2965" s="89" t="b">
        <v>0</v>
      </c>
    </row>
    <row r="2966" spans="1:7" ht="15">
      <c r="A2966" s="90" t="s">
        <v>1204</v>
      </c>
      <c r="B2966" s="89">
        <v>2</v>
      </c>
      <c r="C2966" s="103">
        <v>0.002417911611758885</v>
      </c>
      <c r="D2966" s="89" t="s">
        <v>1361</v>
      </c>
      <c r="E2966" s="89" t="b">
        <v>0</v>
      </c>
      <c r="F2966" s="89" t="b">
        <v>0</v>
      </c>
      <c r="G2966" s="89" t="b">
        <v>0</v>
      </c>
    </row>
    <row r="2967" spans="1:7" ht="15">
      <c r="A2967" s="90" t="s">
        <v>1678</v>
      </c>
      <c r="B2967" s="89">
        <v>2</v>
      </c>
      <c r="C2967" s="103">
        <v>0.002417911611758885</v>
      </c>
      <c r="D2967" s="89" t="s">
        <v>1361</v>
      </c>
      <c r="E2967" s="89" t="b">
        <v>0</v>
      </c>
      <c r="F2967" s="89" t="b">
        <v>0</v>
      </c>
      <c r="G2967" s="89" t="b">
        <v>0</v>
      </c>
    </row>
    <row r="2968" spans="1:7" ht="15">
      <c r="A2968" s="90" t="s">
        <v>3240</v>
      </c>
      <c r="B2968" s="89">
        <v>2</v>
      </c>
      <c r="C2968" s="103">
        <v>0.002417911611758885</v>
      </c>
      <c r="D2968" s="89" t="s">
        <v>1361</v>
      </c>
      <c r="E2968" s="89" t="b">
        <v>0</v>
      </c>
      <c r="F2968" s="89" t="b">
        <v>0</v>
      </c>
      <c r="G2968" s="89" t="b">
        <v>0</v>
      </c>
    </row>
    <row r="2969" spans="1:7" ht="15">
      <c r="A2969" s="90" t="s">
        <v>1467</v>
      </c>
      <c r="B2969" s="89">
        <v>2</v>
      </c>
      <c r="C2969" s="103">
        <v>0</v>
      </c>
      <c r="D2969" s="89" t="s">
        <v>1361</v>
      </c>
      <c r="E2969" s="89" t="b">
        <v>0</v>
      </c>
      <c r="F2969" s="89" t="b">
        <v>0</v>
      </c>
      <c r="G2969" s="89" t="b">
        <v>0</v>
      </c>
    </row>
    <row r="2970" spans="1:7" ht="15">
      <c r="A2970" s="90" t="s">
        <v>3121</v>
      </c>
      <c r="B2970" s="89">
        <v>2</v>
      </c>
      <c r="C2970" s="103">
        <v>0.002417911611758885</v>
      </c>
      <c r="D2970" s="89" t="s">
        <v>1361</v>
      </c>
      <c r="E2970" s="89" t="b">
        <v>0</v>
      </c>
      <c r="F2970" s="89" t="b">
        <v>0</v>
      </c>
      <c r="G2970" s="89" t="b">
        <v>0</v>
      </c>
    </row>
    <row r="2971" spans="1:7" ht="15">
      <c r="A2971" s="90" t="s">
        <v>3427</v>
      </c>
      <c r="B2971" s="89">
        <v>2</v>
      </c>
      <c r="C2971" s="103">
        <v>0.002417911611758885</v>
      </c>
      <c r="D2971" s="89" t="s">
        <v>1361</v>
      </c>
      <c r="E2971" s="89" t="b">
        <v>0</v>
      </c>
      <c r="F2971" s="89" t="b">
        <v>0</v>
      </c>
      <c r="G2971" s="89" t="b">
        <v>0</v>
      </c>
    </row>
    <row r="2972" spans="1:7" ht="15">
      <c r="A2972" s="90" t="s">
        <v>1622</v>
      </c>
      <c r="B2972" s="89">
        <v>2</v>
      </c>
      <c r="C2972" s="103">
        <v>0.002417911611758885</v>
      </c>
      <c r="D2972" s="89" t="s">
        <v>1361</v>
      </c>
      <c r="E2972" s="89" t="b">
        <v>0</v>
      </c>
      <c r="F2972" s="89" t="b">
        <v>0</v>
      </c>
      <c r="G2972" s="89" t="b">
        <v>0</v>
      </c>
    </row>
    <row r="2973" spans="1:7" ht="15">
      <c r="A2973" s="90" t="s">
        <v>2797</v>
      </c>
      <c r="B2973" s="89">
        <v>2</v>
      </c>
      <c r="C2973" s="103">
        <v>0.002417911611758885</v>
      </c>
      <c r="D2973" s="89" t="s">
        <v>1361</v>
      </c>
      <c r="E2973" s="89" t="b">
        <v>0</v>
      </c>
      <c r="F2973" s="89" t="b">
        <v>0</v>
      </c>
      <c r="G2973" s="89" t="b">
        <v>0</v>
      </c>
    </row>
    <row r="2974" spans="1:7" ht="15">
      <c r="A2974" s="90" t="s">
        <v>1470</v>
      </c>
      <c r="B2974" s="89">
        <v>2</v>
      </c>
      <c r="C2974" s="103">
        <v>0.002417911611758885</v>
      </c>
      <c r="D2974" s="89" t="s">
        <v>1361</v>
      </c>
      <c r="E2974" s="89" t="b">
        <v>0</v>
      </c>
      <c r="F2974" s="89" t="b">
        <v>0</v>
      </c>
      <c r="G2974" s="89" t="b">
        <v>0</v>
      </c>
    </row>
    <row r="2975" spans="1:7" ht="15">
      <c r="A2975" s="90" t="s">
        <v>3386</v>
      </c>
      <c r="B2975" s="89">
        <v>2</v>
      </c>
      <c r="C2975" s="103">
        <v>0.002417911611758885</v>
      </c>
      <c r="D2975" s="89" t="s">
        <v>1361</v>
      </c>
      <c r="E2975" s="89" t="b">
        <v>0</v>
      </c>
      <c r="F2975" s="89" t="b">
        <v>0</v>
      </c>
      <c r="G2975" s="89" t="b">
        <v>0</v>
      </c>
    </row>
    <row r="2976" spans="1:7" ht="15">
      <c r="A2976" s="90" t="s">
        <v>1483</v>
      </c>
      <c r="B2976" s="89">
        <v>2</v>
      </c>
      <c r="C2976" s="103">
        <v>0.002417911611758885</v>
      </c>
      <c r="D2976" s="89" t="s">
        <v>1361</v>
      </c>
      <c r="E2976" s="89" t="b">
        <v>0</v>
      </c>
      <c r="F2976" s="89" t="b">
        <v>0</v>
      </c>
      <c r="G2976" s="89" t="b">
        <v>0</v>
      </c>
    </row>
    <row r="2977" spans="1:7" ht="15">
      <c r="A2977" s="90" t="s">
        <v>2347</v>
      </c>
      <c r="B2977" s="89">
        <v>2</v>
      </c>
      <c r="C2977" s="103">
        <v>0.002417911611758885</v>
      </c>
      <c r="D2977" s="89" t="s">
        <v>1361</v>
      </c>
      <c r="E2977" s="89" t="b">
        <v>0</v>
      </c>
      <c r="F2977" s="89" t="b">
        <v>0</v>
      </c>
      <c r="G2977" s="89" t="b">
        <v>0</v>
      </c>
    </row>
    <row r="2978" spans="1:7" ht="15">
      <c r="A2978" s="90" t="s">
        <v>1581</v>
      </c>
      <c r="B2978" s="89">
        <v>2</v>
      </c>
      <c r="C2978" s="103">
        <v>0.002417911611758885</v>
      </c>
      <c r="D2978" s="89" t="s">
        <v>1361</v>
      </c>
      <c r="E2978" s="89" t="b">
        <v>0</v>
      </c>
      <c r="F2978" s="89" t="b">
        <v>0</v>
      </c>
      <c r="G2978" s="89" t="b">
        <v>0</v>
      </c>
    </row>
    <row r="2979" spans="1:7" ht="15">
      <c r="A2979" s="90" t="s">
        <v>2180</v>
      </c>
      <c r="B2979" s="89">
        <v>2</v>
      </c>
      <c r="C2979" s="103">
        <v>0.002417911611758885</v>
      </c>
      <c r="D2979" s="89" t="s">
        <v>1361</v>
      </c>
      <c r="E2979" s="89" t="b">
        <v>0</v>
      </c>
      <c r="F2979" s="89" t="b">
        <v>0</v>
      </c>
      <c r="G2979" s="89" t="b">
        <v>0</v>
      </c>
    </row>
    <row r="2980" spans="1:7" ht="15">
      <c r="A2980" s="90" t="s">
        <v>1598</v>
      </c>
      <c r="B2980" s="89">
        <v>2</v>
      </c>
      <c r="C2980" s="103">
        <v>0.002417911611758885</v>
      </c>
      <c r="D2980" s="89" t="s">
        <v>1361</v>
      </c>
      <c r="E2980" s="89" t="b">
        <v>0</v>
      </c>
      <c r="F2980" s="89" t="b">
        <v>0</v>
      </c>
      <c r="G2980" s="89" t="b">
        <v>0</v>
      </c>
    </row>
    <row r="2981" spans="1:7" ht="15">
      <c r="A2981" s="90" t="s">
        <v>2647</v>
      </c>
      <c r="B2981" s="89">
        <v>2</v>
      </c>
      <c r="C2981" s="103">
        <v>0.002417911611758885</v>
      </c>
      <c r="D2981" s="89" t="s">
        <v>1361</v>
      </c>
      <c r="E2981" s="89" t="b">
        <v>0</v>
      </c>
      <c r="F2981" s="89" t="b">
        <v>0</v>
      </c>
      <c r="G2981" s="89" t="b">
        <v>0</v>
      </c>
    </row>
    <row r="2982" spans="1:7" ht="15">
      <c r="A2982" s="90" t="s">
        <v>3344</v>
      </c>
      <c r="B2982" s="89">
        <v>2</v>
      </c>
      <c r="C2982" s="103">
        <v>0.002417911611758885</v>
      </c>
      <c r="D2982" s="89" t="s">
        <v>1361</v>
      </c>
      <c r="E2982" s="89" t="b">
        <v>0</v>
      </c>
      <c r="F2982" s="89" t="b">
        <v>0</v>
      </c>
      <c r="G2982" s="89" t="b">
        <v>0</v>
      </c>
    </row>
    <row r="2983" spans="1:7" ht="15">
      <c r="A2983" s="90" t="s">
        <v>821</v>
      </c>
      <c r="B2983" s="89">
        <v>2</v>
      </c>
      <c r="C2983" s="103">
        <v>0.002417911611758885</v>
      </c>
      <c r="D2983" s="89" t="s">
        <v>1361</v>
      </c>
      <c r="E2983" s="89" t="b">
        <v>0</v>
      </c>
      <c r="F2983" s="89" t="b">
        <v>0</v>
      </c>
      <c r="G2983" s="89" t="b">
        <v>0</v>
      </c>
    </row>
    <row r="2984" spans="1:7" ht="15">
      <c r="A2984" s="90" t="s">
        <v>1562</v>
      </c>
      <c r="B2984" s="89">
        <v>2</v>
      </c>
      <c r="C2984" s="103">
        <v>0.002417911611758885</v>
      </c>
      <c r="D2984" s="89" t="s">
        <v>1361</v>
      </c>
      <c r="E2984" s="89" t="b">
        <v>0</v>
      </c>
      <c r="F2984" s="89" t="b">
        <v>0</v>
      </c>
      <c r="G2984" s="89" t="b">
        <v>0</v>
      </c>
    </row>
    <row r="2985" spans="1:7" ht="15">
      <c r="A2985" s="90" t="s">
        <v>3214</v>
      </c>
      <c r="B2985" s="89">
        <v>2</v>
      </c>
      <c r="C2985" s="103">
        <v>0.002417911611758885</v>
      </c>
      <c r="D2985" s="89" t="s">
        <v>1361</v>
      </c>
      <c r="E2985" s="89" t="b">
        <v>0</v>
      </c>
      <c r="F2985" s="89" t="b">
        <v>0</v>
      </c>
      <c r="G2985" s="89" t="b">
        <v>0</v>
      </c>
    </row>
    <row r="2986" spans="1:7" ht="15">
      <c r="A2986" s="90" t="s">
        <v>1578</v>
      </c>
      <c r="B2986" s="89">
        <v>11</v>
      </c>
      <c r="C2986" s="103">
        <v>0.008925417661196209</v>
      </c>
      <c r="D2986" s="89" t="s">
        <v>1362</v>
      </c>
      <c r="E2986" s="89" t="b">
        <v>0</v>
      </c>
      <c r="F2986" s="89" t="b">
        <v>0</v>
      </c>
      <c r="G2986" s="89" t="b">
        <v>0</v>
      </c>
    </row>
    <row r="2987" spans="1:7" ht="15">
      <c r="A2987" s="90" t="s">
        <v>1790</v>
      </c>
      <c r="B2987" s="89">
        <v>6</v>
      </c>
      <c r="C2987" s="103">
        <v>0.00486840963337975</v>
      </c>
      <c r="D2987" s="89" t="s">
        <v>1362</v>
      </c>
      <c r="E2987" s="89" t="b">
        <v>0</v>
      </c>
      <c r="F2987" s="89" t="b">
        <v>0</v>
      </c>
      <c r="G2987" s="89" t="b">
        <v>0</v>
      </c>
    </row>
    <row r="2988" spans="1:7" ht="15">
      <c r="A2988" s="90" t="s">
        <v>1784</v>
      </c>
      <c r="B2988" s="89">
        <v>6</v>
      </c>
      <c r="C2988" s="103">
        <v>0.00486840963337975</v>
      </c>
      <c r="D2988" s="89" t="s">
        <v>1362</v>
      </c>
      <c r="E2988" s="89" t="b">
        <v>0</v>
      </c>
      <c r="F2988" s="89" t="b">
        <v>0</v>
      </c>
      <c r="G2988" s="89" t="b">
        <v>0</v>
      </c>
    </row>
    <row r="2989" spans="1:7" ht="15">
      <c r="A2989" s="90" t="s">
        <v>1477</v>
      </c>
      <c r="B2989" s="89">
        <v>6</v>
      </c>
      <c r="C2989" s="103">
        <v>0.00486840963337975</v>
      </c>
      <c r="D2989" s="89" t="s">
        <v>1362</v>
      </c>
      <c r="E2989" s="89" t="b">
        <v>0</v>
      </c>
      <c r="F2989" s="89" t="b">
        <v>0</v>
      </c>
      <c r="G2989" s="89" t="b">
        <v>0</v>
      </c>
    </row>
    <row r="2990" spans="1:7" ht="15">
      <c r="A2990" s="90" t="s">
        <v>1654</v>
      </c>
      <c r="B2990" s="89">
        <v>6</v>
      </c>
      <c r="C2990" s="103">
        <v>0.00486840963337975</v>
      </c>
      <c r="D2990" s="89" t="s">
        <v>1362</v>
      </c>
      <c r="E2990" s="89" t="b">
        <v>0</v>
      </c>
      <c r="F2990" s="89" t="b">
        <v>0</v>
      </c>
      <c r="G2990" s="89" t="b">
        <v>0</v>
      </c>
    </row>
    <row r="2991" spans="1:7" ht="15">
      <c r="A2991" s="90" t="s">
        <v>1456</v>
      </c>
      <c r="B2991" s="89">
        <v>6</v>
      </c>
      <c r="C2991" s="103">
        <v>0</v>
      </c>
      <c r="D2991" s="89" t="s">
        <v>1362</v>
      </c>
      <c r="E2991" s="89" t="b">
        <v>0</v>
      </c>
      <c r="F2991" s="89" t="b">
        <v>0</v>
      </c>
      <c r="G2991" s="89" t="b">
        <v>0</v>
      </c>
    </row>
    <row r="2992" spans="1:7" ht="15">
      <c r="A2992" s="90" t="s">
        <v>1830</v>
      </c>
      <c r="B2992" s="89">
        <v>5</v>
      </c>
      <c r="C2992" s="103">
        <v>0.004057008027816458</v>
      </c>
      <c r="D2992" s="89" t="s">
        <v>1362</v>
      </c>
      <c r="E2992" s="89" t="b">
        <v>0</v>
      </c>
      <c r="F2992" s="89" t="b">
        <v>0</v>
      </c>
      <c r="G2992" s="89" t="b">
        <v>0</v>
      </c>
    </row>
    <row r="2993" spans="1:7" ht="15">
      <c r="A2993" s="90" t="s">
        <v>1781</v>
      </c>
      <c r="B2993" s="89">
        <v>4</v>
      </c>
      <c r="C2993" s="103">
        <v>0.0032456064222531667</v>
      </c>
      <c r="D2993" s="89" t="s">
        <v>1362</v>
      </c>
      <c r="E2993" s="89" t="b">
        <v>0</v>
      </c>
      <c r="F2993" s="89" t="b">
        <v>0</v>
      </c>
      <c r="G2993" s="89" t="b">
        <v>0</v>
      </c>
    </row>
    <row r="2994" spans="1:7" ht="15">
      <c r="A2994" s="90" t="s">
        <v>1965</v>
      </c>
      <c r="B2994" s="89">
        <v>4</v>
      </c>
      <c r="C2994" s="103">
        <v>0.0032456064222531667</v>
      </c>
      <c r="D2994" s="89" t="s">
        <v>1362</v>
      </c>
      <c r="E2994" s="89" t="b">
        <v>0</v>
      </c>
      <c r="F2994" s="89" t="b">
        <v>0</v>
      </c>
      <c r="G2994" s="89" t="b">
        <v>0</v>
      </c>
    </row>
    <row r="2995" spans="1:7" ht="15">
      <c r="A2995" s="90" t="s">
        <v>1455</v>
      </c>
      <c r="B2995" s="89">
        <v>4</v>
      </c>
      <c r="C2995" s="103">
        <v>0</v>
      </c>
      <c r="D2995" s="89" t="s">
        <v>1362</v>
      </c>
      <c r="E2995" s="89" t="b">
        <v>0</v>
      </c>
      <c r="F2995" s="89" t="b">
        <v>0</v>
      </c>
      <c r="G2995" s="89" t="b">
        <v>0</v>
      </c>
    </row>
    <row r="2996" spans="1:7" ht="15">
      <c r="A2996" s="90" t="s">
        <v>1600</v>
      </c>
      <c r="B2996" s="89">
        <v>4</v>
      </c>
      <c r="C2996" s="103">
        <v>0.0032456064222531667</v>
      </c>
      <c r="D2996" s="89" t="s">
        <v>1362</v>
      </c>
      <c r="E2996" s="89" t="b">
        <v>0</v>
      </c>
      <c r="F2996" s="89" t="b">
        <v>0</v>
      </c>
      <c r="G2996" s="89" t="b">
        <v>0</v>
      </c>
    </row>
    <row r="2997" spans="1:7" ht="15">
      <c r="A2997" s="90" t="s">
        <v>1463</v>
      </c>
      <c r="B2997" s="89">
        <v>4</v>
      </c>
      <c r="C2997" s="103">
        <v>0.0032456064222531667</v>
      </c>
      <c r="D2997" s="89" t="s">
        <v>1362</v>
      </c>
      <c r="E2997" s="89" t="b">
        <v>0</v>
      </c>
      <c r="F2997" s="89" t="b">
        <v>0</v>
      </c>
      <c r="G2997" s="89" t="b">
        <v>0</v>
      </c>
    </row>
    <row r="2998" spans="1:7" ht="15">
      <c r="A2998" s="90" t="s">
        <v>1961</v>
      </c>
      <c r="B2998" s="89">
        <v>4</v>
      </c>
      <c r="C2998" s="103">
        <v>0.0032456064222531667</v>
      </c>
      <c r="D2998" s="89" t="s">
        <v>1362</v>
      </c>
      <c r="E2998" s="89" t="b">
        <v>0</v>
      </c>
      <c r="F2998" s="89" t="b">
        <v>0</v>
      </c>
      <c r="G2998" s="89" t="b">
        <v>0</v>
      </c>
    </row>
    <row r="2999" spans="1:7" ht="15">
      <c r="A2999" s="90" t="s">
        <v>1511</v>
      </c>
      <c r="B2999" s="89">
        <v>4</v>
      </c>
      <c r="C2999" s="103">
        <v>0.0032456064222531667</v>
      </c>
      <c r="D2999" s="89" t="s">
        <v>1362</v>
      </c>
      <c r="E2999" s="89" t="b">
        <v>0</v>
      </c>
      <c r="F2999" s="89" t="b">
        <v>0</v>
      </c>
      <c r="G2999" s="89" t="b">
        <v>0</v>
      </c>
    </row>
    <row r="3000" spans="1:7" ht="15">
      <c r="A3000" s="90" t="s">
        <v>2213</v>
      </c>
      <c r="B3000" s="89">
        <v>4</v>
      </c>
      <c r="C3000" s="103">
        <v>0.0032456064222531667</v>
      </c>
      <c r="D3000" s="89" t="s">
        <v>1362</v>
      </c>
      <c r="E3000" s="89" t="b">
        <v>0</v>
      </c>
      <c r="F3000" s="89" t="b">
        <v>0</v>
      </c>
      <c r="G3000" s="89" t="b">
        <v>0</v>
      </c>
    </row>
    <row r="3001" spans="1:7" ht="15">
      <c r="A3001" s="90" t="s">
        <v>1475</v>
      </c>
      <c r="B3001" s="89">
        <v>4</v>
      </c>
      <c r="C3001" s="103">
        <v>0.0032456064222531667</v>
      </c>
      <c r="D3001" s="89" t="s">
        <v>1362</v>
      </c>
      <c r="E3001" s="89" t="b">
        <v>0</v>
      </c>
      <c r="F3001" s="89" t="b">
        <v>0</v>
      </c>
      <c r="G3001" s="89" t="b">
        <v>0</v>
      </c>
    </row>
    <row r="3002" spans="1:7" ht="15">
      <c r="A3002" s="90" t="s">
        <v>965</v>
      </c>
      <c r="B3002" s="89">
        <v>4</v>
      </c>
      <c r="C3002" s="103">
        <v>0.0032456064222531667</v>
      </c>
      <c r="D3002" s="89" t="s">
        <v>1362</v>
      </c>
      <c r="E3002" s="89" t="b">
        <v>0</v>
      </c>
      <c r="F3002" s="89" t="b">
        <v>0</v>
      </c>
      <c r="G3002" s="89" t="b">
        <v>0</v>
      </c>
    </row>
    <row r="3003" spans="1:7" ht="15">
      <c r="A3003" s="90" t="s">
        <v>2199</v>
      </c>
      <c r="B3003" s="89">
        <v>4</v>
      </c>
      <c r="C3003" s="103">
        <v>0.0032456064222531667</v>
      </c>
      <c r="D3003" s="89" t="s">
        <v>1362</v>
      </c>
      <c r="E3003" s="89" t="b">
        <v>0</v>
      </c>
      <c r="F3003" s="89" t="b">
        <v>0</v>
      </c>
      <c r="G3003" s="89" t="b">
        <v>0</v>
      </c>
    </row>
    <row r="3004" spans="1:7" ht="15">
      <c r="A3004" s="90" t="s">
        <v>1609</v>
      </c>
      <c r="B3004" s="89">
        <v>3</v>
      </c>
      <c r="C3004" s="103">
        <v>0.002434204816689875</v>
      </c>
      <c r="D3004" s="89" t="s">
        <v>1362</v>
      </c>
      <c r="E3004" s="89" t="b">
        <v>0</v>
      </c>
      <c r="F3004" s="89" t="b">
        <v>0</v>
      </c>
      <c r="G3004" s="89" t="b">
        <v>0</v>
      </c>
    </row>
    <row r="3005" spans="1:7" ht="15">
      <c r="A3005" s="90" t="s">
        <v>1985</v>
      </c>
      <c r="B3005" s="89">
        <v>3</v>
      </c>
      <c r="C3005" s="103">
        <v>0.002434204816689875</v>
      </c>
      <c r="D3005" s="89" t="s">
        <v>1362</v>
      </c>
      <c r="E3005" s="89" t="b">
        <v>0</v>
      </c>
      <c r="F3005" s="89" t="b">
        <v>0</v>
      </c>
      <c r="G3005" s="89" t="b">
        <v>0</v>
      </c>
    </row>
    <row r="3006" spans="1:7" ht="15">
      <c r="A3006" s="90" t="s">
        <v>1584</v>
      </c>
      <c r="B3006" s="89">
        <v>3</v>
      </c>
      <c r="C3006" s="103">
        <v>0.002434204816689875</v>
      </c>
      <c r="D3006" s="89" t="s">
        <v>1362</v>
      </c>
      <c r="E3006" s="89" t="b">
        <v>0</v>
      </c>
      <c r="F3006" s="89" t="b">
        <v>0</v>
      </c>
      <c r="G3006" s="89" t="b">
        <v>0</v>
      </c>
    </row>
    <row r="3007" spans="1:7" ht="15">
      <c r="A3007" s="90" t="s">
        <v>1457</v>
      </c>
      <c r="B3007" s="89">
        <v>3</v>
      </c>
      <c r="C3007" s="103">
        <v>0.002434204816689875</v>
      </c>
      <c r="D3007" s="89" t="s">
        <v>1362</v>
      </c>
      <c r="E3007" s="89" t="b">
        <v>0</v>
      </c>
      <c r="F3007" s="89" t="b">
        <v>0</v>
      </c>
      <c r="G3007" s="89" t="b">
        <v>0</v>
      </c>
    </row>
    <row r="3008" spans="1:7" ht="15">
      <c r="A3008" s="90" t="s">
        <v>2400</v>
      </c>
      <c r="B3008" s="89">
        <v>3</v>
      </c>
      <c r="C3008" s="103">
        <v>0.002434204816689875</v>
      </c>
      <c r="D3008" s="89" t="s">
        <v>1362</v>
      </c>
      <c r="E3008" s="89" t="b">
        <v>0</v>
      </c>
      <c r="F3008" s="89" t="b">
        <v>0</v>
      </c>
      <c r="G3008" s="89" t="b">
        <v>0</v>
      </c>
    </row>
    <row r="3009" spans="1:7" ht="15">
      <c r="A3009" s="90" t="s">
        <v>1595</v>
      </c>
      <c r="B3009" s="89">
        <v>2</v>
      </c>
      <c r="C3009" s="103">
        <v>0.0016228032111265834</v>
      </c>
      <c r="D3009" s="89" t="s">
        <v>1362</v>
      </c>
      <c r="E3009" s="89" t="b">
        <v>0</v>
      </c>
      <c r="F3009" s="89" t="b">
        <v>0</v>
      </c>
      <c r="G3009" s="89" t="b">
        <v>0</v>
      </c>
    </row>
    <row r="3010" spans="1:7" ht="15">
      <c r="A3010" s="90" t="s">
        <v>1761</v>
      </c>
      <c r="B3010" s="89">
        <v>2</v>
      </c>
      <c r="C3010" s="103">
        <v>0.0016228032111265834</v>
      </c>
      <c r="D3010" s="89" t="s">
        <v>1362</v>
      </c>
      <c r="E3010" s="89" t="b">
        <v>0</v>
      </c>
      <c r="F3010" s="89" t="b">
        <v>0</v>
      </c>
      <c r="G3010" s="89" t="b">
        <v>0</v>
      </c>
    </row>
    <row r="3011" spans="1:7" ht="15">
      <c r="A3011" s="90" t="s">
        <v>1687</v>
      </c>
      <c r="B3011" s="89">
        <v>2</v>
      </c>
      <c r="C3011" s="103">
        <v>0</v>
      </c>
      <c r="D3011" s="89" t="s">
        <v>1362</v>
      </c>
      <c r="E3011" s="89" t="b">
        <v>0</v>
      </c>
      <c r="F3011" s="89" t="b">
        <v>0</v>
      </c>
      <c r="G3011" s="89" t="b">
        <v>0</v>
      </c>
    </row>
    <row r="3012" spans="1:7" ht="15">
      <c r="A3012" s="90" t="s">
        <v>1539</v>
      </c>
      <c r="B3012" s="89">
        <v>2</v>
      </c>
      <c r="C3012" s="103">
        <v>0.0016228032111265834</v>
      </c>
      <c r="D3012" s="89" t="s">
        <v>1362</v>
      </c>
      <c r="E3012" s="89" t="b">
        <v>0</v>
      </c>
      <c r="F3012" s="89" t="b">
        <v>0</v>
      </c>
      <c r="G3012" s="89" t="b">
        <v>0</v>
      </c>
    </row>
    <row r="3013" spans="1:7" ht="15">
      <c r="A3013" s="90" t="s">
        <v>1652</v>
      </c>
      <c r="B3013" s="89">
        <v>2</v>
      </c>
      <c r="C3013" s="103">
        <v>0.0016228032111265834</v>
      </c>
      <c r="D3013" s="89" t="s">
        <v>1362</v>
      </c>
      <c r="E3013" s="89" t="b">
        <v>0</v>
      </c>
      <c r="F3013" s="89" t="b">
        <v>0</v>
      </c>
      <c r="G3013" s="89" t="b">
        <v>0</v>
      </c>
    </row>
    <row r="3014" spans="1:7" ht="15">
      <c r="A3014" s="90" t="s">
        <v>2926</v>
      </c>
      <c r="B3014" s="89">
        <v>2</v>
      </c>
      <c r="C3014" s="103">
        <v>0.0016228032111265834</v>
      </c>
      <c r="D3014" s="89" t="s">
        <v>1362</v>
      </c>
      <c r="E3014" s="89" t="b">
        <v>0</v>
      </c>
      <c r="F3014" s="89" t="b">
        <v>0</v>
      </c>
      <c r="G3014" s="89" t="b">
        <v>0</v>
      </c>
    </row>
    <row r="3015" spans="1:7" ht="15">
      <c r="A3015" s="90" t="s">
        <v>3061</v>
      </c>
      <c r="B3015" s="89">
        <v>2</v>
      </c>
      <c r="C3015" s="103">
        <v>0.0016228032111265834</v>
      </c>
      <c r="D3015" s="89" t="s">
        <v>1362</v>
      </c>
      <c r="E3015" s="89" t="b">
        <v>0</v>
      </c>
      <c r="F3015" s="89" t="b">
        <v>0</v>
      </c>
      <c r="G3015" s="89" t="b">
        <v>0</v>
      </c>
    </row>
    <row r="3016" spans="1:7" ht="15">
      <c r="A3016" s="90" t="s">
        <v>2371</v>
      </c>
      <c r="B3016" s="89">
        <v>2</v>
      </c>
      <c r="C3016" s="103">
        <v>0.0016228032111265834</v>
      </c>
      <c r="D3016" s="89" t="s">
        <v>1362</v>
      </c>
      <c r="E3016" s="89" t="b">
        <v>0</v>
      </c>
      <c r="F3016" s="89" t="b">
        <v>0</v>
      </c>
      <c r="G3016" s="89" t="b">
        <v>0</v>
      </c>
    </row>
    <row r="3017" spans="1:7" ht="15">
      <c r="A3017" s="90" t="s">
        <v>1728</v>
      </c>
      <c r="B3017" s="89">
        <v>2</v>
      </c>
      <c r="C3017" s="103">
        <v>0.0016228032111265834</v>
      </c>
      <c r="D3017" s="89" t="s">
        <v>1362</v>
      </c>
      <c r="E3017" s="89" t="b">
        <v>0</v>
      </c>
      <c r="F3017" s="89" t="b">
        <v>0</v>
      </c>
      <c r="G3017" s="89" t="b">
        <v>0</v>
      </c>
    </row>
    <row r="3018" spans="1:7" ht="15">
      <c r="A3018" s="90" t="s">
        <v>1986</v>
      </c>
      <c r="B3018" s="89">
        <v>2</v>
      </c>
      <c r="C3018" s="103">
        <v>0.0016228032111265834</v>
      </c>
      <c r="D3018" s="89" t="s">
        <v>1362</v>
      </c>
      <c r="E3018" s="89" t="b">
        <v>0</v>
      </c>
      <c r="F3018" s="89" t="b">
        <v>0</v>
      </c>
      <c r="G3018" s="89" t="b">
        <v>0</v>
      </c>
    </row>
    <row r="3019" spans="1:7" ht="15">
      <c r="A3019" s="90" t="s">
        <v>2753</v>
      </c>
      <c r="B3019" s="89">
        <v>2</v>
      </c>
      <c r="C3019" s="103">
        <v>0.0016228032111265834</v>
      </c>
      <c r="D3019" s="89" t="s">
        <v>1362</v>
      </c>
      <c r="E3019" s="89" t="b">
        <v>0</v>
      </c>
      <c r="F3019" s="89" t="b">
        <v>0</v>
      </c>
      <c r="G3019" s="89" t="b">
        <v>0</v>
      </c>
    </row>
    <row r="3020" spans="1:7" ht="15">
      <c r="A3020" s="90" t="s">
        <v>2010</v>
      </c>
      <c r="B3020" s="89">
        <v>2</v>
      </c>
      <c r="C3020" s="103">
        <v>0.0016228032111265834</v>
      </c>
      <c r="D3020" s="89" t="s">
        <v>1362</v>
      </c>
      <c r="E3020" s="89" t="b">
        <v>0</v>
      </c>
      <c r="F3020" s="89" t="b">
        <v>0</v>
      </c>
      <c r="G3020" s="89" t="b">
        <v>0</v>
      </c>
    </row>
    <row r="3021" spans="1:7" ht="15">
      <c r="A3021" s="90" t="s">
        <v>1531</v>
      </c>
      <c r="B3021" s="89">
        <v>2</v>
      </c>
      <c r="C3021" s="103">
        <v>0.0016228032111265834</v>
      </c>
      <c r="D3021" s="89" t="s">
        <v>1362</v>
      </c>
      <c r="E3021" s="89" t="b">
        <v>0</v>
      </c>
      <c r="F3021" s="89" t="b">
        <v>0</v>
      </c>
      <c r="G3021" s="89" t="b">
        <v>0</v>
      </c>
    </row>
    <row r="3022" spans="1:7" ht="15">
      <c r="A3022" s="90" t="s">
        <v>1819</v>
      </c>
      <c r="B3022" s="89">
        <v>2</v>
      </c>
      <c r="C3022" s="103">
        <v>0.0016228032111265834</v>
      </c>
      <c r="D3022" s="89" t="s">
        <v>1362</v>
      </c>
      <c r="E3022" s="89" t="b">
        <v>0</v>
      </c>
      <c r="F3022" s="89" t="b">
        <v>0</v>
      </c>
      <c r="G3022" s="89" t="b">
        <v>0</v>
      </c>
    </row>
    <row r="3023" spans="1:7" ht="15">
      <c r="A3023" s="90" t="s">
        <v>1846</v>
      </c>
      <c r="B3023" s="89">
        <v>2</v>
      </c>
      <c r="C3023" s="103">
        <v>0.0016228032111265834</v>
      </c>
      <c r="D3023" s="89" t="s">
        <v>1362</v>
      </c>
      <c r="E3023" s="89" t="b">
        <v>0</v>
      </c>
      <c r="F3023" s="89" t="b">
        <v>0</v>
      </c>
      <c r="G3023" s="89" t="b">
        <v>0</v>
      </c>
    </row>
    <row r="3024" spans="1:7" ht="15">
      <c r="A3024" s="90" t="s">
        <v>1556</v>
      </c>
      <c r="B3024" s="89">
        <v>2</v>
      </c>
      <c r="C3024" s="103">
        <v>0.0016228032111265834</v>
      </c>
      <c r="D3024" s="89" t="s">
        <v>1362</v>
      </c>
      <c r="E3024" s="89" t="b">
        <v>0</v>
      </c>
      <c r="F3024" s="89" t="b">
        <v>0</v>
      </c>
      <c r="G3024" s="89" t="b">
        <v>0</v>
      </c>
    </row>
    <row r="3025" spans="1:7" ht="15">
      <c r="A3025" s="90" t="s">
        <v>3420</v>
      </c>
      <c r="B3025" s="89">
        <v>2</v>
      </c>
      <c r="C3025" s="103">
        <v>0.0016228032111265834</v>
      </c>
      <c r="D3025" s="89" t="s">
        <v>1362</v>
      </c>
      <c r="E3025" s="89" t="b">
        <v>0</v>
      </c>
      <c r="F3025" s="89" t="b">
        <v>0</v>
      </c>
      <c r="G3025" s="89" t="b">
        <v>0</v>
      </c>
    </row>
    <row r="3026" spans="1:7" ht="15">
      <c r="A3026" s="90" t="s">
        <v>1663</v>
      </c>
      <c r="B3026" s="89">
        <v>2</v>
      </c>
      <c r="C3026" s="103">
        <v>0.0016228032111265834</v>
      </c>
      <c r="D3026" s="89" t="s">
        <v>1362</v>
      </c>
      <c r="E3026" s="89" t="b">
        <v>0</v>
      </c>
      <c r="F3026" s="89" t="b">
        <v>0</v>
      </c>
      <c r="G3026" s="89" t="b">
        <v>0</v>
      </c>
    </row>
    <row r="3027" spans="1:7" ht="15">
      <c r="A3027" s="90" t="s">
        <v>1623</v>
      </c>
      <c r="B3027" s="89">
        <v>2</v>
      </c>
      <c r="C3027" s="103">
        <v>0.0016228032111265834</v>
      </c>
      <c r="D3027" s="89" t="s">
        <v>1362</v>
      </c>
      <c r="E3027" s="89" t="b">
        <v>0</v>
      </c>
      <c r="F3027" s="89" t="b">
        <v>0</v>
      </c>
      <c r="G3027" s="89" t="b">
        <v>0</v>
      </c>
    </row>
    <row r="3028" spans="1:7" ht="15">
      <c r="A3028" s="90" t="s">
        <v>2291</v>
      </c>
      <c r="B3028" s="89">
        <v>2</v>
      </c>
      <c r="C3028" s="103">
        <v>0.0016228032111265834</v>
      </c>
      <c r="D3028" s="89" t="s">
        <v>1362</v>
      </c>
      <c r="E3028" s="89" t="b">
        <v>0</v>
      </c>
      <c r="F3028" s="89" t="b">
        <v>0</v>
      </c>
      <c r="G3028" s="89" t="b">
        <v>0</v>
      </c>
    </row>
    <row r="3029" spans="1:7" ht="15">
      <c r="A3029" s="90" t="s">
        <v>2009</v>
      </c>
      <c r="B3029" s="89">
        <v>2</v>
      </c>
      <c r="C3029" s="103">
        <v>0.0016228032111265834</v>
      </c>
      <c r="D3029" s="89" t="s">
        <v>1362</v>
      </c>
      <c r="E3029" s="89" t="b">
        <v>0</v>
      </c>
      <c r="F3029" s="89" t="b">
        <v>0</v>
      </c>
      <c r="G3029" s="89" t="b">
        <v>0</v>
      </c>
    </row>
    <row r="3030" spans="1:7" ht="15">
      <c r="A3030" s="90" t="s">
        <v>2135</v>
      </c>
      <c r="B3030" s="89">
        <v>2</v>
      </c>
      <c r="C3030" s="103">
        <v>0.0016228032111265834</v>
      </c>
      <c r="D3030" s="89" t="s">
        <v>1362</v>
      </c>
      <c r="E3030" s="89" t="b">
        <v>0</v>
      </c>
      <c r="F3030" s="89" t="b">
        <v>0</v>
      </c>
      <c r="G3030" s="89" t="b">
        <v>0</v>
      </c>
    </row>
    <row r="3031" spans="1:7" ht="15">
      <c r="A3031" s="90" t="s">
        <v>1628</v>
      </c>
      <c r="B3031" s="89">
        <v>2</v>
      </c>
      <c r="C3031" s="103">
        <v>0.0016228032111265834</v>
      </c>
      <c r="D3031" s="89" t="s">
        <v>1362</v>
      </c>
      <c r="E3031" s="89" t="b">
        <v>0</v>
      </c>
      <c r="F3031" s="89" t="b">
        <v>0</v>
      </c>
      <c r="G3031" s="89" t="b">
        <v>0</v>
      </c>
    </row>
    <row r="3032" spans="1:7" ht="15">
      <c r="A3032" s="90" t="s">
        <v>1547</v>
      </c>
      <c r="B3032" s="89">
        <v>2</v>
      </c>
      <c r="C3032" s="103">
        <v>0.0016228032111265834</v>
      </c>
      <c r="D3032" s="89" t="s">
        <v>1362</v>
      </c>
      <c r="E3032" s="89" t="b">
        <v>0</v>
      </c>
      <c r="F3032" s="89" t="b">
        <v>0</v>
      </c>
      <c r="G3032" s="89" t="b">
        <v>0</v>
      </c>
    </row>
    <row r="3033" spans="1:7" ht="15">
      <c r="A3033" s="90" t="s">
        <v>1789</v>
      </c>
      <c r="B3033" s="89">
        <v>2</v>
      </c>
      <c r="C3033" s="103">
        <v>0.0016228032111265834</v>
      </c>
      <c r="D3033" s="89" t="s">
        <v>1362</v>
      </c>
      <c r="E3033" s="89" t="b">
        <v>0</v>
      </c>
      <c r="F3033" s="89" t="b">
        <v>0</v>
      </c>
      <c r="G3033" s="89" t="b">
        <v>0</v>
      </c>
    </row>
    <row r="3034" spans="1:7" ht="15">
      <c r="A3034" s="90" t="s">
        <v>1538</v>
      </c>
      <c r="B3034" s="89">
        <v>2</v>
      </c>
      <c r="C3034" s="103">
        <v>0.0016228032111265834</v>
      </c>
      <c r="D3034" s="89" t="s">
        <v>1362</v>
      </c>
      <c r="E3034" s="89" t="b">
        <v>0</v>
      </c>
      <c r="F3034" s="89" t="b">
        <v>0</v>
      </c>
      <c r="G3034" s="89" t="b">
        <v>0</v>
      </c>
    </row>
    <row r="3035" spans="1:7" ht="15">
      <c r="A3035" s="90" t="s">
        <v>2584</v>
      </c>
      <c r="B3035" s="89">
        <v>2</v>
      </c>
      <c r="C3035" s="103">
        <v>0.0016228032111265834</v>
      </c>
      <c r="D3035" s="89" t="s">
        <v>1362</v>
      </c>
      <c r="E3035" s="89" t="b">
        <v>0</v>
      </c>
      <c r="F3035" s="89" t="b">
        <v>0</v>
      </c>
      <c r="G3035" s="89" t="b">
        <v>0</v>
      </c>
    </row>
    <row r="3036" spans="1:7" ht="15">
      <c r="A3036" s="90" t="s">
        <v>1664</v>
      </c>
      <c r="B3036" s="89">
        <v>2</v>
      </c>
      <c r="C3036" s="103">
        <v>0.0016228032111265834</v>
      </c>
      <c r="D3036" s="89" t="s">
        <v>1362</v>
      </c>
      <c r="E3036" s="89" t="b">
        <v>0</v>
      </c>
      <c r="F3036" s="89" t="b">
        <v>0</v>
      </c>
      <c r="G3036" s="89" t="b">
        <v>0</v>
      </c>
    </row>
    <row r="3037" spans="1:7" ht="15">
      <c r="A3037" s="90" t="s">
        <v>2350</v>
      </c>
      <c r="B3037" s="89">
        <v>2</v>
      </c>
      <c r="C3037" s="103">
        <v>0.0016228032111265834</v>
      </c>
      <c r="D3037" s="89" t="s">
        <v>1362</v>
      </c>
      <c r="E3037" s="89" t="b">
        <v>0</v>
      </c>
      <c r="F3037" s="89" t="b">
        <v>0</v>
      </c>
      <c r="G3037" s="89" t="b">
        <v>0</v>
      </c>
    </row>
    <row r="3038" spans="1:7" ht="15">
      <c r="A3038" s="90" t="s">
        <v>2311</v>
      </c>
      <c r="B3038" s="89">
        <v>3</v>
      </c>
      <c r="C3038" s="103">
        <v>0</v>
      </c>
      <c r="D3038" s="89" t="s">
        <v>1363</v>
      </c>
      <c r="E3038" s="89" t="b">
        <v>0</v>
      </c>
      <c r="F3038" s="89" t="b">
        <v>0</v>
      </c>
      <c r="G3038" s="89" t="b">
        <v>0</v>
      </c>
    </row>
    <row r="3039" spans="1:7" ht="15">
      <c r="A3039" s="90" t="s">
        <v>1461</v>
      </c>
      <c r="B3039" s="89">
        <v>2</v>
      </c>
      <c r="C3039" s="103">
        <v>0</v>
      </c>
      <c r="D3039" s="89" t="s">
        <v>1363</v>
      </c>
      <c r="E3039" s="89" t="b">
        <v>0</v>
      </c>
      <c r="F3039" s="89" t="b">
        <v>0</v>
      </c>
      <c r="G3039" s="89" t="b">
        <v>0</v>
      </c>
    </row>
    <row r="3040" spans="1:7" ht="15">
      <c r="A3040" s="90" t="s">
        <v>1480</v>
      </c>
      <c r="B3040" s="89">
        <v>2</v>
      </c>
      <c r="C3040" s="103">
        <v>0</v>
      </c>
      <c r="D3040" s="89" t="s">
        <v>1363</v>
      </c>
      <c r="E3040" s="89" t="b">
        <v>0</v>
      </c>
      <c r="F3040" s="89" t="b">
        <v>0</v>
      </c>
      <c r="G3040" s="89" t="b">
        <v>0</v>
      </c>
    </row>
    <row r="3041" spans="1:7" ht="15">
      <c r="A3041" s="90" t="s">
        <v>2939</v>
      </c>
      <c r="B3041" s="89">
        <v>2</v>
      </c>
      <c r="C3041" s="103">
        <v>0</v>
      </c>
      <c r="D3041" s="89" t="s">
        <v>1363</v>
      </c>
      <c r="E3041" s="89" t="b">
        <v>0</v>
      </c>
      <c r="F3041" s="89" t="b">
        <v>0</v>
      </c>
      <c r="G3041" s="89" t="b">
        <v>0</v>
      </c>
    </row>
    <row r="3042" spans="1:7" ht="15">
      <c r="A3042" s="90" t="s">
        <v>1459</v>
      </c>
      <c r="B3042" s="89">
        <v>6</v>
      </c>
      <c r="C3042" s="103">
        <v>0</v>
      </c>
      <c r="D3042" s="89" t="s">
        <v>1364</v>
      </c>
      <c r="E3042" s="89" t="b">
        <v>0</v>
      </c>
      <c r="F3042" s="89" t="b">
        <v>0</v>
      </c>
      <c r="G3042" s="89" t="b">
        <v>0</v>
      </c>
    </row>
    <row r="3043" spans="1:7" ht="15">
      <c r="A3043" s="90" t="s">
        <v>1457</v>
      </c>
      <c r="B3043" s="89">
        <v>4</v>
      </c>
      <c r="C3043" s="103">
        <v>0</v>
      </c>
      <c r="D3043" s="89" t="s">
        <v>1364</v>
      </c>
      <c r="E3043" s="89" t="b">
        <v>0</v>
      </c>
      <c r="F3043" s="89" t="b">
        <v>0</v>
      </c>
      <c r="G3043" s="89" t="b">
        <v>0</v>
      </c>
    </row>
    <row r="3044" spans="1:7" ht="15">
      <c r="A3044" s="90" t="s">
        <v>1863</v>
      </c>
      <c r="B3044" s="89">
        <v>3</v>
      </c>
      <c r="C3044" s="103">
        <v>0</v>
      </c>
      <c r="D3044" s="89" t="s">
        <v>1364</v>
      </c>
      <c r="E3044" s="89" t="b">
        <v>0</v>
      </c>
      <c r="F3044" s="89" t="b">
        <v>0</v>
      </c>
      <c r="G3044" s="89" t="b">
        <v>0</v>
      </c>
    </row>
    <row r="3045" spans="1:7" ht="15">
      <c r="A3045" s="90" t="s">
        <v>1568</v>
      </c>
      <c r="B3045" s="89">
        <v>3</v>
      </c>
      <c r="C3045" s="103">
        <v>0</v>
      </c>
      <c r="D3045" s="89" t="s">
        <v>1364</v>
      </c>
      <c r="E3045" s="89" t="b">
        <v>0</v>
      </c>
      <c r="F3045" s="89" t="b">
        <v>0</v>
      </c>
      <c r="G3045" s="89" t="b">
        <v>0</v>
      </c>
    </row>
    <row r="3046" spans="1:7" ht="15">
      <c r="A3046" s="90" t="s">
        <v>1799</v>
      </c>
      <c r="B3046" s="89">
        <v>3</v>
      </c>
      <c r="C3046" s="103">
        <v>0</v>
      </c>
      <c r="D3046" s="89" t="s">
        <v>1364</v>
      </c>
      <c r="E3046" s="89" t="b">
        <v>0</v>
      </c>
      <c r="F3046" s="89" t="b">
        <v>0</v>
      </c>
      <c r="G3046" s="89" t="b">
        <v>0</v>
      </c>
    </row>
    <row r="3047" spans="1:7" ht="15">
      <c r="A3047" s="90" t="s">
        <v>1536</v>
      </c>
      <c r="B3047" s="89">
        <v>2</v>
      </c>
      <c r="C3047" s="103">
        <v>0</v>
      </c>
      <c r="D3047" s="89" t="s">
        <v>1364</v>
      </c>
      <c r="E3047" s="89" t="b">
        <v>0</v>
      </c>
      <c r="F3047" s="89" t="b">
        <v>0</v>
      </c>
      <c r="G3047" s="89" t="b">
        <v>0</v>
      </c>
    </row>
    <row r="3048" spans="1:7" ht="15">
      <c r="A3048" s="90" t="s">
        <v>2109</v>
      </c>
      <c r="B3048" s="89">
        <v>2</v>
      </c>
      <c r="C3048" s="103">
        <v>0</v>
      </c>
      <c r="D3048" s="89" t="s">
        <v>1364</v>
      </c>
      <c r="E3048" s="89" t="b">
        <v>0</v>
      </c>
      <c r="F3048" s="89" t="b">
        <v>0</v>
      </c>
      <c r="G3048" s="89" t="b">
        <v>0</v>
      </c>
    </row>
    <row r="3049" spans="1:7" ht="15">
      <c r="A3049" s="90" t="s">
        <v>1456</v>
      </c>
      <c r="B3049" s="89">
        <v>2</v>
      </c>
      <c r="C3049" s="103">
        <v>0</v>
      </c>
      <c r="D3049" s="89" t="s">
        <v>1364</v>
      </c>
      <c r="E3049" s="89" t="b">
        <v>0</v>
      </c>
      <c r="F3049" s="89" t="b">
        <v>0</v>
      </c>
      <c r="G3049" s="89" t="b">
        <v>0</v>
      </c>
    </row>
    <row r="3050" spans="1:7" ht="15">
      <c r="A3050" s="90" t="s">
        <v>1471</v>
      </c>
      <c r="B3050" s="89">
        <v>2</v>
      </c>
      <c r="C3050" s="103">
        <v>0</v>
      </c>
      <c r="D3050" s="89" t="s">
        <v>1364</v>
      </c>
      <c r="E3050" s="89" t="b">
        <v>0</v>
      </c>
      <c r="F3050" s="89" t="b">
        <v>0</v>
      </c>
      <c r="G3050" s="89" t="b">
        <v>0</v>
      </c>
    </row>
    <row r="3051" spans="1:7" ht="15">
      <c r="A3051" s="90" t="s">
        <v>2189</v>
      </c>
      <c r="B3051" s="89">
        <v>2</v>
      </c>
      <c r="C3051" s="103">
        <v>0</v>
      </c>
      <c r="D3051" s="89" t="s">
        <v>1364</v>
      </c>
      <c r="E3051" s="89" t="b">
        <v>0</v>
      </c>
      <c r="F3051" s="89" t="b">
        <v>0</v>
      </c>
      <c r="G3051" s="89" t="b">
        <v>0</v>
      </c>
    </row>
    <row r="3052" spans="1:7" ht="15">
      <c r="A3052" s="90" t="s">
        <v>1621</v>
      </c>
      <c r="B3052" s="89">
        <v>5</v>
      </c>
      <c r="C3052" s="103">
        <v>0</v>
      </c>
      <c r="D3052" s="89" t="s">
        <v>1365</v>
      </c>
      <c r="E3052" s="89" t="b">
        <v>0</v>
      </c>
      <c r="F3052" s="89" t="b">
        <v>0</v>
      </c>
      <c r="G3052" s="89" t="b">
        <v>0</v>
      </c>
    </row>
    <row r="3053" spans="1:7" ht="15">
      <c r="A3053" s="90" t="s">
        <v>1687</v>
      </c>
      <c r="B3053" s="89">
        <v>3</v>
      </c>
      <c r="C3053" s="103">
        <v>0</v>
      </c>
      <c r="D3053" s="89" t="s">
        <v>1365</v>
      </c>
      <c r="E3053" s="89" t="b">
        <v>0</v>
      </c>
      <c r="F3053" s="89" t="b">
        <v>0</v>
      </c>
      <c r="G3053" s="89" t="b">
        <v>0</v>
      </c>
    </row>
    <row r="3054" spans="1:7" ht="15">
      <c r="A3054" s="90" t="s">
        <v>2467</v>
      </c>
      <c r="B3054" s="89">
        <v>3</v>
      </c>
      <c r="C3054" s="103">
        <v>0</v>
      </c>
      <c r="D3054" s="89" t="s">
        <v>1365</v>
      </c>
      <c r="E3054" s="89" t="b">
        <v>0</v>
      </c>
      <c r="F3054" s="89" t="b">
        <v>0</v>
      </c>
      <c r="G3054" s="89" t="b">
        <v>0</v>
      </c>
    </row>
    <row r="3055" spans="1:7" ht="15">
      <c r="A3055" s="90" t="s">
        <v>1722</v>
      </c>
      <c r="B3055" s="89">
        <v>3</v>
      </c>
      <c r="C3055" s="103">
        <v>0</v>
      </c>
      <c r="D3055" s="89" t="s">
        <v>1365</v>
      </c>
      <c r="E3055" s="89" t="b">
        <v>0</v>
      </c>
      <c r="F3055" s="89" t="b">
        <v>0</v>
      </c>
      <c r="G3055" s="89" t="b">
        <v>0</v>
      </c>
    </row>
    <row r="3056" spans="1:7" ht="15">
      <c r="A3056" s="90" t="s">
        <v>1896</v>
      </c>
      <c r="B3056" s="89">
        <v>3</v>
      </c>
      <c r="C3056" s="103">
        <v>0</v>
      </c>
      <c r="D3056" s="89" t="s">
        <v>1365</v>
      </c>
      <c r="E3056" s="89" t="b">
        <v>0</v>
      </c>
      <c r="F3056" s="89" t="b">
        <v>0</v>
      </c>
      <c r="G3056" s="89" t="b">
        <v>0</v>
      </c>
    </row>
    <row r="3057" spans="1:7" ht="15">
      <c r="A3057" s="90" t="s">
        <v>2459</v>
      </c>
      <c r="B3057" s="89">
        <v>3</v>
      </c>
      <c r="C3057" s="103">
        <v>0</v>
      </c>
      <c r="D3057" s="89" t="s">
        <v>1365</v>
      </c>
      <c r="E3057" s="89" t="b">
        <v>0</v>
      </c>
      <c r="F3057" s="89" t="b">
        <v>0</v>
      </c>
      <c r="G3057" s="89" t="b">
        <v>0</v>
      </c>
    </row>
    <row r="3058" spans="1:7" ht="15">
      <c r="A3058" s="90" t="s">
        <v>3492</v>
      </c>
      <c r="B3058" s="89">
        <v>2</v>
      </c>
      <c r="C3058" s="103">
        <v>0</v>
      </c>
      <c r="D3058" s="89" t="s">
        <v>1365</v>
      </c>
      <c r="E3058" s="89" t="b">
        <v>0</v>
      </c>
      <c r="F3058" s="89" t="b">
        <v>0</v>
      </c>
      <c r="G3058" s="89" t="b">
        <v>0</v>
      </c>
    </row>
    <row r="3059" spans="1:7" ht="15">
      <c r="A3059" s="90" t="s">
        <v>1562</v>
      </c>
      <c r="B3059" s="89">
        <v>2</v>
      </c>
      <c r="C3059" s="103">
        <v>0</v>
      </c>
      <c r="D3059" s="89" t="s">
        <v>1365</v>
      </c>
      <c r="E3059" s="89" t="b">
        <v>0</v>
      </c>
      <c r="F3059" s="89" t="b">
        <v>0</v>
      </c>
      <c r="G3059" s="89" t="b">
        <v>0</v>
      </c>
    </row>
    <row r="3060" spans="1:7" ht="15">
      <c r="A3060" s="90" t="s">
        <v>1474</v>
      </c>
      <c r="B3060" s="89">
        <v>2</v>
      </c>
      <c r="C3060" s="103">
        <v>0</v>
      </c>
      <c r="D3060" s="89" t="s">
        <v>1365</v>
      </c>
      <c r="E3060" s="89" t="b">
        <v>0</v>
      </c>
      <c r="F3060" s="89" t="b">
        <v>0</v>
      </c>
      <c r="G3060" s="89" t="b">
        <v>0</v>
      </c>
    </row>
    <row r="3061" spans="1:7" ht="15">
      <c r="A3061" s="90" t="s">
        <v>1785</v>
      </c>
      <c r="B3061" s="89">
        <v>2</v>
      </c>
      <c r="C3061" s="103">
        <v>0</v>
      </c>
      <c r="D3061" s="89" t="s">
        <v>1365</v>
      </c>
      <c r="E3061" s="89" t="b">
        <v>0</v>
      </c>
      <c r="F3061" s="89" t="b">
        <v>0</v>
      </c>
      <c r="G3061" s="89" t="b">
        <v>0</v>
      </c>
    </row>
    <row r="3062" spans="1:7" ht="15">
      <c r="A3062" s="90" t="s">
        <v>2770</v>
      </c>
      <c r="B3062" s="89">
        <v>2</v>
      </c>
      <c r="C3062" s="103">
        <v>0</v>
      </c>
      <c r="D3062" s="89" t="s">
        <v>1365</v>
      </c>
      <c r="E3062" s="89" t="b">
        <v>0</v>
      </c>
      <c r="F3062" s="89" t="b">
        <v>0</v>
      </c>
      <c r="G3062" s="89" t="b">
        <v>0</v>
      </c>
    </row>
    <row r="3063" spans="1:7" ht="15">
      <c r="A3063" s="90" t="s">
        <v>2133</v>
      </c>
      <c r="B3063" s="89">
        <v>2</v>
      </c>
      <c r="C3063" s="103">
        <v>0</v>
      </c>
      <c r="D3063" s="89" t="s">
        <v>1365</v>
      </c>
      <c r="E3063" s="89" t="b">
        <v>0</v>
      </c>
      <c r="F3063" s="89" t="b">
        <v>1</v>
      </c>
      <c r="G3063" s="89" t="b">
        <v>0</v>
      </c>
    </row>
    <row r="3064" spans="1:7" ht="15">
      <c r="A3064" s="90" t="s">
        <v>1464</v>
      </c>
      <c r="B3064" s="89">
        <v>2</v>
      </c>
      <c r="C3064" s="103">
        <v>0</v>
      </c>
      <c r="D3064" s="89" t="s">
        <v>1365</v>
      </c>
      <c r="E3064" s="89" t="b">
        <v>0</v>
      </c>
      <c r="F3064" s="89" t="b">
        <v>0</v>
      </c>
      <c r="G3064" s="89" t="b">
        <v>0</v>
      </c>
    </row>
    <row r="3065" spans="1:7" ht="15">
      <c r="A3065" s="90" t="s">
        <v>1823</v>
      </c>
      <c r="B3065" s="89">
        <v>2</v>
      </c>
      <c r="C3065" s="103">
        <v>0</v>
      </c>
      <c r="D3065" s="89" t="s">
        <v>1365</v>
      </c>
      <c r="E3065" s="89" t="b">
        <v>0</v>
      </c>
      <c r="F3065" s="89" t="b">
        <v>0</v>
      </c>
      <c r="G3065" s="89" t="b">
        <v>0</v>
      </c>
    </row>
    <row r="3066" spans="1:7" ht="15">
      <c r="A3066" s="90" t="s">
        <v>3010</v>
      </c>
      <c r="B3066" s="89">
        <v>2</v>
      </c>
      <c r="C3066" s="103">
        <v>0</v>
      </c>
      <c r="D3066" s="89" t="s">
        <v>1365</v>
      </c>
      <c r="E3066" s="89" t="b">
        <v>0</v>
      </c>
      <c r="F3066" s="89" t="b">
        <v>0</v>
      </c>
      <c r="G3066" s="89" t="b">
        <v>0</v>
      </c>
    </row>
    <row r="3067" spans="1:7" ht="15">
      <c r="A3067" s="90" t="s">
        <v>1466</v>
      </c>
      <c r="B3067" s="89">
        <v>2</v>
      </c>
      <c r="C3067" s="103">
        <v>0</v>
      </c>
      <c r="D3067" s="89" t="s">
        <v>1365</v>
      </c>
      <c r="E3067" s="89" t="b">
        <v>0</v>
      </c>
      <c r="F3067" s="89" t="b">
        <v>0</v>
      </c>
      <c r="G3067" s="89" t="b">
        <v>0</v>
      </c>
    </row>
    <row r="3068" spans="1:7" ht="15">
      <c r="A3068" s="90" t="s">
        <v>1517</v>
      </c>
      <c r="B3068" s="89">
        <v>2</v>
      </c>
      <c r="C3068" s="103">
        <v>0</v>
      </c>
      <c r="D3068" s="89" t="s">
        <v>1365</v>
      </c>
      <c r="E3068" s="89" t="b">
        <v>0</v>
      </c>
      <c r="F3068" s="89" t="b">
        <v>0</v>
      </c>
      <c r="G3068" s="89" t="b">
        <v>0</v>
      </c>
    </row>
    <row r="3069" spans="1:7" ht="15">
      <c r="A3069" s="90" t="s">
        <v>1457</v>
      </c>
      <c r="B3069" s="89">
        <v>2</v>
      </c>
      <c r="C3069" s="103">
        <v>0</v>
      </c>
      <c r="D3069" s="89" t="s">
        <v>1365</v>
      </c>
      <c r="E3069" s="89" t="b">
        <v>0</v>
      </c>
      <c r="F3069" s="89" t="b">
        <v>0</v>
      </c>
      <c r="G3069" s="89" t="b">
        <v>0</v>
      </c>
    </row>
    <row r="3070" spans="1:7" ht="15">
      <c r="A3070" s="90" t="s">
        <v>817</v>
      </c>
      <c r="B3070" s="89">
        <v>2</v>
      </c>
      <c r="C3070" s="103">
        <v>0</v>
      </c>
      <c r="D3070" s="89" t="s">
        <v>1365</v>
      </c>
      <c r="E3070" s="89" t="b">
        <v>0</v>
      </c>
      <c r="F3070" s="89" t="b">
        <v>0</v>
      </c>
      <c r="G3070" s="89" t="b">
        <v>0</v>
      </c>
    </row>
    <row r="3071" spans="1:7" ht="15">
      <c r="A3071" s="90" t="s">
        <v>1546</v>
      </c>
      <c r="B3071" s="89">
        <v>2</v>
      </c>
      <c r="C3071" s="103">
        <v>0</v>
      </c>
      <c r="D3071" s="89" t="s">
        <v>1365</v>
      </c>
      <c r="E3071" s="89" t="b">
        <v>0</v>
      </c>
      <c r="F3071" s="89" t="b">
        <v>0</v>
      </c>
      <c r="G3071" s="89" t="b">
        <v>0</v>
      </c>
    </row>
    <row r="3072" spans="1:7" ht="15">
      <c r="A3072" s="90" t="s">
        <v>2071</v>
      </c>
      <c r="B3072" s="89">
        <v>2</v>
      </c>
      <c r="C3072" s="103">
        <v>0</v>
      </c>
      <c r="D3072" s="89" t="s">
        <v>1365</v>
      </c>
      <c r="E3072" s="89" t="b">
        <v>0</v>
      </c>
      <c r="F3072" s="89" t="b">
        <v>0</v>
      </c>
      <c r="G3072" s="89" t="b">
        <v>0</v>
      </c>
    </row>
    <row r="3073" spans="1:7" ht="15">
      <c r="A3073" s="90" t="s">
        <v>2383</v>
      </c>
      <c r="B3073" s="89">
        <v>2</v>
      </c>
      <c r="C3073" s="103">
        <v>0</v>
      </c>
      <c r="D3073" s="89" t="s">
        <v>1365</v>
      </c>
      <c r="E3073" s="89" t="b">
        <v>1</v>
      </c>
      <c r="F3073" s="89" t="b">
        <v>0</v>
      </c>
      <c r="G3073" s="89" t="b">
        <v>0</v>
      </c>
    </row>
    <row r="3074" spans="1:7" ht="15">
      <c r="A3074" s="90" t="s">
        <v>1459</v>
      </c>
      <c r="B3074" s="89">
        <v>6</v>
      </c>
      <c r="C3074" s="103">
        <v>0</v>
      </c>
      <c r="D3074" s="89" t="s">
        <v>1366</v>
      </c>
      <c r="E3074" s="89" t="b">
        <v>0</v>
      </c>
      <c r="F3074" s="89" t="b">
        <v>0</v>
      </c>
      <c r="G3074" s="89" t="b">
        <v>0</v>
      </c>
    </row>
    <row r="3075" spans="1:7" ht="15">
      <c r="A3075" s="90" t="s">
        <v>1456</v>
      </c>
      <c r="B3075" s="89">
        <v>5</v>
      </c>
      <c r="C3075" s="103">
        <v>0</v>
      </c>
      <c r="D3075" s="89" t="s">
        <v>1366</v>
      </c>
      <c r="E3075" s="89" t="b">
        <v>0</v>
      </c>
      <c r="F3075" s="89" t="b">
        <v>0</v>
      </c>
      <c r="G3075" s="89" t="b">
        <v>0</v>
      </c>
    </row>
    <row r="3076" spans="1:7" ht="15">
      <c r="A3076" s="90" t="s">
        <v>1460</v>
      </c>
      <c r="B3076" s="89">
        <v>5</v>
      </c>
      <c r="C3076" s="103">
        <v>0</v>
      </c>
      <c r="D3076" s="89" t="s">
        <v>1366</v>
      </c>
      <c r="E3076" s="89" t="b">
        <v>0</v>
      </c>
      <c r="F3076" s="89" t="b">
        <v>0</v>
      </c>
      <c r="G3076" s="89" t="b">
        <v>0</v>
      </c>
    </row>
    <row r="3077" spans="1:7" ht="15">
      <c r="A3077" s="90" t="s">
        <v>1457</v>
      </c>
      <c r="B3077" s="89">
        <v>5</v>
      </c>
      <c r="C3077" s="103">
        <v>0</v>
      </c>
      <c r="D3077" s="89" t="s">
        <v>1366</v>
      </c>
      <c r="E3077" s="89" t="b">
        <v>0</v>
      </c>
      <c r="F3077" s="89" t="b">
        <v>0</v>
      </c>
      <c r="G3077" s="89" t="b">
        <v>0</v>
      </c>
    </row>
    <row r="3078" spans="1:7" ht="15">
      <c r="A3078" s="90" t="s">
        <v>1469</v>
      </c>
      <c r="B3078" s="89">
        <v>3</v>
      </c>
      <c r="C3078" s="103">
        <v>0</v>
      </c>
      <c r="D3078" s="89" t="s">
        <v>1366</v>
      </c>
      <c r="E3078" s="89" t="b">
        <v>0</v>
      </c>
      <c r="F3078" s="89" t="b">
        <v>0</v>
      </c>
      <c r="G3078" s="89" t="b">
        <v>0</v>
      </c>
    </row>
    <row r="3079" spans="1:7" ht="15">
      <c r="A3079" s="90" t="s">
        <v>1542</v>
      </c>
      <c r="B3079" s="89">
        <v>2</v>
      </c>
      <c r="C3079" s="103">
        <v>0</v>
      </c>
      <c r="D3079" s="89" t="s">
        <v>1366</v>
      </c>
      <c r="E3079" s="89" t="b">
        <v>0</v>
      </c>
      <c r="F3079" s="89" t="b">
        <v>0</v>
      </c>
      <c r="G3079" s="89" t="b">
        <v>0</v>
      </c>
    </row>
    <row r="3080" spans="1:7" ht="15">
      <c r="A3080" s="90" t="s">
        <v>2171</v>
      </c>
      <c r="B3080" s="89">
        <v>2</v>
      </c>
      <c r="C3080" s="103">
        <v>0</v>
      </c>
      <c r="D3080" s="89" t="s">
        <v>1366</v>
      </c>
      <c r="E3080" s="89" t="b">
        <v>0</v>
      </c>
      <c r="F3080" s="89" t="b">
        <v>0</v>
      </c>
      <c r="G3080" s="89" t="b">
        <v>0</v>
      </c>
    </row>
    <row r="3081" spans="1:7" ht="15">
      <c r="A3081" s="90" t="s">
        <v>1455</v>
      </c>
      <c r="B3081" s="89">
        <v>2</v>
      </c>
      <c r="C3081" s="103">
        <v>0</v>
      </c>
      <c r="D3081" s="89" t="s">
        <v>1366</v>
      </c>
      <c r="E3081" s="89" t="b">
        <v>0</v>
      </c>
      <c r="F3081" s="89" t="b">
        <v>0</v>
      </c>
      <c r="G3081" s="89" t="b">
        <v>0</v>
      </c>
    </row>
    <row r="3082" spans="1:7" ht="15">
      <c r="A3082" s="90" t="s">
        <v>1508</v>
      </c>
      <c r="B3082" s="89">
        <v>2</v>
      </c>
      <c r="C3082" s="103">
        <v>0</v>
      </c>
      <c r="D3082" s="89" t="s">
        <v>1366</v>
      </c>
      <c r="E3082" s="89" t="b">
        <v>0</v>
      </c>
      <c r="F3082" s="89" t="b">
        <v>0</v>
      </c>
      <c r="G3082" s="89" t="b">
        <v>0</v>
      </c>
    </row>
    <row r="3083" spans="1:7" ht="15">
      <c r="A3083" s="90" t="s">
        <v>1564</v>
      </c>
      <c r="B3083" s="89">
        <v>2</v>
      </c>
      <c r="C3083" s="103">
        <v>0</v>
      </c>
      <c r="D3083" s="89" t="s">
        <v>1366</v>
      </c>
      <c r="E3083" s="89" t="b">
        <v>0</v>
      </c>
      <c r="F3083" s="89" t="b">
        <v>0</v>
      </c>
      <c r="G3083" s="89" t="b">
        <v>0</v>
      </c>
    </row>
    <row r="3084" spans="1:7" ht="15">
      <c r="A3084" s="90" t="s">
        <v>2013</v>
      </c>
      <c r="B3084" s="89">
        <v>2</v>
      </c>
      <c r="C3084" s="103">
        <v>0</v>
      </c>
      <c r="D3084" s="89" t="s">
        <v>1366</v>
      </c>
      <c r="E3084" s="89" t="b">
        <v>0</v>
      </c>
      <c r="F3084" s="89" t="b">
        <v>0</v>
      </c>
      <c r="G3084" s="89" t="b">
        <v>0</v>
      </c>
    </row>
    <row r="3085" spans="1:7" ht="15">
      <c r="A3085" s="90" t="s">
        <v>1938</v>
      </c>
      <c r="B3085" s="89">
        <v>2</v>
      </c>
      <c r="C3085" s="103">
        <v>0</v>
      </c>
      <c r="D3085" s="89" t="s">
        <v>1366</v>
      </c>
      <c r="E3085" s="89" t="b">
        <v>0</v>
      </c>
      <c r="F3085" s="89" t="b">
        <v>1</v>
      </c>
      <c r="G3085" s="89" t="b">
        <v>0</v>
      </c>
    </row>
    <row r="3086" spans="1:7" ht="15">
      <c r="A3086" s="90" t="s">
        <v>3324</v>
      </c>
      <c r="B3086" s="89">
        <v>2</v>
      </c>
      <c r="C3086" s="103">
        <v>0</v>
      </c>
      <c r="D3086" s="89" t="s">
        <v>1366</v>
      </c>
      <c r="E3086" s="89" t="b">
        <v>0</v>
      </c>
      <c r="F3086" s="89" t="b">
        <v>0</v>
      </c>
      <c r="G3086" s="89" t="b">
        <v>0</v>
      </c>
    </row>
    <row r="3087" spans="1:7" ht="15">
      <c r="A3087" s="90" t="s">
        <v>2016</v>
      </c>
      <c r="B3087" s="89">
        <v>5</v>
      </c>
      <c r="C3087" s="103">
        <v>0</v>
      </c>
      <c r="D3087" s="89" t="s">
        <v>1367</v>
      </c>
      <c r="E3087" s="89" t="b">
        <v>0</v>
      </c>
      <c r="F3087" s="89" t="b">
        <v>0</v>
      </c>
      <c r="G3087" s="89" t="b">
        <v>0</v>
      </c>
    </row>
    <row r="3088" spans="1:7" ht="15">
      <c r="A3088" s="90" t="s">
        <v>2046</v>
      </c>
      <c r="B3088" s="89">
        <v>3</v>
      </c>
      <c r="C3088" s="103">
        <v>0</v>
      </c>
      <c r="D3088" s="89" t="s">
        <v>1367</v>
      </c>
      <c r="E3088" s="89" t="b">
        <v>0</v>
      </c>
      <c r="F3088" s="89" t="b">
        <v>0</v>
      </c>
      <c r="G3088" s="89" t="b">
        <v>0</v>
      </c>
    </row>
    <row r="3089" spans="1:7" ht="15">
      <c r="A3089" s="90" t="s">
        <v>3436</v>
      </c>
      <c r="B3089" s="89">
        <v>2</v>
      </c>
      <c r="C3089" s="103">
        <v>0</v>
      </c>
      <c r="D3089" s="89" t="s">
        <v>1367</v>
      </c>
      <c r="E3089" s="89" t="b">
        <v>0</v>
      </c>
      <c r="F3089" s="89" t="b">
        <v>0</v>
      </c>
      <c r="G3089" s="89" t="b">
        <v>0</v>
      </c>
    </row>
    <row r="3090" spans="1:7" ht="15">
      <c r="A3090" s="90" t="s">
        <v>1458</v>
      </c>
      <c r="B3090" s="89">
        <v>2</v>
      </c>
      <c r="C3090" s="103">
        <v>0</v>
      </c>
      <c r="D3090" s="89" t="s">
        <v>1367</v>
      </c>
      <c r="E3090" s="89" t="b">
        <v>0</v>
      </c>
      <c r="F3090" s="89" t="b">
        <v>0</v>
      </c>
      <c r="G3090" s="89" t="b">
        <v>0</v>
      </c>
    </row>
    <row r="3091" spans="1:7" ht="15">
      <c r="A3091" s="90" t="s">
        <v>1467</v>
      </c>
      <c r="B3091" s="89">
        <v>2</v>
      </c>
      <c r="C3091" s="103">
        <v>0</v>
      </c>
      <c r="D3091" s="89" t="s">
        <v>1367</v>
      </c>
      <c r="E3091" s="89" t="b">
        <v>0</v>
      </c>
      <c r="F3091" s="89" t="b">
        <v>0</v>
      </c>
      <c r="G3091" s="89" t="b">
        <v>0</v>
      </c>
    </row>
    <row r="3092" spans="1:7" ht="15">
      <c r="A3092" s="90" t="s">
        <v>3228</v>
      </c>
      <c r="B3092" s="89">
        <v>2</v>
      </c>
      <c r="C3092" s="103">
        <v>0</v>
      </c>
      <c r="D3092" s="89" t="s">
        <v>1367</v>
      </c>
      <c r="E3092" s="89" t="b">
        <v>0</v>
      </c>
      <c r="F3092" s="89" t="b">
        <v>0</v>
      </c>
      <c r="G3092" s="89" t="b">
        <v>0</v>
      </c>
    </row>
    <row r="3093" spans="1:7" ht="15">
      <c r="A3093" s="90" t="s">
        <v>2449</v>
      </c>
      <c r="B3093" s="89">
        <v>2</v>
      </c>
      <c r="C3093" s="103">
        <v>0</v>
      </c>
      <c r="D3093" s="89" t="s">
        <v>1367</v>
      </c>
      <c r="E3093" s="89" t="b">
        <v>0</v>
      </c>
      <c r="F3093" s="89" t="b">
        <v>0</v>
      </c>
      <c r="G3093" s="89" t="b">
        <v>0</v>
      </c>
    </row>
    <row r="3094" spans="1:7" ht="15">
      <c r="A3094" s="90" t="s">
        <v>1587</v>
      </c>
      <c r="B3094" s="89">
        <v>2</v>
      </c>
      <c r="C3094" s="103">
        <v>0</v>
      </c>
      <c r="D3094" s="89" t="s">
        <v>1367</v>
      </c>
      <c r="E3094" s="89" t="b">
        <v>0</v>
      </c>
      <c r="F3094" s="89" t="b">
        <v>1</v>
      </c>
      <c r="G3094" s="89" t="b">
        <v>0</v>
      </c>
    </row>
    <row r="3095" spans="1:7" ht="15">
      <c r="A3095" s="90" t="s">
        <v>1569</v>
      </c>
      <c r="B3095" s="89">
        <v>2</v>
      </c>
      <c r="C3095" s="103">
        <v>0</v>
      </c>
      <c r="D3095" s="89" t="s">
        <v>1367</v>
      </c>
      <c r="E3095" s="89" t="b">
        <v>0</v>
      </c>
      <c r="F3095" s="89" t="b">
        <v>0</v>
      </c>
      <c r="G3095" s="89" t="b">
        <v>0</v>
      </c>
    </row>
    <row r="3096" spans="1:7" ht="15">
      <c r="A3096" s="90" t="s">
        <v>1455</v>
      </c>
      <c r="B3096" s="89">
        <v>2</v>
      </c>
      <c r="C3096" s="103">
        <v>0</v>
      </c>
      <c r="D3096" s="89" t="s">
        <v>1367</v>
      </c>
      <c r="E3096" s="89" t="b">
        <v>0</v>
      </c>
      <c r="F3096" s="89" t="b">
        <v>0</v>
      </c>
      <c r="G3096" s="89" t="b">
        <v>0</v>
      </c>
    </row>
    <row r="3097" spans="1:7" ht="15">
      <c r="A3097" s="90" t="s">
        <v>1671</v>
      </c>
      <c r="B3097" s="89">
        <v>7</v>
      </c>
      <c r="C3097" s="103">
        <v>0</v>
      </c>
      <c r="D3097" s="89" t="s">
        <v>1368</v>
      </c>
      <c r="E3097" s="89" t="b">
        <v>0</v>
      </c>
      <c r="F3097" s="89" t="b">
        <v>0</v>
      </c>
      <c r="G3097" s="89" t="b">
        <v>0</v>
      </c>
    </row>
    <row r="3098" spans="1:7" ht="15">
      <c r="A3098" s="90" t="s">
        <v>1814</v>
      </c>
      <c r="B3098" s="89">
        <v>6</v>
      </c>
      <c r="C3098" s="103">
        <v>0</v>
      </c>
      <c r="D3098" s="89" t="s">
        <v>1368</v>
      </c>
      <c r="E3098" s="89" t="b">
        <v>0</v>
      </c>
      <c r="F3098" s="89" t="b">
        <v>0</v>
      </c>
      <c r="G3098" s="89" t="b">
        <v>0</v>
      </c>
    </row>
    <row r="3099" spans="1:7" ht="15">
      <c r="A3099" s="90" t="s">
        <v>1455</v>
      </c>
      <c r="B3099" s="89">
        <v>4</v>
      </c>
      <c r="C3099" s="103">
        <v>0</v>
      </c>
      <c r="D3099" s="89" t="s">
        <v>1368</v>
      </c>
      <c r="E3099" s="89" t="b">
        <v>0</v>
      </c>
      <c r="F3099" s="89" t="b">
        <v>0</v>
      </c>
      <c r="G3099" s="89" t="b">
        <v>0</v>
      </c>
    </row>
    <row r="3100" spans="1:7" ht="15">
      <c r="A3100" s="90" t="s">
        <v>2214</v>
      </c>
      <c r="B3100" s="89">
        <v>3</v>
      </c>
      <c r="C3100" s="103">
        <v>0</v>
      </c>
      <c r="D3100" s="89" t="s">
        <v>1368</v>
      </c>
      <c r="E3100" s="89" t="b">
        <v>0</v>
      </c>
      <c r="F3100" s="89" t="b">
        <v>0</v>
      </c>
      <c r="G3100" s="89" t="b">
        <v>0</v>
      </c>
    </row>
    <row r="3101" spans="1:7" ht="15">
      <c r="A3101" s="90" t="s">
        <v>2643</v>
      </c>
      <c r="B3101" s="89">
        <v>3</v>
      </c>
      <c r="C3101" s="103">
        <v>0</v>
      </c>
      <c r="D3101" s="89" t="s">
        <v>1368</v>
      </c>
      <c r="E3101" s="89" t="b">
        <v>0</v>
      </c>
      <c r="F3101" s="89" t="b">
        <v>1</v>
      </c>
      <c r="G3101" s="89" t="b">
        <v>0</v>
      </c>
    </row>
    <row r="3102" spans="1:7" ht="15">
      <c r="A3102" s="90" t="s">
        <v>3442</v>
      </c>
      <c r="B3102" s="89">
        <v>2</v>
      </c>
      <c r="C3102" s="103">
        <v>0</v>
      </c>
      <c r="D3102" s="89" t="s">
        <v>1368</v>
      </c>
      <c r="E3102" s="89" t="b">
        <v>0</v>
      </c>
      <c r="F3102" s="89" t="b">
        <v>0</v>
      </c>
      <c r="G3102" s="89" t="b">
        <v>0</v>
      </c>
    </row>
    <row r="3103" spans="1:7" ht="15">
      <c r="A3103" s="90" t="s">
        <v>1847</v>
      </c>
      <c r="B3103" s="89">
        <v>2</v>
      </c>
      <c r="C3103" s="103">
        <v>0</v>
      </c>
      <c r="D3103" s="89" t="s">
        <v>1368</v>
      </c>
      <c r="E3103" s="89" t="b">
        <v>0</v>
      </c>
      <c r="F3103" s="89" t="b">
        <v>0</v>
      </c>
      <c r="G3103" s="89" t="b">
        <v>0</v>
      </c>
    </row>
    <row r="3104" spans="1:7" ht="15">
      <c r="A3104" s="90" t="s">
        <v>1953</v>
      </c>
      <c r="B3104" s="89">
        <v>2</v>
      </c>
      <c r="C3104" s="103">
        <v>0</v>
      </c>
      <c r="D3104" s="89" t="s">
        <v>1368</v>
      </c>
      <c r="E3104" s="89" t="b">
        <v>0</v>
      </c>
      <c r="F3104" s="89" t="b">
        <v>0</v>
      </c>
      <c r="G3104" s="89" t="b">
        <v>0</v>
      </c>
    </row>
    <row r="3105" spans="1:7" ht="15">
      <c r="A3105" s="90" t="s">
        <v>2048</v>
      </c>
      <c r="B3105" s="89">
        <v>2</v>
      </c>
      <c r="C3105" s="103">
        <v>0</v>
      </c>
      <c r="D3105" s="89" t="s">
        <v>1368</v>
      </c>
      <c r="E3105" s="89" t="b">
        <v>0</v>
      </c>
      <c r="F3105" s="89" t="b">
        <v>0</v>
      </c>
      <c r="G3105" s="89" t="b">
        <v>0</v>
      </c>
    </row>
    <row r="3106" spans="1:7" ht="15">
      <c r="A3106" s="90" t="s">
        <v>1456</v>
      </c>
      <c r="B3106" s="89">
        <v>2</v>
      </c>
      <c r="C3106" s="103">
        <v>0</v>
      </c>
      <c r="D3106" s="89" t="s">
        <v>1368</v>
      </c>
      <c r="E3106" s="89" t="b">
        <v>0</v>
      </c>
      <c r="F3106" s="89" t="b">
        <v>0</v>
      </c>
      <c r="G3106" s="89" t="b">
        <v>0</v>
      </c>
    </row>
    <row r="3107" spans="1:7" ht="15">
      <c r="A3107" s="90" t="s">
        <v>1457</v>
      </c>
      <c r="B3107" s="89">
        <v>2</v>
      </c>
      <c r="C3107" s="103">
        <v>0</v>
      </c>
      <c r="D3107" s="89" t="s">
        <v>1368</v>
      </c>
      <c r="E3107" s="89" t="b">
        <v>0</v>
      </c>
      <c r="F3107" s="89" t="b">
        <v>0</v>
      </c>
      <c r="G3107" s="89" t="b">
        <v>0</v>
      </c>
    </row>
    <row r="3108" spans="1:7" ht="15">
      <c r="A3108" s="90" t="s">
        <v>2638</v>
      </c>
      <c r="B3108" s="89">
        <v>2</v>
      </c>
      <c r="C3108" s="103">
        <v>0</v>
      </c>
      <c r="D3108" s="89" t="s">
        <v>1368</v>
      </c>
      <c r="E3108" s="89" t="b">
        <v>0</v>
      </c>
      <c r="F3108" s="89" t="b">
        <v>0</v>
      </c>
      <c r="G3108" s="89" t="b">
        <v>0</v>
      </c>
    </row>
    <row r="3109" spans="1:7" ht="15">
      <c r="A3109" s="90" t="s">
        <v>1804</v>
      </c>
      <c r="B3109" s="89">
        <v>2</v>
      </c>
      <c r="C3109" s="103">
        <v>0</v>
      </c>
      <c r="D3109" s="89" t="s">
        <v>1368</v>
      </c>
      <c r="E3109" s="89" t="b">
        <v>0</v>
      </c>
      <c r="F3109" s="89" t="b">
        <v>0</v>
      </c>
      <c r="G3109" s="89" t="b">
        <v>0</v>
      </c>
    </row>
    <row r="3110" spans="1:7" ht="15">
      <c r="A3110" s="90" t="s">
        <v>1576</v>
      </c>
      <c r="B3110" s="89">
        <v>2</v>
      </c>
      <c r="C3110" s="103">
        <v>0</v>
      </c>
      <c r="D3110" s="89" t="s">
        <v>1368</v>
      </c>
      <c r="E3110" s="89" t="b">
        <v>0</v>
      </c>
      <c r="F3110" s="89" t="b">
        <v>0</v>
      </c>
      <c r="G3110" s="89" t="b">
        <v>0</v>
      </c>
    </row>
    <row r="3111" spans="1:7" ht="15">
      <c r="A3111" s="90" t="s">
        <v>2928</v>
      </c>
      <c r="B3111" s="89">
        <v>2</v>
      </c>
      <c r="C3111" s="103">
        <v>0</v>
      </c>
      <c r="D3111" s="89" t="s">
        <v>1368</v>
      </c>
      <c r="E3111" s="89" t="b">
        <v>0</v>
      </c>
      <c r="F3111" s="89" t="b">
        <v>0</v>
      </c>
      <c r="G3111" s="89" t="b">
        <v>0</v>
      </c>
    </row>
    <row r="3112" spans="1:7" ht="15">
      <c r="A3112" s="90" t="s">
        <v>1456</v>
      </c>
      <c r="B3112" s="89">
        <v>9</v>
      </c>
      <c r="C3112" s="103">
        <v>0</v>
      </c>
      <c r="D3112" s="89" t="s">
        <v>1369</v>
      </c>
      <c r="E3112" s="89" t="b">
        <v>0</v>
      </c>
      <c r="F3112" s="89" t="b">
        <v>0</v>
      </c>
      <c r="G3112" s="89" t="b">
        <v>0</v>
      </c>
    </row>
    <row r="3113" spans="1:7" ht="15">
      <c r="A3113" s="90" t="s">
        <v>1611</v>
      </c>
      <c r="B3113" s="89">
        <v>5</v>
      </c>
      <c r="C3113" s="103">
        <v>0</v>
      </c>
      <c r="D3113" s="89" t="s">
        <v>1369</v>
      </c>
      <c r="E3113" s="89" t="b">
        <v>0</v>
      </c>
      <c r="F3113" s="89" t="b">
        <v>0</v>
      </c>
      <c r="G3113" s="89" t="b">
        <v>0</v>
      </c>
    </row>
    <row r="3114" spans="1:7" ht="15">
      <c r="A3114" s="90" t="s">
        <v>1558</v>
      </c>
      <c r="B3114" s="89">
        <v>2</v>
      </c>
      <c r="C3114" s="103">
        <v>0</v>
      </c>
      <c r="D3114" s="89" t="s">
        <v>1369</v>
      </c>
      <c r="E3114" s="89" t="b">
        <v>0</v>
      </c>
      <c r="F3114" s="89" t="b">
        <v>0</v>
      </c>
      <c r="G3114" s="89" t="b">
        <v>0</v>
      </c>
    </row>
    <row r="3115" spans="1:7" ht="15">
      <c r="A3115" s="90" t="s">
        <v>1458</v>
      </c>
      <c r="B3115" s="89">
        <v>2</v>
      </c>
      <c r="C3115" s="103">
        <v>0</v>
      </c>
      <c r="D3115" s="89" t="s">
        <v>1369</v>
      </c>
      <c r="E3115" s="89" t="b">
        <v>0</v>
      </c>
      <c r="F3115" s="89" t="b">
        <v>0</v>
      </c>
      <c r="G3115" s="89" t="b">
        <v>0</v>
      </c>
    </row>
    <row r="3116" spans="1:7" ht="15">
      <c r="A3116" s="90" t="s">
        <v>1261</v>
      </c>
      <c r="B3116" s="89">
        <v>2</v>
      </c>
      <c r="C3116" s="103">
        <v>0</v>
      </c>
      <c r="D3116" s="89" t="s">
        <v>1369</v>
      </c>
      <c r="E3116" s="89" t="b">
        <v>0</v>
      </c>
      <c r="F3116" s="89" t="b">
        <v>0</v>
      </c>
      <c r="G3116" s="89" t="b">
        <v>0</v>
      </c>
    </row>
    <row r="3117" spans="1:7" ht="15">
      <c r="A3117" s="90" t="s">
        <v>1466</v>
      </c>
      <c r="B3117" s="89">
        <v>2</v>
      </c>
      <c r="C3117" s="103">
        <v>0</v>
      </c>
      <c r="D3117" s="89" t="s">
        <v>1369</v>
      </c>
      <c r="E3117" s="89" t="b">
        <v>0</v>
      </c>
      <c r="F3117" s="89" t="b">
        <v>0</v>
      </c>
      <c r="G3117" s="89" t="b">
        <v>0</v>
      </c>
    </row>
    <row r="3118" spans="1:7" ht="15">
      <c r="A3118" s="90" t="s">
        <v>1464</v>
      </c>
      <c r="B3118" s="89">
        <v>2</v>
      </c>
      <c r="C3118" s="103">
        <v>0</v>
      </c>
      <c r="D3118" s="89" t="s">
        <v>1369</v>
      </c>
      <c r="E3118" s="89" t="b">
        <v>0</v>
      </c>
      <c r="F3118" s="89" t="b">
        <v>0</v>
      </c>
      <c r="G3118" s="89" t="b">
        <v>0</v>
      </c>
    </row>
    <row r="3119" spans="1:7" ht="15">
      <c r="A3119" s="90" t="s">
        <v>2870</v>
      </c>
      <c r="B3119" s="89">
        <v>2</v>
      </c>
      <c r="C3119" s="103">
        <v>0</v>
      </c>
      <c r="D3119" s="89" t="s">
        <v>1369</v>
      </c>
      <c r="E3119" s="89" t="b">
        <v>0</v>
      </c>
      <c r="F3119" s="89" t="b">
        <v>0</v>
      </c>
      <c r="G3119" s="89" t="b">
        <v>0</v>
      </c>
    </row>
    <row r="3120" spans="1:7" ht="15">
      <c r="A3120" s="90" t="s">
        <v>1547</v>
      </c>
      <c r="B3120" s="89">
        <v>2</v>
      </c>
      <c r="C3120" s="103">
        <v>0</v>
      </c>
      <c r="D3120" s="89" t="s">
        <v>1369</v>
      </c>
      <c r="E3120" s="89" t="b">
        <v>0</v>
      </c>
      <c r="F3120" s="89" t="b">
        <v>0</v>
      </c>
      <c r="G3120" s="89" t="b">
        <v>0</v>
      </c>
    </row>
    <row r="3121" spans="1:7" ht="15">
      <c r="A3121" s="90" t="s">
        <v>3500</v>
      </c>
      <c r="B3121" s="89">
        <v>2</v>
      </c>
      <c r="C3121" s="103">
        <v>0</v>
      </c>
      <c r="D3121" s="89" t="s">
        <v>1369</v>
      </c>
      <c r="E3121" s="89" t="b">
        <v>0</v>
      </c>
      <c r="F3121" s="89" t="b">
        <v>0</v>
      </c>
      <c r="G3121" s="89" t="b">
        <v>0</v>
      </c>
    </row>
    <row r="3122" spans="1:7" ht="15">
      <c r="A3122" s="90" t="s">
        <v>1548</v>
      </c>
      <c r="B3122" s="89">
        <v>2</v>
      </c>
      <c r="C3122" s="103">
        <v>0</v>
      </c>
      <c r="D3122" s="89" t="s">
        <v>1369</v>
      </c>
      <c r="E3122" s="89" t="b">
        <v>0</v>
      </c>
      <c r="F3122" s="89" t="b">
        <v>0</v>
      </c>
      <c r="G3122" s="89" t="b">
        <v>0</v>
      </c>
    </row>
    <row r="3123" spans="1:7" ht="15">
      <c r="A3123" s="90" t="s">
        <v>1456</v>
      </c>
      <c r="B3123" s="89">
        <v>5</v>
      </c>
      <c r="C3123" s="103">
        <v>0</v>
      </c>
      <c r="D3123" s="89" t="s">
        <v>1370</v>
      </c>
      <c r="E3123" s="89" t="b">
        <v>0</v>
      </c>
      <c r="F3123" s="89" t="b">
        <v>0</v>
      </c>
      <c r="G3123" s="89" t="b">
        <v>0</v>
      </c>
    </row>
    <row r="3124" spans="1:7" ht="15">
      <c r="A3124" s="90" t="s">
        <v>1455</v>
      </c>
      <c r="B3124" s="89">
        <v>4</v>
      </c>
      <c r="C3124" s="103">
        <v>0</v>
      </c>
      <c r="D3124" s="89" t="s">
        <v>1370</v>
      </c>
      <c r="E3124" s="89" t="b">
        <v>0</v>
      </c>
      <c r="F3124" s="89" t="b">
        <v>0</v>
      </c>
      <c r="G3124" s="89" t="b">
        <v>0</v>
      </c>
    </row>
    <row r="3125" spans="1:7" ht="15">
      <c r="A3125" s="90" t="s">
        <v>1550</v>
      </c>
      <c r="B3125" s="89">
        <v>3</v>
      </c>
      <c r="C3125" s="103">
        <v>0</v>
      </c>
      <c r="D3125" s="89" t="s">
        <v>1370</v>
      </c>
      <c r="E3125" s="89" t="b">
        <v>0</v>
      </c>
      <c r="F3125" s="89" t="b">
        <v>0</v>
      </c>
      <c r="G3125" s="89" t="b">
        <v>0</v>
      </c>
    </row>
    <row r="3126" spans="1:7" ht="15">
      <c r="A3126" s="90" t="s">
        <v>1518</v>
      </c>
      <c r="B3126" s="89">
        <v>3</v>
      </c>
      <c r="C3126" s="103">
        <v>0</v>
      </c>
      <c r="D3126" s="89" t="s">
        <v>1370</v>
      </c>
      <c r="E3126" s="89" t="b">
        <v>0</v>
      </c>
      <c r="F3126" s="89" t="b">
        <v>0</v>
      </c>
      <c r="G3126" s="89" t="b">
        <v>0</v>
      </c>
    </row>
    <row r="3127" spans="1:7" ht="15">
      <c r="A3127" s="90" t="s">
        <v>1459</v>
      </c>
      <c r="B3127" s="89">
        <v>3</v>
      </c>
      <c r="C3127" s="103">
        <v>0</v>
      </c>
      <c r="D3127" s="89" t="s">
        <v>1370</v>
      </c>
      <c r="E3127" s="89" t="b">
        <v>0</v>
      </c>
      <c r="F3127" s="89" t="b">
        <v>0</v>
      </c>
      <c r="G3127" s="89" t="b">
        <v>0</v>
      </c>
    </row>
    <row r="3128" spans="1:7" ht="15">
      <c r="A3128" s="90" t="s">
        <v>1460</v>
      </c>
      <c r="B3128" s="89">
        <v>2</v>
      </c>
      <c r="C3128" s="103">
        <v>0</v>
      </c>
      <c r="D3128" s="89" t="s">
        <v>1370</v>
      </c>
      <c r="E3128" s="89" t="b">
        <v>0</v>
      </c>
      <c r="F3128" s="89" t="b">
        <v>0</v>
      </c>
      <c r="G3128" s="89" t="b">
        <v>0</v>
      </c>
    </row>
    <row r="3129" spans="1:7" ht="15">
      <c r="A3129" s="90" t="s">
        <v>1677</v>
      </c>
      <c r="B3129" s="89">
        <v>2</v>
      </c>
      <c r="C3129" s="103">
        <v>0</v>
      </c>
      <c r="D3129" s="89" t="s">
        <v>1370</v>
      </c>
      <c r="E3129" s="89" t="b">
        <v>0</v>
      </c>
      <c r="F3129" s="89" t="b">
        <v>0</v>
      </c>
      <c r="G3129" s="89" t="b">
        <v>0</v>
      </c>
    </row>
    <row r="3130" spans="1:7" ht="15">
      <c r="A3130" s="90" t="s">
        <v>1457</v>
      </c>
      <c r="B3130" s="89">
        <v>2</v>
      </c>
      <c r="C3130" s="103">
        <v>0</v>
      </c>
      <c r="D3130" s="89" t="s">
        <v>1370</v>
      </c>
      <c r="E3130" s="89" t="b">
        <v>0</v>
      </c>
      <c r="F3130" s="89" t="b">
        <v>0</v>
      </c>
      <c r="G3130" s="89" t="b">
        <v>0</v>
      </c>
    </row>
    <row r="3131" spans="1:7" ht="15">
      <c r="A3131" s="90" t="s">
        <v>1561</v>
      </c>
      <c r="B3131" s="89">
        <v>15</v>
      </c>
      <c r="C3131" s="103">
        <v>0</v>
      </c>
      <c r="D3131" s="89" t="s">
        <v>1371</v>
      </c>
      <c r="E3131" s="89" t="b">
        <v>0</v>
      </c>
      <c r="F3131" s="89" t="b">
        <v>0</v>
      </c>
      <c r="G3131" s="89" t="b">
        <v>0</v>
      </c>
    </row>
    <row r="3132" spans="1:7" ht="15">
      <c r="A3132" s="90" t="s">
        <v>1699</v>
      </c>
      <c r="B3132" s="89">
        <v>9</v>
      </c>
      <c r="C3132" s="103">
        <v>0</v>
      </c>
      <c r="D3132" s="89" t="s">
        <v>1371</v>
      </c>
      <c r="E3132" s="89" t="b">
        <v>0</v>
      </c>
      <c r="F3132" s="89" t="b">
        <v>0</v>
      </c>
      <c r="G3132" s="89" t="b">
        <v>0</v>
      </c>
    </row>
    <row r="3133" spans="1:7" ht="15">
      <c r="A3133" s="90" t="s">
        <v>1640</v>
      </c>
      <c r="B3133" s="89">
        <v>8</v>
      </c>
      <c r="C3133" s="103">
        <v>0</v>
      </c>
      <c r="D3133" s="89" t="s">
        <v>1371</v>
      </c>
      <c r="E3133" s="89" t="b">
        <v>0</v>
      </c>
      <c r="F3133" s="89" t="b">
        <v>0</v>
      </c>
      <c r="G3133" s="89" t="b">
        <v>0</v>
      </c>
    </row>
    <row r="3134" spans="1:7" ht="15">
      <c r="A3134" s="90" t="s">
        <v>1675</v>
      </c>
      <c r="B3134" s="89">
        <v>6</v>
      </c>
      <c r="C3134" s="103">
        <v>0</v>
      </c>
      <c r="D3134" s="89" t="s">
        <v>1371</v>
      </c>
      <c r="E3134" s="89" t="b">
        <v>0</v>
      </c>
      <c r="F3134" s="89" t="b">
        <v>0</v>
      </c>
      <c r="G3134" s="89" t="b">
        <v>0</v>
      </c>
    </row>
    <row r="3135" spans="1:7" ht="15">
      <c r="A3135" s="90" t="s">
        <v>1477</v>
      </c>
      <c r="B3135" s="89">
        <v>5</v>
      </c>
      <c r="C3135" s="103">
        <v>0</v>
      </c>
      <c r="D3135" s="89" t="s">
        <v>1371</v>
      </c>
      <c r="E3135" s="89" t="b">
        <v>0</v>
      </c>
      <c r="F3135" s="89" t="b">
        <v>0</v>
      </c>
      <c r="G3135" s="89" t="b">
        <v>0</v>
      </c>
    </row>
    <row r="3136" spans="1:7" ht="15">
      <c r="A3136" s="90" t="s">
        <v>1455</v>
      </c>
      <c r="B3136" s="89">
        <v>5</v>
      </c>
      <c r="C3136" s="103">
        <v>0</v>
      </c>
      <c r="D3136" s="89" t="s">
        <v>1371</v>
      </c>
      <c r="E3136" s="89" t="b">
        <v>0</v>
      </c>
      <c r="F3136" s="89" t="b">
        <v>0</v>
      </c>
      <c r="G3136" s="89" t="b">
        <v>0</v>
      </c>
    </row>
    <row r="3137" spans="1:7" ht="15">
      <c r="A3137" s="90" t="s">
        <v>2018</v>
      </c>
      <c r="B3137" s="89">
        <v>5</v>
      </c>
      <c r="C3137" s="103">
        <v>0</v>
      </c>
      <c r="D3137" s="89" t="s">
        <v>1371</v>
      </c>
      <c r="E3137" s="89" t="b">
        <v>0</v>
      </c>
      <c r="F3137" s="89" t="b">
        <v>0</v>
      </c>
      <c r="G3137" s="89" t="b">
        <v>0</v>
      </c>
    </row>
    <row r="3138" spans="1:7" ht="15">
      <c r="A3138" s="90" t="s">
        <v>1463</v>
      </c>
      <c r="B3138" s="89">
        <v>4</v>
      </c>
      <c r="C3138" s="103">
        <v>0</v>
      </c>
      <c r="D3138" s="89" t="s">
        <v>1371</v>
      </c>
      <c r="E3138" s="89" t="b">
        <v>0</v>
      </c>
      <c r="F3138" s="89" t="b">
        <v>0</v>
      </c>
      <c r="G3138" s="89" t="b">
        <v>0</v>
      </c>
    </row>
    <row r="3139" spans="1:7" ht="15">
      <c r="A3139" s="90" t="s">
        <v>1912</v>
      </c>
      <c r="B3139" s="89">
        <v>4</v>
      </c>
      <c r="C3139" s="103">
        <v>0</v>
      </c>
      <c r="D3139" s="89" t="s">
        <v>1371</v>
      </c>
      <c r="E3139" s="89" t="b">
        <v>0</v>
      </c>
      <c r="F3139" s="89" t="b">
        <v>0</v>
      </c>
      <c r="G3139" s="89" t="b">
        <v>0</v>
      </c>
    </row>
    <row r="3140" spans="1:7" ht="15">
      <c r="A3140" s="90" t="s">
        <v>2289</v>
      </c>
      <c r="B3140" s="89">
        <v>4</v>
      </c>
      <c r="C3140" s="103">
        <v>0</v>
      </c>
      <c r="D3140" s="89" t="s">
        <v>1371</v>
      </c>
      <c r="E3140" s="89" t="b">
        <v>0</v>
      </c>
      <c r="F3140" s="89" t="b">
        <v>0</v>
      </c>
      <c r="G3140" s="89" t="b">
        <v>0</v>
      </c>
    </row>
    <row r="3141" spans="1:7" ht="15">
      <c r="A3141" s="90" t="s">
        <v>2615</v>
      </c>
      <c r="B3141" s="89">
        <v>3</v>
      </c>
      <c r="C3141" s="103">
        <v>0</v>
      </c>
      <c r="D3141" s="89" t="s">
        <v>1371</v>
      </c>
      <c r="E3141" s="89" t="b">
        <v>0</v>
      </c>
      <c r="F3141" s="89" t="b">
        <v>0</v>
      </c>
      <c r="G3141" s="89" t="b">
        <v>0</v>
      </c>
    </row>
    <row r="3142" spans="1:7" ht="15">
      <c r="A3142" s="90" t="s">
        <v>2158</v>
      </c>
      <c r="B3142" s="89">
        <v>3</v>
      </c>
      <c r="C3142" s="103">
        <v>0</v>
      </c>
      <c r="D3142" s="89" t="s">
        <v>1371</v>
      </c>
      <c r="E3142" s="89" t="b">
        <v>0</v>
      </c>
      <c r="F3142" s="89" t="b">
        <v>0</v>
      </c>
      <c r="G3142" s="89" t="b">
        <v>0</v>
      </c>
    </row>
    <row r="3143" spans="1:7" ht="15">
      <c r="A3143" s="90" t="s">
        <v>1456</v>
      </c>
      <c r="B3143" s="89">
        <v>3</v>
      </c>
      <c r="C3143" s="103">
        <v>0</v>
      </c>
      <c r="D3143" s="89" t="s">
        <v>1371</v>
      </c>
      <c r="E3143" s="89" t="b">
        <v>0</v>
      </c>
      <c r="F3143" s="89" t="b">
        <v>0</v>
      </c>
      <c r="G3143" s="89" t="b">
        <v>0</v>
      </c>
    </row>
    <row r="3144" spans="1:7" ht="15">
      <c r="A3144" s="90" t="s">
        <v>1505</v>
      </c>
      <c r="B3144" s="89">
        <v>3</v>
      </c>
      <c r="C3144" s="103">
        <v>0</v>
      </c>
      <c r="D3144" s="89" t="s">
        <v>1371</v>
      </c>
      <c r="E3144" s="89" t="b">
        <v>0</v>
      </c>
      <c r="F3144" s="89" t="b">
        <v>0</v>
      </c>
      <c r="G3144" s="89" t="b">
        <v>0</v>
      </c>
    </row>
    <row r="3145" spans="1:7" ht="15">
      <c r="A3145" s="90" t="s">
        <v>1701</v>
      </c>
      <c r="B3145" s="89">
        <v>3</v>
      </c>
      <c r="C3145" s="103">
        <v>0</v>
      </c>
      <c r="D3145" s="89" t="s">
        <v>1371</v>
      </c>
      <c r="E3145" s="89" t="b">
        <v>0</v>
      </c>
      <c r="F3145" s="89" t="b">
        <v>0</v>
      </c>
      <c r="G3145" s="89" t="b">
        <v>0</v>
      </c>
    </row>
    <row r="3146" spans="1:7" ht="15">
      <c r="A3146" s="90" t="s">
        <v>1584</v>
      </c>
      <c r="B3146" s="89">
        <v>3</v>
      </c>
      <c r="C3146" s="103">
        <v>0</v>
      </c>
      <c r="D3146" s="89" t="s">
        <v>1371</v>
      </c>
      <c r="E3146" s="89" t="b">
        <v>0</v>
      </c>
      <c r="F3146" s="89" t="b">
        <v>0</v>
      </c>
      <c r="G3146" s="89" t="b">
        <v>0</v>
      </c>
    </row>
    <row r="3147" spans="1:7" ht="15">
      <c r="A3147" s="90" t="s">
        <v>2366</v>
      </c>
      <c r="B3147" s="89">
        <v>3</v>
      </c>
      <c r="C3147" s="103">
        <v>0</v>
      </c>
      <c r="D3147" s="89" t="s">
        <v>1371</v>
      </c>
      <c r="E3147" s="89" t="b">
        <v>0</v>
      </c>
      <c r="F3147" s="89" t="b">
        <v>0</v>
      </c>
      <c r="G3147" s="89" t="b">
        <v>0</v>
      </c>
    </row>
    <row r="3148" spans="1:7" ht="15">
      <c r="A3148" s="90" t="s">
        <v>3280</v>
      </c>
      <c r="B3148" s="89">
        <v>2</v>
      </c>
      <c r="C3148" s="103">
        <v>0</v>
      </c>
      <c r="D3148" s="89" t="s">
        <v>1371</v>
      </c>
      <c r="E3148" s="89" t="b">
        <v>0</v>
      </c>
      <c r="F3148" s="89" t="b">
        <v>0</v>
      </c>
      <c r="G3148" s="89" t="b">
        <v>0</v>
      </c>
    </row>
    <row r="3149" spans="1:7" ht="15">
      <c r="A3149" s="90" t="s">
        <v>3294</v>
      </c>
      <c r="B3149" s="89">
        <v>2</v>
      </c>
      <c r="C3149" s="103">
        <v>0</v>
      </c>
      <c r="D3149" s="89" t="s">
        <v>1371</v>
      </c>
      <c r="E3149" s="89" t="b">
        <v>0</v>
      </c>
      <c r="F3149" s="89" t="b">
        <v>0</v>
      </c>
      <c r="G3149" s="89" t="b">
        <v>0</v>
      </c>
    </row>
    <row r="3150" spans="1:7" ht="15">
      <c r="A3150" s="90" t="s">
        <v>1551</v>
      </c>
      <c r="B3150" s="89">
        <v>2</v>
      </c>
      <c r="C3150" s="103">
        <v>0</v>
      </c>
      <c r="D3150" s="89" t="s">
        <v>1371</v>
      </c>
      <c r="E3150" s="89" t="b">
        <v>0</v>
      </c>
      <c r="F3150" s="89" t="b">
        <v>0</v>
      </c>
      <c r="G3150" s="89" t="b">
        <v>0</v>
      </c>
    </row>
    <row r="3151" spans="1:7" ht="15">
      <c r="A3151" s="90" t="s">
        <v>1770</v>
      </c>
      <c r="B3151" s="89">
        <v>2</v>
      </c>
      <c r="C3151" s="103">
        <v>0</v>
      </c>
      <c r="D3151" s="89" t="s">
        <v>1371</v>
      </c>
      <c r="E3151" s="89" t="b">
        <v>0</v>
      </c>
      <c r="F3151" s="89" t="b">
        <v>0</v>
      </c>
      <c r="G3151" s="89" t="b">
        <v>0</v>
      </c>
    </row>
    <row r="3152" spans="1:7" ht="15">
      <c r="A3152" s="90" t="s">
        <v>1663</v>
      </c>
      <c r="B3152" s="89">
        <v>2</v>
      </c>
      <c r="C3152" s="103">
        <v>0</v>
      </c>
      <c r="D3152" s="89" t="s">
        <v>1371</v>
      </c>
      <c r="E3152" s="89" t="b">
        <v>0</v>
      </c>
      <c r="F3152" s="89" t="b">
        <v>0</v>
      </c>
      <c r="G3152" s="89" t="b">
        <v>0</v>
      </c>
    </row>
    <row r="3153" spans="1:7" ht="15">
      <c r="A3153" s="90" t="s">
        <v>2337</v>
      </c>
      <c r="B3153" s="89">
        <v>2</v>
      </c>
      <c r="C3153" s="103">
        <v>0</v>
      </c>
      <c r="D3153" s="89" t="s">
        <v>1371</v>
      </c>
      <c r="E3153" s="89" t="b">
        <v>0</v>
      </c>
      <c r="F3153" s="89" t="b">
        <v>0</v>
      </c>
      <c r="G3153" s="89" t="b">
        <v>0</v>
      </c>
    </row>
    <row r="3154" spans="1:7" ht="15">
      <c r="A3154" s="90" t="s">
        <v>1652</v>
      </c>
      <c r="B3154" s="89">
        <v>2</v>
      </c>
      <c r="C3154" s="103">
        <v>0</v>
      </c>
      <c r="D3154" s="89" t="s">
        <v>1371</v>
      </c>
      <c r="E3154" s="89" t="b">
        <v>0</v>
      </c>
      <c r="F3154" s="89" t="b">
        <v>0</v>
      </c>
      <c r="G3154" s="89" t="b">
        <v>0</v>
      </c>
    </row>
    <row r="3155" spans="1:7" ht="15">
      <c r="A3155" s="90" t="s">
        <v>1890</v>
      </c>
      <c r="B3155" s="89">
        <v>2</v>
      </c>
      <c r="C3155" s="103">
        <v>0</v>
      </c>
      <c r="D3155" s="89" t="s">
        <v>1371</v>
      </c>
      <c r="E3155" s="89" t="b">
        <v>0</v>
      </c>
      <c r="F3155" s="89" t="b">
        <v>0</v>
      </c>
      <c r="G3155" s="89" t="b">
        <v>0</v>
      </c>
    </row>
    <row r="3156" spans="1:7" ht="15">
      <c r="A3156" s="90" t="s">
        <v>3131</v>
      </c>
      <c r="B3156" s="89">
        <v>2</v>
      </c>
      <c r="C3156" s="103">
        <v>0</v>
      </c>
      <c r="D3156" s="89" t="s">
        <v>1371</v>
      </c>
      <c r="E3156" s="89" t="b">
        <v>0</v>
      </c>
      <c r="F3156" s="89" t="b">
        <v>0</v>
      </c>
      <c r="G3156" s="89" t="b">
        <v>0</v>
      </c>
    </row>
    <row r="3157" spans="1:7" ht="15">
      <c r="A3157" s="90" t="s">
        <v>1486</v>
      </c>
      <c r="B3157" s="89">
        <v>2</v>
      </c>
      <c r="C3157" s="103">
        <v>0</v>
      </c>
      <c r="D3157" s="89" t="s">
        <v>1371</v>
      </c>
      <c r="E3157" s="89" t="b">
        <v>0</v>
      </c>
      <c r="F3157" s="89" t="b">
        <v>0</v>
      </c>
      <c r="G3157" s="89" t="b">
        <v>0</v>
      </c>
    </row>
    <row r="3158" spans="1:7" ht="15">
      <c r="A3158" s="90" t="s">
        <v>1918</v>
      </c>
      <c r="B3158" s="89">
        <v>2</v>
      </c>
      <c r="C3158" s="103">
        <v>0</v>
      </c>
      <c r="D3158" s="89" t="s">
        <v>1371</v>
      </c>
      <c r="E3158" s="89" t="b">
        <v>0</v>
      </c>
      <c r="F3158" s="89" t="b">
        <v>0</v>
      </c>
      <c r="G3158" s="89" t="b">
        <v>0</v>
      </c>
    </row>
    <row r="3159" spans="1:7" ht="15">
      <c r="A3159" s="90" t="s">
        <v>2799</v>
      </c>
      <c r="B3159" s="89">
        <v>2</v>
      </c>
      <c r="C3159" s="103">
        <v>0</v>
      </c>
      <c r="D3159" s="89" t="s">
        <v>1371</v>
      </c>
      <c r="E3159" s="89" t="b">
        <v>0</v>
      </c>
      <c r="F3159" s="89" t="b">
        <v>0</v>
      </c>
      <c r="G3159" s="89" t="b">
        <v>0</v>
      </c>
    </row>
    <row r="3160" spans="1:7" ht="15">
      <c r="A3160" s="90" t="s">
        <v>2791</v>
      </c>
      <c r="B3160" s="89">
        <v>2</v>
      </c>
      <c r="C3160" s="103">
        <v>0</v>
      </c>
      <c r="D3160" s="89" t="s">
        <v>1371</v>
      </c>
      <c r="E3160" s="89" t="b">
        <v>0</v>
      </c>
      <c r="F3160" s="89" t="b">
        <v>0</v>
      </c>
      <c r="G3160" s="89" t="b">
        <v>0</v>
      </c>
    </row>
    <row r="3161" spans="1:7" ht="15">
      <c r="A3161" s="90" t="s">
        <v>3062</v>
      </c>
      <c r="B3161" s="89">
        <v>2</v>
      </c>
      <c r="C3161" s="103">
        <v>0</v>
      </c>
      <c r="D3161" s="89" t="s">
        <v>1371</v>
      </c>
      <c r="E3161" s="89" t="b">
        <v>0</v>
      </c>
      <c r="F3161" s="89" t="b">
        <v>0</v>
      </c>
      <c r="G3161" s="89" t="b">
        <v>0</v>
      </c>
    </row>
    <row r="3162" spans="1:7" ht="15">
      <c r="A3162" s="90" t="s">
        <v>2291</v>
      </c>
      <c r="B3162" s="89">
        <v>2</v>
      </c>
      <c r="C3162" s="103">
        <v>0</v>
      </c>
      <c r="D3162" s="89" t="s">
        <v>1371</v>
      </c>
      <c r="E3162" s="89" t="b">
        <v>0</v>
      </c>
      <c r="F3162" s="89" t="b">
        <v>0</v>
      </c>
      <c r="G3162" s="89" t="b">
        <v>0</v>
      </c>
    </row>
    <row r="3163" spans="1:7" ht="15">
      <c r="A3163" s="90" t="s">
        <v>1599</v>
      </c>
      <c r="B3163" s="89">
        <v>2</v>
      </c>
      <c r="C3163" s="103">
        <v>0</v>
      </c>
      <c r="D3163" s="89" t="s">
        <v>1371</v>
      </c>
      <c r="E3163" s="89" t="b">
        <v>0</v>
      </c>
      <c r="F3163" s="89" t="b">
        <v>0</v>
      </c>
      <c r="G3163" s="89" t="b">
        <v>0</v>
      </c>
    </row>
    <row r="3164" spans="1:7" ht="15">
      <c r="A3164" s="90" t="s">
        <v>3351</v>
      </c>
      <c r="B3164" s="89">
        <v>2</v>
      </c>
      <c r="C3164" s="103">
        <v>0</v>
      </c>
      <c r="D3164" s="89" t="s">
        <v>1371</v>
      </c>
      <c r="E3164" s="89" t="b">
        <v>0</v>
      </c>
      <c r="F3164" s="89" t="b">
        <v>0</v>
      </c>
      <c r="G3164" s="89" t="b">
        <v>0</v>
      </c>
    </row>
    <row r="3165" spans="1:7" ht="15">
      <c r="A3165" s="90" t="s">
        <v>1458</v>
      </c>
      <c r="B3165" s="89">
        <v>2</v>
      </c>
      <c r="C3165" s="103">
        <v>0</v>
      </c>
      <c r="D3165" s="89" t="s">
        <v>1371</v>
      </c>
      <c r="E3165" s="89" t="b">
        <v>0</v>
      </c>
      <c r="F3165" s="89" t="b">
        <v>0</v>
      </c>
      <c r="G3165" s="89" t="b">
        <v>0</v>
      </c>
    </row>
    <row r="3166" spans="1:7" ht="15">
      <c r="A3166" s="90" t="s">
        <v>2309</v>
      </c>
      <c r="B3166" s="89">
        <v>2</v>
      </c>
      <c r="C3166" s="103">
        <v>0</v>
      </c>
      <c r="D3166" s="89" t="s">
        <v>1371</v>
      </c>
      <c r="E3166" s="89" t="b">
        <v>0</v>
      </c>
      <c r="F3166" s="89" t="b">
        <v>0</v>
      </c>
      <c r="G3166" s="89" t="b">
        <v>0</v>
      </c>
    </row>
    <row r="3167" spans="1:7" ht="15">
      <c r="A3167" s="90" t="s">
        <v>3473</v>
      </c>
      <c r="B3167" s="89">
        <v>2</v>
      </c>
      <c r="C3167" s="103">
        <v>0</v>
      </c>
      <c r="D3167" s="89" t="s">
        <v>1371</v>
      </c>
      <c r="E3167" s="89" t="b">
        <v>0</v>
      </c>
      <c r="F3167" s="89" t="b">
        <v>0</v>
      </c>
      <c r="G3167" s="89" t="b">
        <v>0</v>
      </c>
    </row>
    <row r="3168" spans="1:7" ht="15">
      <c r="A3168" s="90" t="s">
        <v>3225</v>
      </c>
      <c r="B3168" s="89">
        <v>2</v>
      </c>
      <c r="C3168" s="103">
        <v>0</v>
      </c>
      <c r="D3168" s="89" t="s">
        <v>1371</v>
      </c>
      <c r="E3168" s="89" t="b">
        <v>0</v>
      </c>
      <c r="F3168" s="89" t="b">
        <v>0</v>
      </c>
      <c r="G3168" s="89" t="b">
        <v>0</v>
      </c>
    </row>
    <row r="3169" spans="1:7" ht="15">
      <c r="A3169" s="90" t="s">
        <v>3172</v>
      </c>
      <c r="B3169" s="89">
        <v>2</v>
      </c>
      <c r="C3169" s="103">
        <v>0</v>
      </c>
      <c r="D3169" s="89" t="s">
        <v>1371</v>
      </c>
      <c r="E3169" s="89" t="b">
        <v>0</v>
      </c>
      <c r="F3169" s="89" t="b">
        <v>0</v>
      </c>
      <c r="G3169" s="89" t="b">
        <v>0</v>
      </c>
    </row>
    <row r="3170" spans="1:7" ht="15">
      <c r="A3170" s="90" t="s">
        <v>1591</v>
      </c>
      <c r="B3170" s="89">
        <v>2</v>
      </c>
      <c r="C3170" s="103">
        <v>0</v>
      </c>
      <c r="D3170" s="89" t="s">
        <v>1371</v>
      </c>
      <c r="E3170" s="89" t="b">
        <v>0</v>
      </c>
      <c r="F3170" s="89" t="b">
        <v>0</v>
      </c>
      <c r="G3170" s="89" t="b">
        <v>0</v>
      </c>
    </row>
    <row r="3171" spans="1:7" ht="15">
      <c r="A3171" s="90" t="s">
        <v>2490</v>
      </c>
      <c r="B3171" s="89">
        <v>2</v>
      </c>
      <c r="C3171" s="103">
        <v>0</v>
      </c>
      <c r="D3171" s="89" t="s">
        <v>1371</v>
      </c>
      <c r="E3171" s="89" t="b">
        <v>0</v>
      </c>
      <c r="F3171" s="89" t="b">
        <v>0</v>
      </c>
      <c r="G3171" s="89" t="b">
        <v>0</v>
      </c>
    </row>
    <row r="3172" spans="1:7" ht="15">
      <c r="A3172" s="90" t="s">
        <v>2054</v>
      </c>
      <c r="B3172" s="89">
        <v>2</v>
      </c>
      <c r="C3172" s="103">
        <v>0</v>
      </c>
      <c r="D3172" s="89" t="s">
        <v>1371</v>
      </c>
      <c r="E3172" s="89" t="b">
        <v>0</v>
      </c>
      <c r="F3172" s="89" t="b">
        <v>0</v>
      </c>
      <c r="G3172" s="89" t="b">
        <v>0</v>
      </c>
    </row>
    <row r="3173" spans="1:7" ht="15">
      <c r="A3173" s="90" t="s">
        <v>1511</v>
      </c>
      <c r="B3173" s="89">
        <v>2</v>
      </c>
      <c r="C3173" s="103">
        <v>0</v>
      </c>
      <c r="D3173" s="89" t="s">
        <v>1371</v>
      </c>
      <c r="E3173" s="89" t="b">
        <v>0</v>
      </c>
      <c r="F3173" s="89" t="b">
        <v>0</v>
      </c>
      <c r="G3173" s="89" t="b">
        <v>0</v>
      </c>
    </row>
    <row r="3174" spans="1:7" ht="15">
      <c r="A3174" s="90" t="s">
        <v>2009</v>
      </c>
      <c r="B3174" s="89">
        <v>2</v>
      </c>
      <c r="C3174" s="103">
        <v>0</v>
      </c>
      <c r="D3174" s="89" t="s">
        <v>1371</v>
      </c>
      <c r="E3174" s="89" t="b">
        <v>0</v>
      </c>
      <c r="F3174" s="89" t="b">
        <v>0</v>
      </c>
      <c r="G3174" s="89" t="b">
        <v>0</v>
      </c>
    </row>
    <row r="3175" spans="1:7" ht="15">
      <c r="A3175" s="90" t="s">
        <v>2015</v>
      </c>
      <c r="B3175" s="89">
        <v>2</v>
      </c>
      <c r="C3175" s="103">
        <v>0</v>
      </c>
      <c r="D3175" s="89" t="s">
        <v>1371</v>
      </c>
      <c r="E3175" s="89" t="b">
        <v>0</v>
      </c>
      <c r="F3175" s="89" t="b">
        <v>0</v>
      </c>
      <c r="G3175" s="89" t="b">
        <v>0</v>
      </c>
    </row>
    <row r="3176" spans="1:7" ht="15">
      <c r="A3176" s="90" t="s">
        <v>2645</v>
      </c>
      <c r="B3176" s="89">
        <v>2</v>
      </c>
      <c r="C3176" s="103">
        <v>0</v>
      </c>
      <c r="D3176" s="89" t="s">
        <v>1371</v>
      </c>
      <c r="E3176" s="89" t="b">
        <v>0</v>
      </c>
      <c r="F3176" s="89" t="b">
        <v>0</v>
      </c>
      <c r="G3176" s="89" t="b">
        <v>0</v>
      </c>
    </row>
    <row r="3177" spans="1:7" ht="15">
      <c r="A3177" s="90" t="s">
        <v>2469</v>
      </c>
      <c r="B3177" s="89">
        <v>2</v>
      </c>
      <c r="C3177" s="103">
        <v>0</v>
      </c>
      <c r="D3177" s="89" t="s">
        <v>1371</v>
      </c>
      <c r="E3177" s="89" t="b">
        <v>0</v>
      </c>
      <c r="F3177" s="89" t="b">
        <v>0</v>
      </c>
      <c r="G3177" s="89" t="b">
        <v>0</v>
      </c>
    </row>
    <row r="3178" spans="1:7" ht="15">
      <c r="A3178" s="90" t="s">
        <v>3377</v>
      </c>
      <c r="B3178" s="89">
        <v>2</v>
      </c>
      <c r="C3178" s="103">
        <v>0</v>
      </c>
      <c r="D3178" s="89" t="s">
        <v>1371</v>
      </c>
      <c r="E3178" s="89" t="b">
        <v>0</v>
      </c>
      <c r="F3178" s="89" t="b">
        <v>0</v>
      </c>
      <c r="G3178" s="89" t="b">
        <v>0</v>
      </c>
    </row>
    <row r="3179" spans="1:7" ht="15">
      <c r="A3179" s="90" t="s">
        <v>1780</v>
      </c>
      <c r="B3179" s="89">
        <v>2</v>
      </c>
      <c r="C3179" s="103">
        <v>0</v>
      </c>
      <c r="D3179" s="89" t="s">
        <v>1371</v>
      </c>
      <c r="E3179" s="89" t="b">
        <v>0</v>
      </c>
      <c r="F3179" s="89" t="b">
        <v>0</v>
      </c>
      <c r="G3179" s="89" t="b">
        <v>0</v>
      </c>
    </row>
    <row r="3180" spans="1:7" ht="15">
      <c r="A3180" s="90" t="s">
        <v>2223</v>
      </c>
      <c r="B3180" s="89">
        <v>2</v>
      </c>
      <c r="C3180" s="103">
        <v>0</v>
      </c>
      <c r="D3180" s="89" t="s">
        <v>1371</v>
      </c>
      <c r="E3180" s="89" t="b">
        <v>0</v>
      </c>
      <c r="F3180" s="89" t="b">
        <v>0</v>
      </c>
      <c r="G3180" s="89" t="b">
        <v>0</v>
      </c>
    </row>
    <row r="3181" spans="1:7" ht="15">
      <c r="A3181" s="90" t="s">
        <v>965</v>
      </c>
      <c r="B3181" s="89">
        <v>2</v>
      </c>
      <c r="C3181" s="103">
        <v>0</v>
      </c>
      <c r="D3181" s="89" t="s">
        <v>1371</v>
      </c>
      <c r="E3181" s="89" t="b">
        <v>0</v>
      </c>
      <c r="F3181" s="89" t="b">
        <v>0</v>
      </c>
      <c r="G3181" s="89" t="b">
        <v>0</v>
      </c>
    </row>
    <row r="3182" spans="1:7" ht="15">
      <c r="A3182" s="90" t="s">
        <v>1534</v>
      </c>
      <c r="B3182" s="89">
        <v>2</v>
      </c>
      <c r="C3182" s="103">
        <v>0</v>
      </c>
      <c r="D3182" s="89" t="s">
        <v>1371</v>
      </c>
      <c r="E3182" s="89" t="b">
        <v>0</v>
      </c>
      <c r="F3182" s="89" t="b">
        <v>0</v>
      </c>
      <c r="G3182" s="89" t="b">
        <v>0</v>
      </c>
    </row>
    <row r="3183" spans="1:7" ht="15">
      <c r="A3183" s="90" t="s">
        <v>1664</v>
      </c>
      <c r="B3183" s="89">
        <v>2</v>
      </c>
      <c r="C3183" s="103">
        <v>0</v>
      </c>
      <c r="D3183" s="89" t="s">
        <v>1371</v>
      </c>
      <c r="E3183" s="89" t="b">
        <v>0</v>
      </c>
      <c r="F3183" s="89" t="b">
        <v>0</v>
      </c>
      <c r="G3183" s="89" t="b">
        <v>0</v>
      </c>
    </row>
    <row r="3184" spans="1:7" ht="15">
      <c r="A3184" s="90" t="s">
        <v>1528</v>
      </c>
      <c r="B3184" s="89">
        <v>2</v>
      </c>
      <c r="C3184" s="103">
        <v>0</v>
      </c>
      <c r="D3184" s="89" t="s">
        <v>1371</v>
      </c>
      <c r="E3184" s="89" t="b">
        <v>0</v>
      </c>
      <c r="F3184" s="89" t="b">
        <v>0</v>
      </c>
      <c r="G3184" s="89" t="b">
        <v>0</v>
      </c>
    </row>
    <row r="3185" spans="1:7" ht="15">
      <c r="A3185" s="90" t="s">
        <v>2448</v>
      </c>
      <c r="B3185" s="89">
        <v>2</v>
      </c>
      <c r="C3185" s="103">
        <v>0</v>
      </c>
      <c r="D3185" s="89" t="s">
        <v>1371</v>
      </c>
      <c r="E3185" s="89" t="b">
        <v>0</v>
      </c>
      <c r="F3185" s="89" t="b">
        <v>0</v>
      </c>
      <c r="G3185" s="89" t="b">
        <v>0</v>
      </c>
    </row>
    <row r="3186" spans="1:7" ht="15">
      <c r="A3186" s="90" t="s">
        <v>1521</v>
      </c>
      <c r="B3186" s="89">
        <v>2</v>
      </c>
      <c r="C3186" s="103">
        <v>0</v>
      </c>
      <c r="D3186" s="89" t="s">
        <v>1371</v>
      </c>
      <c r="E3186" s="89" t="b">
        <v>0</v>
      </c>
      <c r="F3186" s="89" t="b">
        <v>0</v>
      </c>
      <c r="G3186" s="89" t="b">
        <v>0</v>
      </c>
    </row>
    <row r="3187" spans="1:7" ht="15">
      <c r="A3187" s="90" t="s">
        <v>3083</v>
      </c>
      <c r="B3187" s="89">
        <v>2</v>
      </c>
      <c r="C3187" s="103">
        <v>0</v>
      </c>
      <c r="D3187" s="89" t="s">
        <v>1371</v>
      </c>
      <c r="E3187" s="89" t="b">
        <v>0</v>
      </c>
      <c r="F3187" s="89" t="b">
        <v>0</v>
      </c>
      <c r="G3187" s="89" t="b">
        <v>0</v>
      </c>
    </row>
    <row r="3188" spans="1:7" ht="15">
      <c r="A3188" s="90" t="s">
        <v>1469</v>
      </c>
      <c r="B3188" s="89">
        <v>2</v>
      </c>
      <c r="C3188" s="103">
        <v>0</v>
      </c>
      <c r="D3188" s="89" t="s">
        <v>1371</v>
      </c>
      <c r="E3188" s="89" t="b">
        <v>0</v>
      </c>
      <c r="F3188" s="89" t="b">
        <v>0</v>
      </c>
      <c r="G3188" s="89" t="b">
        <v>0</v>
      </c>
    </row>
    <row r="3189" spans="1:7" ht="15">
      <c r="A3189" s="90" t="s">
        <v>2242</v>
      </c>
      <c r="B3189" s="89">
        <v>2</v>
      </c>
      <c r="C3189" s="103">
        <v>0</v>
      </c>
      <c r="D3189" s="89" t="s">
        <v>1371</v>
      </c>
      <c r="E3189" s="89" t="b">
        <v>0</v>
      </c>
      <c r="F3189" s="89" t="b">
        <v>0</v>
      </c>
      <c r="G3189" s="89" t="b">
        <v>0</v>
      </c>
    </row>
    <row r="3190" spans="1:7" ht="15">
      <c r="A3190" s="90" t="s">
        <v>2105</v>
      </c>
      <c r="B3190" s="89">
        <v>2</v>
      </c>
      <c r="C3190" s="103">
        <v>0</v>
      </c>
      <c r="D3190" s="89" t="s">
        <v>1371</v>
      </c>
      <c r="E3190" s="89" t="b">
        <v>0</v>
      </c>
      <c r="F3190" s="89" t="b">
        <v>0</v>
      </c>
      <c r="G3190" s="89" t="b">
        <v>0</v>
      </c>
    </row>
    <row r="3191" spans="1:7" ht="15">
      <c r="A3191" s="90" t="s">
        <v>1926</v>
      </c>
      <c r="B3191" s="89">
        <v>2</v>
      </c>
      <c r="C3191" s="103">
        <v>0</v>
      </c>
      <c r="D3191" s="89" t="s">
        <v>1371</v>
      </c>
      <c r="E3191" s="89" t="b">
        <v>0</v>
      </c>
      <c r="F3191" s="89" t="b">
        <v>0</v>
      </c>
      <c r="G3191" s="89" t="b">
        <v>0</v>
      </c>
    </row>
    <row r="3192" spans="1:7" ht="15">
      <c r="A3192" s="90" t="s">
        <v>2726</v>
      </c>
      <c r="B3192" s="89">
        <v>2</v>
      </c>
      <c r="C3192" s="103">
        <v>0</v>
      </c>
      <c r="D3192" s="89" t="s">
        <v>1371</v>
      </c>
      <c r="E3192" s="89" t="b">
        <v>0</v>
      </c>
      <c r="F3192" s="89" t="b">
        <v>0</v>
      </c>
      <c r="G3192" s="89" t="b">
        <v>0</v>
      </c>
    </row>
    <row r="3193" spans="1:7" ht="15">
      <c r="A3193" s="90" t="s">
        <v>2281</v>
      </c>
      <c r="B3193" s="89">
        <v>4</v>
      </c>
      <c r="C3193" s="103">
        <v>0</v>
      </c>
      <c r="D3193" s="89" t="s">
        <v>1372</v>
      </c>
      <c r="E3193" s="89" t="b">
        <v>0</v>
      </c>
      <c r="F3193" s="89" t="b">
        <v>0</v>
      </c>
      <c r="G3193" s="89" t="b">
        <v>0</v>
      </c>
    </row>
    <row r="3194" spans="1:7" ht="15">
      <c r="A3194" s="90" t="s">
        <v>1712</v>
      </c>
      <c r="B3194" s="89">
        <v>4</v>
      </c>
      <c r="C3194" s="103">
        <v>0</v>
      </c>
      <c r="D3194" s="89" t="s">
        <v>1372</v>
      </c>
      <c r="E3194" s="89" t="b">
        <v>0</v>
      </c>
      <c r="F3194" s="89" t="b">
        <v>0</v>
      </c>
      <c r="G3194" s="89" t="b">
        <v>0</v>
      </c>
    </row>
    <row r="3195" spans="1:7" ht="15">
      <c r="A3195" s="90" t="s">
        <v>1614</v>
      </c>
      <c r="B3195" s="89">
        <v>4</v>
      </c>
      <c r="C3195" s="103">
        <v>0</v>
      </c>
      <c r="D3195" s="89" t="s">
        <v>1372</v>
      </c>
      <c r="E3195" s="89" t="b">
        <v>0</v>
      </c>
      <c r="F3195" s="89" t="b">
        <v>0</v>
      </c>
      <c r="G3195" s="89" t="b">
        <v>0</v>
      </c>
    </row>
    <row r="3196" spans="1:7" ht="15">
      <c r="A3196" s="90" t="s">
        <v>1964</v>
      </c>
      <c r="B3196" s="89">
        <v>4</v>
      </c>
      <c r="C3196" s="103">
        <v>0</v>
      </c>
      <c r="D3196" s="89" t="s">
        <v>1372</v>
      </c>
      <c r="E3196" s="89" t="b">
        <v>0</v>
      </c>
      <c r="F3196" s="89" t="b">
        <v>0</v>
      </c>
      <c r="G3196" s="89" t="b">
        <v>0</v>
      </c>
    </row>
    <row r="3197" spans="1:7" ht="15">
      <c r="A3197" s="90" t="s">
        <v>1678</v>
      </c>
      <c r="B3197" s="89">
        <v>3</v>
      </c>
      <c r="C3197" s="103">
        <v>0</v>
      </c>
      <c r="D3197" s="89" t="s">
        <v>1372</v>
      </c>
      <c r="E3197" s="89" t="b">
        <v>0</v>
      </c>
      <c r="F3197" s="89" t="b">
        <v>0</v>
      </c>
      <c r="G3197" s="89" t="b">
        <v>0</v>
      </c>
    </row>
    <row r="3198" spans="1:7" ht="15">
      <c r="A3198" s="90" t="s">
        <v>1600</v>
      </c>
      <c r="B3198" s="89">
        <v>2</v>
      </c>
      <c r="C3198" s="103">
        <v>0</v>
      </c>
      <c r="D3198" s="89" t="s">
        <v>1372</v>
      </c>
      <c r="E3198" s="89" t="b">
        <v>0</v>
      </c>
      <c r="F3198" s="89" t="b">
        <v>0</v>
      </c>
      <c r="G3198" s="89" t="b">
        <v>0</v>
      </c>
    </row>
    <row r="3199" spans="1:7" ht="15">
      <c r="A3199" s="90" t="s">
        <v>1936</v>
      </c>
      <c r="B3199" s="89">
        <v>2</v>
      </c>
      <c r="C3199" s="103">
        <v>0</v>
      </c>
      <c r="D3199" s="89" t="s">
        <v>1372</v>
      </c>
      <c r="E3199" s="89" t="b">
        <v>0</v>
      </c>
      <c r="F3199" s="89" t="b">
        <v>0</v>
      </c>
      <c r="G3199" s="89" t="b">
        <v>0</v>
      </c>
    </row>
    <row r="3200" spans="1:7" ht="15">
      <c r="A3200" s="90" t="s">
        <v>1627</v>
      </c>
      <c r="B3200" s="89">
        <v>2</v>
      </c>
      <c r="C3200" s="103">
        <v>0</v>
      </c>
      <c r="D3200" s="89" t="s">
        <v>1372</v>
      </c>
      <c r="E3200" s="89" t="b">
        <v>0</v>
      </c>
      <c r="F3200" s="89" t="b">
        <v>0</v>
      </c>
      <c r="G3200" s="89" t="b">
        <v>0</v>
      </c>
    </row>
    <row r="3201" spans="1:7" ht="15">
      <c r="A3201" s="90" t="s">
        <v>1802</v>
      </c>
      <c r="B3201" s="89">
        <v>2</v>
      </c>
      <c r="C3201" s="103">
        <v>0</v>
      </c>
      <c r="D3201" s="89" t="s">
        <v>1372</v>
      </c>
      <c r="E3201" s="89" t="b">
        <v>0</v>
      </c>
      <c r="F3201" s="89" t="b">
        <v>0</v>
      </c>
      <c r="G3201" s="89" t="b">
        <v>0</v>
      </c>
    </row>
    <row r="3202" spans="1:7" ht="15">
      <c r="A3202" s="90" t="s">
        <v>1559</v>
      </c>
      <c r="B3202" s="89">
        <v>2</v>
      </c>
      <c r="C3202" s="103">
        <v>0</v>
      </c>
      <c r="D3202" s="89" t="s">
        <v>1372</v>
      </c>
      <c r="E3202" s="89" t="b">
        <v>0</v>
      </c>
      <c r="F3202" s="89" t="b">
        <v>0</v>
      </c>
      <c r="G3202" s="89" t="b">
        <v>0</v>
      </c>
    </row>
    <row r="3203" spans="1:7" ht="15">
      <c r="A3203" s="90" t="s">
        <v>2102</v>
      </c>
      <c r="B3203" s="89">
        <v>2</v>
      </c>
      <c r="C3203" s="103">
        <v>0</v>
      </c>
      <c r="D3203" s="89" t="s">
        <v>1372</v>
      </c>
      <c r="E3203" s="89" t="b">
        <v>0</v>
      </c>
      <c r="F3203" s="89" t="b">
        <v>0</v>
      </c>
      <c r="G3203" s="89" t="b">
        <v>0</v>
      </c>
    </row>
    <row r="3204" spans="1:7" ht="15">
      <c r="A3204" s="90" t="s">
        <v>1615</v>
      </c>
      <c r="B3204" s="89">
        <v>2</v>
      </c>
      <c r="C3204" s="103">
        <v>0</v>
      </c>
      <c r="D3204" s="89" t="s">
        <v>1372</v>
      </c>
      <c r="E3204" s="89" t="b">
        <v>0</v>
      </c>
      <c r="F3204" s="89" t="b">
        <v>0</v>
      </c>
      <c r="G3204" s="89" t="b">
        <v>0</v>
      </c>
    </row>
    <row r="3205" spans="1:7" ht="15">
      <c r="A3205" s="90" t="s">
        <v>3254</v>
      </c>
      <c r="B3205" s="89">
        <v>2</v>
      </c>
      <c r="C3205" s="103">
        <v>0</v>
      </c>
      <c r="D3205" s="89" t="s">
        <v>1372</v>
      </c>
      <c r="E3205" s="89" t="b">
        <v>0</v>
      </c>
      <c r="F3205" s="89" t="b">
        <v>0</v>
      </c>
      <c r="G3205" s="89" t="b">
        <v>0</v>
      </c>
    </row>
    <row r="3206" spans="1:7" ht="15">
      <c r="A3206" s="90" t="s">
        <v>3288</v>
      </c>
      <c r="B3206" s="89">
        <v>2</v>
      </c>
      <c r="C3206" s="103">
        <v>0</v>
      </c>
      <c r="D3206" s="89" t="s">
        <v>1372</v>
      </c>
      <c r="E3206" s="89" t="b">
        <v>0</v>
      </c>
      <c r="F3206" s="89" t="b">
        <v>0</v>
      </c>
      <c r="G3206" s="89" t="b">
        <v>0</v>
      </c>
    </row>
    <row r="3207" spans="1:7" ht="15">
      <c r="A3207" s="90" t="s">
        <v>965</v>
      </c>
      <c r="B3207" s="89">
        <v>2</v>
      </c>
      <c r="C3207" s="103">
        <v>0</v>
      </c>
      <c r="D3207" s="89" t="s">
        <v>1372</v>
      </c>
      <c r="E3207" s="89" t="b">
        <v>0</v>
      </c>
      <c r="F3207" s="89" t="b">
        <v>0</v>
      </c>
      <c r="G3207" s="89" t="b">
        <v>0</v>
      </c>
    </row>
    <row r="3208" spans="1:7" ht="15">
      <c r="A3208" s="90" t="s">
        <v>2720</v>
      </c>
      <c r="B3208" s="89">
        <v>2</v>
      </c>
      <c r="C3208" s="103">
        <v>0</v>
      </c>
      <c r="D3208" s="89" t="s">
        <v>1372</v>
      </c>
      <c r="E3208" s="89" t="b">
        <v>0</v>
      </c>
      <c r="F3208" s="89" t="b">
        <v>0</v>
      </c>
      <c r="G3208" s="89" t="b">
        <v>0</v>
      </c>
    </row>
    <row r="3209" spans="1:7" ht="15">
      <c r="A3209" s="90" t="s">
        <v>3161</v>
      </c>
      <c r="B3209" s="89">
        <v>2</v>
      </c>
      <c r="C3209" s="103">
        <v>0</v>
      </c>
      <c r="D3209" s="89" t="s">
        <v>1372</v>
      </c>
      <c r="E3209" s="89" t="b">
        <v>0</v>
      </c>
      <c r="F3209" s="89" t="b">
        <v>0</v>
      </c>
      <c r="G3209" s="89" t="b">
        <v>0</v>
      </c>
    </row>
    <row r="3210" spans="1:7" ht="15">
      <c r="A3210" s="90" t="s">
        <v>1493</v>
      </c>
      <c r="B3210" s="89">
        <v>3</v>
      </c>
      <c r="C3210" s="103">
        <v>0</v>
      </c>
      <c r="D3210" s="89" t="s">
        <v>1374</v>
      </c>
      <c r="E3210" s="89" t="b">
        <v>0</v>
      </c>
      <c r="F3210" s="89" t="b">
        <v>0</v>
      </c>
      <c r="G3210" s="89" t="b">
        <v>0</v>
      </c>
    </row>
    <row r="3211" spans="1:7" ht="15">
      <c r="A3211" s="90" t="s">
        <v>1753</v>
      </c>
      <c r="B3211" s="89">
        <v>3</v>
      </c>
      <c r="C3211" s="103">
        <v>0</v>
      </c>
      <c r="D3211" s="89" t="s">
        <v>1374</v>
      </c>
      <c r="E3211" s="89" t="b">
        <v>0</v>
      </c>
      <c r="F3211" s="89" t="b">
        <v>0</v>
      </c>
      <c r="G3211" s="89" t="b">
        <v>0</v>
      </c>
    </row>
    <row r="3212" spans="1:7" ht="15">
      <c r="A3212" s="90" t="s">
        <v>2095</v>
      </c>
      <c r="B3212" s="89">
        <v>3</v>
      </c>
      <c r="C3212" s="103">
        <v>0</v>
      </c>
      <c r="D3212" s="89" t="s">
        <v>1374</v>
      </c>
      <c r="E3212" s="89" t="b">
        <v>0</v>
      </c>
      <c r="F3212" s="89" t="b">
        <v>0</v>
      </c>
      <c r="G3212" s="89" t="b">
        <v>0</v>
      </c>
    </row>
    <row r="3213" spans="1:7" ht="15">
      <c r="A3213" s="90" t="s">
        <v>1547</v>
      </c>
      <c r="B3213" s="89">
        <v>2</v>
      </c>
      <c r="C3213" s="103">
        <v>0</v>
      </c>
      <c r="D3213" s="89" t="s">
        <v>1374</v>
      </c>
      <c r="E3213" s="89" t="b">
        <v>0</v>
      </c>
      <c r="F3213" s="89" t="b">
        <v>0</v>
      </c>
      <c r="G3213" s="89" t="b">
        <v>0</v>
      </c>
    </row>
    <row r="3214" spans="1:7" ht="15">
      <c r="A3214" s="90" t="s">
        <v>1461</v>
      </c>
      <c r="B3214" s="89">
        <v>2</v>
      </c>
      <c r="C3214" s="103">
        <v>0</v>
      </c>
      <c r="D3214" s="89" t="s">
        <v>1374</v>
      </c>
      <c r="E3214" s="89" t="b">
        <v>0</v>
      </c>
      <c r="F3214" s="89" t="b">
        <v>0</v>
      </c>
      <c r="G3214" s="89" t="b">
        <v>0</v>
      </c>
    </row>
    <row r="3215" spans="1:7" ht="15">
      <c r="A3215" s="90" t="s">
        <v>2261</v>
      </c>
      <c r="B3215" s="89">
        <v>2</v>
      </c>
      <c r="C3215" s="103">
        <v>0</v>
      </c>
      <c r="D3215" s="89" t="s">
        <v>1374</v>
      </c>
      <c r="E3215" s="89" t="b">
        <v>0</v>
      </c>
      <c r="F3215" s="89" t="b">
        <v>0</v>
      </c>
      <c r="G3215" s="89" t="b">
        <v>0</v>
      </c>
    </row>
    <row r="3216" spans="1:7" ht="15">
      <c r="A3216" s="90" t="s">
        <v>2873</v>
      </c>
      <c r="B3216" s="89">
        <v>2</v>
      </c>
      <c r="C3216" s="103">
        <v>0</v>
      </c>
      <c r="D3216" s="89" t="s">
        <v>1374</v>
      </c>
      <c r="E3216" s="89" t="b">
        <v>0</v>
      </c>
      <c r="F3216" s="89" t="b">
        <v>0</v>
      </c>
      <c r="G3216" s="89" t="b">
        <v>0</v>
      </c>
    </row>
    <row r="3217" spans="1:7" ht="15">
      <c r="A3217" s="90" t="s">
        <v>2945</v>
      </c>
      <c r="B3217" s="89">
        <v>2</v>
      </c>
      <c r="C3217" s="103">
        <v>0</v>
      </c>
      <c r="D3217" s="89" t="s">
        <v>1374</v>
      </c>
      <c r="E3217" s="89" t="b">
        <v>0</v>
      </c>
      <c r="F3217" s="89" t="b">
        <v>0</v>
      </c>
      <c r="G3217" s="89" t="b">
        <v>0</v>
      </c>
    </row>
    <row r="3218" spans="1:7" ht="15">
      <c r="A3218" s="90" t="s">
        <v>1909</v>
      </c>
      <c r="B3218" s="89">
        <v>2</v>
      </c>
      <c r="C3218" s="103">
        <v>0</v>
      </c>
      <c r="D3218" s="89" t="s">
        <v>1374</v>
      </c>
      <c r="E3218" s="89" t="b">
        <v>0</v>
      </c>
      <c r="F3218" s="89" t="b">
        <v>0</v>
      </c>
      <c r="G3218" s="89" t="b">
        <v>0</v>
      </c>
    </row>
    <row r="3219" spans="1:7" ht="15">
      <c r="A3219" s="90" t="s">
        <v>1456</v>
      </c>
      <c r="B3219" s="89">
        <v>10</v>
      </c>
      <c r="C3219" s="103">
        <v>0</v>
      </c>
      <c r="D3219" s="89" t="s">
        <v>1375</v>
      </c>
      <c r="E3219" s="89" t="b">
        <v>0</v>
      </c>
      <c r="F3219" s="89" t="b">
        <v>0</v>
      </c>
      <c r="G3219" s="89" t="b">
        <v>0</v>
      </c>
    </row>
    <row r="3220" spans="1:7" ht="15">
      <c r="A3220" s="90" t="s">
        <v>1455</v>
      </c>
      <c r="B3220" s="89">
        <v>9</v>
      </c>
      <c r="C3220" s="103">
        <v>0</v>
      </c>
      <c r="D3220" s="89" t="s">
        <v>1375</v>
      </c>
      <c r="E3220" s="89" t="b">
        <v>0</v>
      </c>
      <c r="F3220" s="89" t="b">
        <v>0</v>
      </c>
      <c r="G3220" s="89" t="b">
        <v>0</v>
      </c>
    </row>
    <row r="3221" spans="1:7" ht="15">
      <c r="A3221" s="90" t="s">
        <v>1519</v>
      </c>
      <c r="B3221" s="89">
        <v>6</v>
      </c>
      <c r="C3221" s="103">
        <v>0</v>
      </c>
      <c r="D3221" s="89" t="s">
        <v>1375</v>
      </c>
      <c r="E3221" s="89" t="b">
        <v>0</v>
      </c>
      <c r="F3221" s="89" t="b">
        <v>0</v>
      </c>
      <c r="G3221" s="89" t="b">
        <v>0</v>
      </c>
    </row>
    <row r="3222" spans="1:7" ht="15">
      <c r="A3222" s="90" t="s">
        <v>2288</v>
      </c>
      <c r="B3222" s="89">
        <v>3</v>
      </c>
      <c r="C3222" s="103">
        <v>0</v>
      </c>
      <c r="D3222" s="89" t="s">
        <v>1375</v>
      </c>
      <c r="E3222" s="89" t="b">
        <v>0</v>
      </c>
      <c r="F3222" s="89" t="b">
        <v>0</v>
      </c>
      <c r="G3222" s="89" t="b">
        <v>0</v>
      </c>
    </row>
    <row r="3223" spans="1:7" ht="15">
      <c r="A3223" s="90" t="s">
        <v>1462</v>
      </c>
      <c r="B3223" s="89">
        <v>3</v>
      </c>
      <c r="C3223" s="103">
        <v>0</v>
      </c>
      <c r="D3223" s="89" t="s">
        <v>1375</v>
      </c>
      <c r="E3223" s="89" t="b">
        <v>0</v>
      </c>
      <c r="F3223" s="89" t="b">
        <v>0</v>
      </c>
      <c r="G3223" s="89" t="b">
        <v>0</v>
      </c>
    </row>
    <row r="3224" spans="1:7" ht="15">
      <c r="A3224" s="90" t="s">
        <v>1972</v>
      </c>
      <c r="B3224" s="89">
        <v>3</v>
      </c>
      <c r="C3224" s="103">
        <v>0</v>
      </c>
      <c r="D3224" s="89" t="s">
        <v>1375</v>
      </c>
      <c r="E3224" s="89" t="b">
        <v>0</v>
      </c>
      <c r="F3224" s="89" t="b">
        <v>0</v>
      </c>
      <c r="G3224" s="89" t="b">
        <v>0</v>
      </c>
    </row>
    <row r="3225" spans="1:7" ht="15">
      <c r="A3225" s="90" t="s">
        <v>2157</v>
      </c>
      <c r="B3225" s="89">
        <v>3</v>
      </c>
      <c r="C3225" s="103">
        <v>0</v>
      </c>
      <c r="D3225" s="89" t="s">
        <v>1375</v>
      </c>
      <c r="E3225" s="89" t="b">
        <v>0</v>
      </c>
      <c r="F3225" s="89" t="b">
        <v>0</v>
      </c>
      <c r="G3225" s="89" t="b">
        <v>0</v>
      </c>
    </row>
    <row r="3226" spans="1:7" ht="15">
      <c r="A3226" s="90" t="s">
        <v>2062</v>
      </c>
      <c r="B3226" s="89">
        <v>2</v>
      </c>
      <c r="C3226" s="103">
        <v>0</v>
      </c>
      <c r="D3226" s="89" t="s">
        <v>1375</v>
      </c>
      <c r="E3226" s="89" t="b">
        <v>0</v>
      </c>
      <c r="F3226" s="89" t="b">
        <v>0</v>
      </c>
      <c r="G3226" s="89" t="b">
        <v>0</v>
      </c>
    </row>
    <row r="3227" spans="1:7" ht="15">
      <c r="A3227" s="90" t="s">
        <v>2012</v>
      </c>
      <c r="B3227" s="89">
        <v>2</v>
      </c>
      <c r="C3227" s="103">
        <v>0</v>
      </c>
      <c r="D3227" s="89" t="s">
        <v>1375</v>
      </c>
      <c r="E3227" s="89" t="b">
        <v>0</v>
      </c>
      <c r="F3227" s="89" t="b">
        <v>0</v>
      </c>
      <c r="G3227" s="89" t="b">
        <v>0</v>
      </c>
    </row>
    <row r="3228" spans="1:7" ht="15">
      <c r="A3228" s="90" t="s">
        <v>1459</v>
      </c>
      <c r="B3228" s="89">
        <v>2</v>
      </c>
      <c r="C3228" s="103">
        <v>0</v>
      </c>
      <c r="D3228" s="89" t="s">
        <v>1375</v>
      </c>
      <c r="E3228" s="89" t="b">
        <v>0</v>
      </c>
      <c r="F3228" s="89" t="b">
        <v>0</v>
      </c>
      <c r="G3228" s="89" t="b">
        <v>0</v>
      </c>
    </row>
    <row r="3229" spans="1:7" ht="15">
      <c r="A3229" s="90" t="s">
        <v>1461</v>
      </c>
      <c r="B3229" s="89">
        <v>2</v>
      </c>
      <c r="C3229" s="103">
        <v>0</v>
      </c>
      <c r="D3229" s="89" t="s">
        <v>1375</v>
      </c>
      <c r="E3229" s="89" t="b">
        <v>0</v>
      </c>
      <c r="F3229" s="89" t="b">
        <v>0</v>
      </c>
      <c r="G3229" s="89" t="b">
        <v>0</v>
      </c>
    </row>
    <row r="3230" spans="1:7" ht="15">
      <c r="A3230" s="90" t="s">
        <v>1464</v>
      </c>
      <c r="B3230" s="89">
        <v>2</v>
      </c>
      <c r="C3230" s="103">
        <v>0</v>
      </c>
      <c r="D3230" s="89" t="s">
        <v>1375</v>
      </c>
      <c r="E3230" s="89" t="b">
        <v>0</v>
      </c>
      <c r="F3230" s="89" t="b">
        <v>0</v>
      </c>
      <c r="G3230" s="89" t="b">
        <v>0</v>
      </c>
    </row>
    <row r="3231" spans="1:7" ht="15">
      <c r="A3231" s="90" t="s">
        <v>1513</v>
      </c>
      <c r="B3231" s="89">
        <v>2</v>
      </c>
      <c r="C3231" s="103">
        <v>0</v>
      </c>
      <c r="D3231" s="89" t="s">
        <v>1375</v>
      </c>
      <c r="E3231" s="89" t="b">
        <v>0</v>
      </c>
      <c r="F3231" s="89" t="b">
        <v>0</v>
      </c>
      <c r="G3231" s="89" t="b">
        <v>0</v>
      </c>
    </row>
    <row r="3232" spans="1:7" ht="15">
      <c r="A3232" s="90" t="s">
        <v>1457</v>
      </c>
      <c r="B3232" s="89">
        <v>2</v>
      </c>
      <c r="C3232" s="103">
        <v>0</v>
      </c>
      <c r="D3232" s="89" t="s">
        <v>1375</v>
      </c>
      <c r="E3232" s="89" t="b">
        <v>0</v>
      </c>
      <c r="F3232" s="89" t="b">
        <v>0</v>
      </c>
      <c r="G3232" s="89" t="b">
        <v>0</v>
      </c>
    </row>
    <row r="3233" spans="1:7" ht="15">
      <c r="A3233" s="90" t="s">
        <v>1596</v>
      </c>
      <c r="B3233" s="89">
        <v>2</v>
      </c>
      <c r="C3233" s="103">
        <v>0</v>
      </c>
      <c r="D3233" s="89" t="s">
        <v>1375</v>
      </c>
      <c r="E3233" s="89" t="b">
        <v>0</v>
      </c>
      <c r="F3233" s="89" t="b">
        <v>0</v>
      </c>
      <c r="G3233" s="89" t="b">
        <v>0</v>
      </c>
    </row>
    <row r="3234" spans="1:7" ht="15">
      <c r="A3234" s="90" t="s">
        <v>1527</v>
      </c>
      <c r="B3234" s="89">
        <v>2</v>
      </c>
      <c r="C3234" s="103">
        <v>0</v>
      </c>
      <c r="D3234" s="89" t="s">
        <v>1375</v>
      </c>
      <c r="E3234" s="89" t="b">
        <v>0</v>
      </c>
      <c r="F3234" s="89" t="b">
        <v>0</v>
      </c>
      <c r="G3234" s="89" t="b">
        <v>0</v>
      </c>
    </row>
    <row r="3235" spans="1:7" ht="15">
      <c r="A3235" s="90" t="s">
        <v>1475</v>
      </c>
      <c r="B3235" s="89">
        <v>2</v>
      </c>
      <c r="C3235" s="103">
        <v>0</v>
      </c>
      <c r="D3235" s="89" t="s">
        <v>1375</v>
      </c>
      <c r="E3235" s="89" t="b">
        <v>0</v>
      </c>
      <c r="F3235" s="89" t="b">
        <v>0</v>
      </c>
      <c r="G3235" s="89" t="b">
        <v>0</v>
      </c>
    </row>
    <row r="3236" spans="1:7" ht="15">
      <c r="A3236" s="90" t="s">
        <v>1805</v>
      </c>
      <c r="B3236" s="89">
        <v>2</v>
      </c>
      <c r="C3236" s="103">
        <v>0</v>
      </c>
      <c r="D3236" s="89" t="s">
        <v>1375</v>
      </c>
      <c r="E3236" s="89" t="b">
        <v>0</v>
      </c>
      <c r="F3236" s="89" t="b">
        <v>0</v>
      </c>
      <c r="G3236" s="89" t="b">
        <v>0</v>
      </c>
    </row>
    <row r="3237" spans="1:7" ht="15">
      <c r="A3237" s="90" t="s">
        <v>1455</v>
      </c>
      <c r="B3237" s="89">
        <v>4</v>
      </c>
      <c r="C3237" s="103">
        <v>0</v>
      </c>
      <c r="D3237" s="89" t="s">
        <v>1376</v>
      </c>
      <c r="E3237" s="89" t="b">
        <v>0</v>
      </c>
      <c r="F3237" s="89" t="b">
        <v>0</v>
      </c>
      <c r="G3237" s="89" t="b">
        <v>0</v>
      </c>
    </row>
    <row r="3238" spans="1:7" ht="15">
      <c r="A3238" s="90" t="s">
        <v>1456</v>
      </c>
      <c r="B3238" s="89">
        <v>3</v>
      </c>
      <c r="C3238" s="103">
        <v>0</v>
      </c>
      <c r="D3238" s="89" t="s">
        <v>1376</v>
      </c>
      <c r="E3238" s="89" t="b">
        <v>0</v>
      </c>
      <c r="F3238" s="89" t="b">
        <v>0</v>
      </c>
      <c r="G3238" s="89" t="b">
        <v>0</v>
      </c>
    </row>
    <row r="3239" spans="1:7" ht="15">
      <c r="A3239" s="90" t="s">
        <v>1460</v>
      </c>
      <c r="B3239" s="89">
        <v>3</v>
      </c>
      <c r="C3239" s="103">
        <v>0</v>
      </c>
      <c r="D3239" s="89" t="s">
        <v>1376</v>
      </c>
      <c r="E3239" s="89" t="b">
        <v>0</v>
      </c>
      <c r="F3239" s="89" t="b">
        <v>0</v>
      </c>
      <c r="G3239" s="89" t="b">
        <v>0</v>
      </c>
    </row>
    <row r="3240" spans="1:7" ht="15">
      <c r="A3240" s="90" t="s">
        <v>2627</v>
      </c>
      <c r="B3240" s="89">
        <v>3</v>
      </c>
      <c r="C3240" s="103">
        <v>0</v>
      </c>
      <c r="D3240" s="89" t="s">
        <v>1376</v>
      </c>
      <c r="E3240" s="89" t="b">
        <v>0</v>
      </c>
      <c r="F3240" s="89" t="b">
        <v>0</v>
      </c>
      <c r="G3240" s="89" t="b">
        <v>0</v>
      </c>
    </row>
    <row r="3241" spans="1:7" ht="15">
      <c r="A3241" s="90" t="s">
        <v>1462</v>
      </c>
      <c r="B3241" s="89">
        <v>2</v>
      </c>
      <c r="C3241" s="103">
        <v>0</v>
      </c>
      <c r="D3241" s="89" t="s">
        <v>1376</v>
      </c>
      <c r="E3241" s="89" t="b">
        <v>0</v>
      </c>
      <c r="F3241" s="89" t="b">
        <v>0</v>
      </c>
      <c r="G3241" s="89" t="b">
        <v>0</v>
      </c>
    </row>
    <row r="3242" spans="1:7" ht="15">
      <c r="A3242" s="90" t="s">
        <v>2624</v>
      </c>
      <c r="B3242" s="89">
        <v>2</v>
      </c>
      <c r="C3242" s="103">
        <v>0</v>
      </c>
      <c r="D3242" s="89" t="s">
        <v>1376</v>
      </c>
      <c r="E3242" s="89" t="b">
        <v>0</v>
      </c>
      <c r="F3242" s="89" t="b">
        <v>0</v>
      </c>
      <c r="G3242" s="89" t="b">
        <v>0</v>
      </c>
    </row>
    <row r="3243" spans="1:7" ht="15">
      <c r="A3243" s="90" t="s">
        <v>1461</v>
      </c>
      <c r="B3243" s="89">
        <v>2</v>
      </c>
      <c r="C3243" s="103">
        <v>0</v>
      </c>
      <c r="D3243" s="89" t="s">
        <v>1376</v>
      </c>
      <c r="E3243" s="89" t="b">
        <v>0</v>
      </c>
      <c r="F3243" s="89" t="b">
        <v>0</v>
      </c>
      <c r="G3243" s="89" t="b">
        <v>0</v>
      </c>
    </row>
    <row r="3244" spans="1:7" ht="15">
      <c r="A3244" s="90" t="s">
        <v>1481</v>
      </c>
      <c r="B3244" s="89">
        <v>2</v>
      </c>
      <c r="C3244" s="103">
        <v>0</v>
      </c>
      <c r="D3244" s="89" t="s">
        <v>1376</v>
      </c>
      <c r="E3244" s="89" t="b">
        <v>0</v>
      </c>
      <c r="F3244" s="89" t="b">
        <v>0</v>
      </c>
      <c r="G3244" s="89" t="b">
        <v>0</v>
      </c>
    </row>
    <row r="3245" spans="1:7" ht="15">
      <c r="A3245" s="90" t="s">
        <v>1739</v>
      </c>
      <c r="B3245" s="89">
        <v>2</v>
      </c>
      <c r="C3245" s="103">
        <v>0</v>
      </c>
      <c r="D3245" s="89" t="s">
        <v>1376</v>
      </c>
      <c r="E3245" s="89" t="b">
        <v>0</v>
      </c>
      <c r="F3245" s="89" t="b">
        <v>0</v>
      </c>
      <c r="G3245" s="89" t="b">
        <v>0</v>
      </c>
    </row>
    <row r="3246" spans="1:7" ht="15">
      <c r="A3246" s="90" t="s">
        <v>1520</v>
      </c>
      <c r="B3246" s="89">
        <v>2</v>
      </c>
      <c r="C3246" s="103">
        <v>0</v>
      </c>
      <c r="D3246" s="89" t="s">
        <v>1376</v>
      </c>
      <c r="E3246" s="89" t="b">
        <v>0</v>
      </c>
      <c r="F3246" s="89" t="b">
        <v>0</v>
      </c>
      <c r="G3246" s="89" t="b">
        <v>0</v>
      </c>
    </row>
    <row r="3247" spans="1:7" ht="15">
      <c r="A3247" s="90" t="s">
        <v>3261</v>
      </c>
      <c r="B3247" s="89">
        <v>2</v>
      </c>
      <c r="C3247" s="103">
        <v>0</v>
      </c>
      <c r="D3247" s="89" t="s">
        <v>1376</v>
      </c>
      <c r="E3247" s="89" t="b">
        <v>0</v>
      </c>
      <c r="F3247" s="89" t="b">
        <v>0</v>
      </c>
      <c r="G3247" s="89" t="b">
        <v>0</v>
      </c>
    </row>
    <row r="3248" spans="1:7" ht="15">
      <c r="A3248" s="90" t="s">
        <v>1455</v>
      </c>
      <c r="B3248" s="89">
        <v>6</v>
      </c>
      <c r="C3248" s="103">
        <v>0</v>
      </c>
      <c r="D3248" s="89" t="s">
        <v>1377</v>
      </c>
      <c r="E3248" s="89" t="b">
        <v>0</v>
      </c>
      <c r="F3248" s="89" t="b">
        <v>0</v>
      </c>
      <c r="G3248" s="89" t="b">
        <v>0</v>
      </c>
    </row>
    <row r="3249" spans="1:7" ht="15">
      <c r="A3249" s="90" t="s">
        <v>1457</v>
      </c>
      <c r="B3249" s="89">
        <v>4</v>
      </c>
      <c r="C3249" s="103">
        <v>0</v>
      </c>
      <c r="D3249" s="89" t="s">
        <v>1377</v>
      </c>
      <c r="E3249" s="89" t="b">
        <v>0</v>
      </c>
      <c r="F3249" s="89" t="b">
        <v>0</v>
      </c>
      <c r="G3249" s="89" t="b">
        <v>0</v>
      </c>
    </row>
    <row r="3250" spans="1:7" ht="15">
      <c r="A3250" s="90" t="s">
        <v>1501</v>
      </c>
      <c r="B3250" s="89">
        <v>3</v>
      </c>
      <c r="C3250" s="103">
        <v>0</v>
      </c>
      <c r="D3250" s="89" t="s">
        <v>1377</v>
      </c>
      <c r="E3250" s="89" t="b">
        <v>0</v>
      </c>
      <c r="F3250" s="89" t="b">
        <v>0</v>
      </c>
      <c r="G3250" s="89" t="b">
        <v>0</v>
      </c>
    </row>
    <row r="3251" spans="1:7" ht="15">
      <c r="A3251" s="90" t="s">
        <v>1462</v>
      </c>
      <c r="B3251" s="89">
        <v>3</v>
      </c>
      <c r="C3251" s="103">
        <v>0</v>
      </c>
      <c r="D3251" s="89" t="s">
        <v>1377</v>
      </c>
      <c r="E3251" s="89" t="b">
        <v>0</v>
      </c>
      <c r="F3251" s="89" t="b">
        <v>0</v>
      </c>
      <c r="G3251" s="89" t="b">
        <v>0</v>
      </c>
    </row>
    <row r="3252" spans="1:7" ht="15">
      <c r="A3252" s="90" t="s">
        <v>1646</v>
      </c>
      <c r="B3252" s="89">
        <v>3</v>
      </c>
      <c r="C3252" s="103">
        <v>0</v>
      </c>
      <c r="D3252" s="89" t="s">
        <v>1377</v>
      </c>
      <c r="E3252" s="89" t="b">
        <v>0</v>
      </c>
      <c r="F3252" s="89" t="b">
        <v>1</v>
      </c>
      <c r="G3252" s="89" t="b">
        <v>0</v>
      </c>
    </row>
    <row r="3253" spans="1:7" ht="15">
      <c r="A3253" s="90" t="s">
        <v>1461</v>
      </c>
      <c r="B3253" s="89">
        <v>3</v>
      </c>
      <c r="C3253" s="103">
        <v>0</v>
      </c>
      <c r="D3253" s="89" t="s">
        <v>1377</v>
      </c>
      <c r="E3253" s="89" t="b">
        <v>0</v>
      </c>
      <c r="F3253" s="89" t="b">
        <v>0</v>
      </c>
      <c r="G3253" s="89" t="b">
        <v>0</v>
      </c>
    </row>
    <row r="3254" spans="1:7" ht="15">
      <c r="A3254" s="90" t="s">
        <v>1493</v>
      </c>
      <c r="B3254" s="89">
        <v>3</v>
      </c>
      <c r="C3254" s="103">
        <v>0</v>
      </c>
      <c r="D3254" s="89" t="s">
        <v>1377</v>
      </c>
      <c r="E3254" s="89" t="b">
        <v>0</v>
      </c>
      <c r="F3254" s="89" t="b">
        <v>0</v>
      </c>
      <c r="G3254" s="89" t="b">
        <v>0</v>
      </c>
    </row>
    <row r="3255" spans="1:7" ht="15">
      <c r="A3255" s="90" t="s">
        <v>1466</v>
      </c>
      <c r="B3255" s="89">
        <v>2</v>
      </c>
      <c r="C3255" s="103">
        <v>0</v>
      </c>
      <c r="D3255" s="89" t="s">
        <v>1377</v>
      </c>
      <c r="E3255" s="89" t="b">
        <v>0</v>
      </c>
      <c r="F3255" s="89" t="b">
        <v>0</v>
      </c>
      <c r="G3255" s="89" t="b">
        <v>0</v>
      </c>
    </row>
    <row r="3256" spans="1:7" ht="15">
      <c r="A3256" s="90" t="s">
        <v>1774</v>
      </c>
      <c r="B3256" s="89">
        <v>2</v>
      </c>
      <c r="C3256" s="103">
        <v>0</v>
      </c>
      <c r="D3256" s="89" t="s">
        <v>1377</v>
      </c>
      <c r="E3256" s="89" t="b">
        <v>0</v>
      </c>
      <c r="F3256" s="89" t="b">
        <v>0</v>
      </c>
      <c r="G3256" s="89" t="b">
        <v>0</v>
      </c>
    </row>
    <row r="3257" spans="1:7" ht="15">
      <c r="A3257" s="90" t="s">
        <v>1492</v>
      </c>
      <c r="B3257" s="89">
        <v>2</v>
      </c>
      <c r="C3257" s="103">
        <v>0</v>
      </c>
      <c r="D3257" s="89" t="s">
        <v>1377</v>
      </c>
      <c r="E3257" s="89" t="b">
        <v>0</v>
      </c>
      <c r="F3257" s="89" t="b">
        <v>0</v>
      </c>
      <c r="G3257" s="89" t="b">
        <v>0</v>
      </c>
    </row>
    <row r="3258" spans="1:7" ht="15">
      <c r="A3258" s="90" t="s">
        <v>1810</v>
      </c>
      <c r="B3258" s="89">
        <v>2</v>
      </c>
      <c r="C3258" s="103">
        <v>0</v>
      </c>
      <c r="D3258" s="89" t="s">
        <v>1377</v>
      </c>
      <c r="E3258" s="89" t="b">
        <v>0</v>
      </c>
      <c r="F3258" s="89" t="b">
        <v>0</v>
      </c>
      <c r="G3258" s="89" t="b">
        <v>0</v>
      </c>
    </row>
    <row r="3259" spans="1:7" ht="15">
      <c r="A3259" s="90" t="s">
        <v>1523</v>
      </c>
      <c r="B3259" s="89">
        <v>2</v>
      </c>
      <c r="C3259" s="103">
        <v>0</v>
      </c>
      <c r="D3259" s="89" t="s">
        <v>1377</v>
      </c>
      <c r="E3259" s="89" t="b">
        <v>0</v>
      </c>
      <c r="F3259" s="89" t="b">
        <v>0</v>
      </c>
      <c r="G3259" s="89" t="b">
        <v>0</v>
      </c>
    </row>
    <row r="3260" spans="1:7" ht="15">
      <c r="A3260" s="90" t="s">
        <v>1460</v>
      </c>
      <c r="B3260" s="89">
        <v>13</v>
      </c>
      <c r="C3260" s="103">
        <v>0</v>
      </c>
      <c r="D3260" s="89" t="s">
        <v>1378</v>
      </c>
      <c r="E3260" s="89" t="b">
        <v>0</v>
      </c>
      <c r="F3260" s="89" t="b">
        <v>0</v>
      </c>
      <c r="G3260" s="89" t="b">
        <v>0</v>
      </c>
    </row>
    <row r="3261" spans="1:7" ht="15">
      <c r="A3261" s="90" t="s">
        <v>1457</v>
      </c>
      <c r="B3261" s="89">
        <v>9</v>
      </c>
      <c r="C3261" s="103">
        <v>0</v>
      </c>
      <c r="D3261" s="89" t="s">
        <v>1378</v>
      </c>
      <c r="E3261" s="89" t="b">
        <v>0</v>
      </c>
      <c r="F3261" s="89" t="b">
        <v>0</v>
      </c>
      <c r="G3261" s="89" t="b">
        <v>0</v>
      </c>
    </row>
    <row r="3262" spans="1:7" ht="15">
      <c r="A3262" s="90" t="s">
        <v>1476</v>
      </c>
      <c r="B3262" s="89">
        <v>8</v>
      </c>
      <c r="C3262" s="103">
        <v>0</v>
      </c>
      <c r="D3262" s="89" t="s">
        <v>1378</v>
      </c>
      <c r="E3262" s="89" t="b">
        <v>0</v>
      </c>
      <c r="F3262" s="89" t="b">
        <v>0</v>
      </c>
      <c r="G3262" s="89" t="b">
        <v>0</v>
      </c>
    </row>
    <row r="3263" spans="1:7" ht="15">
      <c r="A3263" s="90" t="s">
        <v>1748</v>
      </c>
      <c r="B3263" s="89">
        <v>5</v>
      </c>
      <c r="C3263" s="103">
        <v>0</v>
      </c>
      <c r="D3263" s="89" t="s">
        <v>1378</v>
      </c>
      <c r="E3263" s="89" t="b">
        <v>0</v>
      </c>
      <c r="F3263" s="89" t="b">
        <v>0</v>
      </c>
      <c r="G3263" s="89" t="b">
        <v>0</v>
      </c>
    </row>
    <row r="3264" spans="1:7" ht="15">
      <c r="A3264" s="90" t="s">
        <v>1828</v>
      </c>
      <c r="B3264" s="89">
        <v>4</v>
      </c>
      <c r="C3264" s="103">
        <v>0</v>
      </c>
      <c r="D3264" s="89" t="s">
        <v>1378</v>
      </c>
      <c r="E3264" s="89" t="b">
        <v>0</v>
      </c>
      <c r="F3264" s="89" t="b">
        <v>0</v>
      </c>
      <c r="G3264" s="89" t="b">
        <v>0</v>
      </c>
    </row>
    <row r="3265" spans="1:7" ht="15">
      <c r="A3265" s="90" t="s">
        <v>1472</v>
      </c>
      <c r="B3265" s="89">
        <v>4</v>
      </c>
      <c r="C3265" s="103">
        <v>0</v>
      </c>
      <c r="D3265" s="89" t="s">
        <v>1378</v>
      </c>
      <c r="E3265" s="89" t="b">
        <v>0</v>
      </c>
      <c r="F3265" s="89" t="b">
        <v>0</v>
      </c>
      <c r="G3265" s="89" t="b">
        <v>0</v>
      </c>
    </row>
    <row r="3266" spans="1:7" ht="15">
      <c r="A3266" s="90" t="s">
        <v>1455</v>
      </c>
      <c r="B3266" s="89">
        <v>4</v>
      </c>
      <c r="C3266" s="103">
        <v>0</v>
      </c>
      <c r="D3266" s="89" t="s">
        <v>1378</v>
      </c>
      <c r="E3266" s="89" t="b">
        <v>0</v>
      </c>
      <c r="F3266" s="89" t="b">
        <v>0</v>
      </c>
      <c r="G3266" s="89" t="b">
        <v>0</v>
      </c>
    </row>
    <row r="3267" spans="1:7" ht="15">
      <c r="A3267" s="90" t="s">
        <v>2296</v>
      </c>
      <c r="B3267" s="89">
        <v>3</v>
      </c>
      <c r="C3267" s="103">
        <v>0</v>
      </c>
      <c r="D3267" s="89" t="s">
        <v>1378</v>
      </c>
      <c r="E3267" s="89" t="b">
        <v>0</v>
      </c>
      <c r="F3267" s="89" t="b">
        <v>0</v>
      </c>
      <c r="G3267" s="89" t="b">
        <v>0</v>
      </c>
    </row>
    <row r="3268" spans="1:7" ht="15">
      <c r="A3268" s="90" t="s">
        <v>1481</v>
      </c>
      <c r="B3268" s="89">
        <v>3</v>
      </c>
      <c r="C3268" s="103">
        <v>0</v>
      </c>
      <c r="D3268" s="89" t="s">
        <v>1378</v>
      </c>
      <c r="E3268" s="89" t="b">
        <v>0</v>
      </c>
      <c r="F3268" s="89" t="b">
        <v>0</v>
      </c>
      <c r="G3268" s="89" t="b">
        <v>0</v>
      </c>
    </row>
    <row r="3269" spans="1:7" ht="15">
      <c r="A3269" s="90" t="s">
        <v>2974</v>
      </c>
      <c r="B3269" s="89">
        <v>2</v>
      </c>
      <c r="C3269" s="103">
        <v>0</v>
      </c>
      <c r="D3269" s="89" t="s">
        <v>1378</v>
      </c>
      <c r="E3269" s="89" t="b">
        <v>0</v>
      </c>
      <c r="F3269" s="89" t="b">
        <v>0</v>
      </c>
      <c r="G3269" s="89" t="b">
        <v>0</v>
      </c>
    </row>
    <row r="3270" spans="1:7" ht="15">
      <c r="A3270" s="90" t="s">
        <v>2747</v>
      </c>
      <c r="B3270" s="89">
        <v>2</v>
      </c>
      <c r="C3270" s="103">
        <v>0</v>
      </c>
      <c r="D3270" s="89" t="s">
        <v>1378</v>
      </c>
      <c r="E3270" s="89" t="b">
        <v>0</v>
      </c>
      <c r="F3270" s="89" t="b">
        <v>0</v>
      </c>
      <c r="G3270" s="89" t="b">
        <v>0</v>
      </c>
    </row>
    <row r="3271" spans="1:7" ht="15">
      <c r="A3271" s="90" t="s">
        <v>1715</v>
      </c>
      <c r="B3271" s="89">
        <v>2</v>
      </c>
      <c r="C3271" s="103">
        <v>0</v>
      </c>
      <c r="D3271" s="89" t="s">
        <v>1378</v>
      </c>
      <c r="E3271" s="89" t="b">
        <v>0</v>
      </c>
      <c r="F3271" s="89" t="b">
        <v>0</v>
      </c>
      <c r="G3271" s="89" t="b">
        <v>0</v>
      </c>
    </row>
    <row r="3272" spans="1:7" ht="15">
      <c r="A3272" s="90" t="s">
        <v>2827</v>
      </c>
      <c r="B3272" s="89">
        <v>2</v>
      </c>
      <c r="C3272" s="103">
        <v>0</v>
      </c>
      <c r="D3272" s="89" t="s">
        <v>1378</v>
      </c>
      <c r="E3272" s="89" t="b">
        <v>0</v>
      </c>
      <c r="F3272" s="89" t="b">
        <v>0</v>
      </c>
      <c r="G3272" s="89" t="b">
        <v>0</v>
      </c>
    </row>
    <row r="3273" spans="1:7" ht="15">
      <c r="A3273" s="90" t="s">
        <v>2955</v>
      </c>
      <c r="B3273" s="89">
        <v>2</v>
      </c>
      <c r="C3273" s="103">
        <v>0</v>
      </c>
      <c r="D3273" s="89" t="s">
        <v>1378</v>
      </c>
      <c r="E3273" s="89" t="b">
        <v>0</v>
      </c>
      <c r="F3273" s="89" t="b">
        <v>0</v>
      </c>
      <c r="G3273" s="89" t="b">
        <v>0</v>
      </c>
    </row>
    <row r="3274" spans="1:7" ht="15">
      <c r="A3274" s="90" t="s">
        <v>1483</v>
      </c>
      <c r="B3274" s="89">
        <v>2</v>
      </c>
      <c r="C3274" s="103">
        <v>0</v>
      </c>
      <c r="D3274" s="89" t="s">
        <v>1378</v>
      </c>
      <c r="E3274" s="89" t="b">
        <v>0</v>
      </c>
      <c r="F3274" s="89" t="b">
        <v>0</v>
      </c>
      <c r="G3274" s="89" t="b">
        <v>0</v>
      </c>
    </row>
    <row r="3275" spans="1:7" ht="15">
      <c r="A3275" s="90" t="s">
        <v>1488</v>
      </c>
      <c r="B3275" s="89">
        <v>2</v>
      </c>
      <c r="C3275" s="103">
        <v>0</v>
      </c>
      <c r="D3275" s="89" t="s">
        <v>1378</v>
      </c>
      <c r="E3275" s="89" t="b">
        <v>0</v>
      </c>
      <c r="F3275" s="89" t="b">
        <v>0</v>
      </c>
      <c r="G3275" s="89" t="b">
        <v>0</v>
      </c>
    </row>
    <row r="3276" spans="1:7" ht="15">
      <c r="A3276" s="90" t="s">
        <v>1740</v>
      </c>
      <c r="B3276" s="89">
        <v>8</v>
      </c>
      <c r="C3276" s="103">
        <v>0</v>
      </c>
      <c r="D3276" s="89" t="s">
        <v>1379</v>
      </c>
      <c r="E3276" s="89" t="b">
        <v>0</v>
      </c>
      <c r="F3276" s="89" t="b">
        <v>0</v>
      </c>
      <c r="G3276" s="89" t="b">
        <v>0</v>
      </c>
    </row>
    <row r="3277" spans="1:7" ht="15">
      <c r="A3277" s="90" t="s">
        <v>1471</v>
      </c>
      <c r="B3277" s="89">
        <v>5</v>
      </c>
      <c r="C3277" s="103">
        <v>0</v>
      </c>
      <c r="D3277" s="89" t="s">
        <v>1379</v>
      </c>
      <c r="E3277" s="89" t="b">
        <v>0</v>
      </c>
      <c r="F3277" s="89" t="b">
        <v>0</v>
      </c>
      <c r="G3277" s="89" t="b">
        <v>0</v>
      </c>
    </row>
    <row r="3278" spans="1:7" ht="15">
      <c r="A3278" s="90" t="s">
        <v>1807</v>
      </c>
      <c r="B3278" s="89">
        <v>5</v>
      </c>
      <c r="C3278" s="103">
        <v>0</v>
      </c>
      <c r="D3278" s="89" t="s">
        <v>1379</v>
      </c>
      <c r="E3278" s="89" t="b">
        <v>0</v>
      </c>
      <c r="F3278" s="89" t="b">
        <v>0</v>
      </c>
      <c r="G3278" s="89" t="b">
        <v>0</v>
      </c>
    </row>
    <row r="3279" spans="1:7" ht="15">
      <c r="A3279" s="90" t="s">
        <v>1654</v>
      </c>
      <c r="B3279" s="89">
        <v>3</v>
      </c>
      <c r="C3279" s="103">
        <v>0</v>
      </c>
      <c r="D3279" s="89" t="s">
        <v>1379</v>
      </c>
      <c r="E3279" s="89" t="b">
        <v>0</v>
      </c>
      <c r="F3279" s="89" t="b">
        <v>0</v>
      </c>
      <c r="G3279" s="89" t="b">
        <v>0</v>
      </c>
    </row>
    <row r="3280" spans="1:7" ht="15">
      <c r="A3280" s="90" t="s">
        <v>1730</v>
      </c>
      <c r="B3280" s="89">
        <v>3</v>
      </c>
      <c r="C3280" s="103">
        <v>0</v>
      </c>
      <c r="D3280" s="89" t="s">
        <v>1379</v>
      </c>
      <c r="E3280" s="89" t="b">
        <v>0</v>
      </c>
      <c r="F3280" s="89" t="b">
        <v>0</v>
      </c>
      <c r="G3280" s="89" t="b">
        <v>0</v>
      </c>
    </row>
    <row r="3281" spans="1:7" ht="15">
      <c r="A3281" s="90" t="s">
        <v>1703</v>
      </c>
      <c r="B3281" s="89">
        <v>2</v>
      </c>
      <c r="C3281" s="103">
        <v>0</v>
      </c>
      <c r="D3281" s="89" t="s">
        <v>1379</v>
      </c>
      <c r="E3281" s="89" t="b">
        <v>0</v>
      </c>
      <c r="F3281" s="89" t="b">
        <v>0</v>
      </c>
      <c r="G3281" s="89" t="b">
        <v>0</v>
      </c>
    </row>
    <row r="3282" spans="1:7" ht="15">
      <c r="A3282" s="90" t="s">
        <v>2481</v>
      </c>
      <c r="B3282" s="89">
        <v>2</v>
      </c>
      <c r="C3282" s="103">
        <v>0</v>
      </c>
      <c r="D3282" s="89" t="s">
        <v>1379</v>
      </c>
      <c r="E3282" s="89" t="b">
        <v>0</v>
      </c>
      <c r="F3282" s="89" t="b">
        <v>0</v>
      </c>
      <c r="G3282" s="89" t="b">
        <v>0</v>
      </c>
    </row>
    <row r="3283" spans="1:7" ht="15">
      <c r="A3283" s="90" t="s">
        <v>1758</v>
      </c>
      <c r="B3283" s="89">
        <v>2</v>
      </c>
      <c r="C3283" s="103">
        <v>0</v>
      </c>
      <c r="D3283" s="89" t="s">
        <v>1379</v>
      </c>
      <c r="E3283" s="89" t="b">
        <v>0</v>
      </c>
      <c r="F3283" s="89" t="b">
        <v>0</v>
      </c>
      <c r="G3283" s="89" t="b">
        <v>0</v>
      </c>
    </row>
    <row r="3284" spans="1:7" ht="15">
      <c r="A3284" s="90" t="s">
        <v>2987</v>
      </c>
      <c r="B3284" s="89">
        <v>2</v>
      </c>
      <c r="C3284" s="103">
        <v>0</v>
      </c>
      <c r="D3284" s="89" t="s">
        <v>1379</v>
      </c>
      <c r="E3284" s="89" t="b">
        <v>0</v>
      </c>
      <c r="F3284" s="89" t="b">
        <v>0</v>
      </c>
      <c r="G3284" s="89" t="b">
        <v>0</v>
      </c>
    </row>
    <row r="3285" spans="1:7" ht="15">
      <c r="A3285" s="90" t="s">
        <v>2277</v>
      </c>
      <c r="B3285" s="89">
        <v>2</v>
      </c>
      <c r="C3285" s="103">
        <v>0</v>
      </c>
      <c r="D3285" s="89" t="s">
        <v>1379</v>
      </c>
      <c r="E3285" s="89" t="b">
        <v>0</v>
      </c>
      <c r="F3285" s="89" t="b">
        <v>0</v>
      </c>
      <c r="G3285" s="89" t="b">
        <v>0</v>
      </c>
    </row>
    <row r="3286" spans="1:7" ht="15">
      <c r="A3286" s="90" t="s">
        <v>2314</v>
      </c>
      <c r="B3286" s="89">
        <v>2</v>
      </c>
      <c r="C3286" s="103">
        <v>0</v>
      </c>
      <c r="D3286" s="89" t="s">
        <v>1379</v>
      </c>
      <c r="E3286" s="89" t="b">
        <v>0</v>
      </c>
      <c r="F3286" s="89" t="b">
        <v>0</v>
      </c>
      <c r="G3286" s="89" t="b">
        <v>0</v>
      </c>
    </row>
    <row r="3287" spans="1:7" ht="15">
      <c r="A3287" s="90" t="s">
        <v>1461</v>
      </c>
      <c r="B3287" s="89">
        <v>2</v>
      </c>
      <c r="C3287" s="103">
        <v>0</v>
      </c>
      <c r="D3287" s="89" t="s">
        <v>1379</v>
      </c>
      <c r="E3287" s="89" t="b">
        <v>0</v>
      </c>
      <c r="F3287" s="89" t="b">
        <v>0</v>
      </c>
      <c r="G3287" s="89" t="b">
        <v>0</v>
      </c>
    </row>
    <row r="3288" spans="1:7" ht="15">
      <c r="A3288" s="90" t="s">
        <v>1498</v>
      </c>
      <c r="B3288" s="89">
        <v>4</v>
      </c>
      <c r="C3288" s="103">
        <v>0</v>
      </c>
      <c r="D3288" s="89" t="s">
        <v>1380</v>
      </c>
      <c r="E3288" s="89" t="b">
        <v>0</v>
      </c>
      <c r="F3288" s="89" t="b">
        <v>0</v>
      </c>
      <c r="G3288" s="89" t="b">
        <v>0</v>
      </c>
    </row>
    <row r="3289" spans="1:7" ht="15">
      <c r="A3289" s="90" t="s">
        <v>1463</v>
      </c>
      <c r="B3289" s="89">
        <v>4</v>
      </c>
      <c r="C3289" s="103">
        <v>0</v>
      </c>
      <c r="D3289" s="89" t="s">
        <v>1380</v>
      </c>
      <c r="E3289" s="89" t="b">
        <v>0</v>
      </c>
      <c r="F3289" s="89" t="b">
        <v>0</v>
      </c>
      <c r="G3289" s="89" t="b">
        <v>0</v>
      </c>
    </row>
    <row r="3290" spans="1:7" ht="15">
      <c r="A3290" s="90" t="s">
        <v>2053</v>
      </c>
      <c r="B3290" s="89">
        <v>3</v>
      </c>
      <c r="C3290" s="103">
        <v>0</v>
      </c>
      <c r="D3290" s="89" t="s">
        <v>1380</v>
      </c>
      <c r="E3290" s="89" t="b">
        <v>0</v>
      </c>
      <c r="F3290" s="89" t="b">
        <v>0</v>
      </c>
      <c r="G3290" s="89" t="b">
        <v>0</v>
      </c>
    </row>
    <row r="3291" spans="1:7" ht="15">
      <c r="A3291" s="90" t="s">
        <v>2119</v>
      </c>
      <c r="B3291" s="89">
        <v>3</v>
      </c>
      <c r="C3291" s="103">
        <v>0</v>
      </c>
      <c r="D3291" s="89" t="s">
        <v>1380</v>
      </c>
      <c r="E3291" s="89" t="b">
        <v>0</v>
      </c>
      <c r="F3291" s="89" t="b">
        <v>0</v>
      </c>
      <c r="G3291" s="89" t="b">
        <v>0</v>
      </c>
    </row>
    <row r="3292" spans="1:7" ht="15">
      <c r="A3292" s="90" t="s">
        <v>1768</v>
      </c>
      <c r="B3292" s="89">
        <v>3</v>
      </c>
      <c r="C3292" s="103">
        <v>0</v>
      </c>
      <c r="D3292" s="89" t="s">
        <v>1380</v>
      </c>
      <c r="E3292" s="89" t="b">
        <v>0</v>
      </c>
      <c r="F3292" s="89" t="b">
        <v>0</v>
      </c>
      <c r="G3292" s="89" t="b">
        <v>0</v>
      </c>
    </row>
    <row r="3293" spans="1:7" ht="15">
      <c r="A3293" s="90" t="s">
        <v>2339</v>
      </c>
      <c r="B3293" s="89">
        <v>3</v>
      </c>
      <c r="C3293" s="103">
        <v>0</v>
      </c>
      <c r="D3293" s="89" t="s">
        <v>1380</v>
      </c>
      <c r="E3293" s="89" t="b">
        <v>0</v>
      </c>
      <c r="F3293" s="89" t="b">
        <v>0</v>
      </c>
      <c r="G3293" s="89" t="b">
        <v>0</v>
      </c>
    </row>
    <row r="3294" spans="1:7" ht="15">
      <c r="A3294" s="90" t="s">
        <v>2005</v>
      </c>
      <c r="B3294" s="89">
        <v>3</v>
      </c>
      <c r="C3294" s="103">
        <v>0</v>
      </c>
      <c r="D3294" s="89" t="s">
        <v>1380</v>
      </c>
      <c r="E3294" s="89" t="b">
        <v>0</v>
      </c>
      <c r="F3294" s="89" t="b">
        <v>0</v>
      </c>
      <c r="G3294" s="89" t="b">
        <v>0</v>
      </c>
    </row>
    <row r="3295" spans="1:7" ht="15">
      <c r="A3295" s="90" t="s">
        <v>1662</v>
      </c>
      <c r="B3295" s="89">
        <v>3</v>
      </c>
      <c r="C3295" s="103">
        <v>0</v>
      </c>
      <c r="D3295" s="89" t="s">
        <v>1380</v>
      </c>
      <c r="E3295" s="89" t="b">
        <v>0</v>
      </c>
      <c r="F3295" s="89" t="b">
        <v>0</v>
      </c>
      <c r="G3295" s="89" t="b">
        <v>0</v>
      </c>
    </row>
    <row r="3296" spans="1:7" ht="15">
      <c r="A3296" s="90" t="s">
        <v>2453</v>
      </c>
      <c r="B3296" s="89">
        <v>3</v>
      </c>
      <c r="C3296" s="103">
        <v>0</v>
      </c>
      <c r="D3296" s="89" t="s">
        <v>1380</v>
      </c>
      <c r="E3296" s="89" t="b">
        <v>0</v>
      </c>
      <c r="F3296" s="89" t="b">
        <v>0</v>
      </c>
      <c r="G3296" s="89" t="b">
        <v>0</v>
      </c>
    </row>
    <row r="3297" spans="1:7" ht="15">
      <c r="A3297" s="90" t="s">
        <v>1457</v>
      </c>
      <c r="B3297" s="89">
        <v>3</v>
      </c>
      <c r="C3297" s="103">
        <v>0</v>
      </c>
      <c r="D3297" s="89" t="s">
        <v>1380</v>
      </c>
      <c r="E3297" s="89" t="b">
        <v>0</v>
      </c>
      <c r="F3297" s="89" t="b">
        <v>0</v>
      </c>
      <c r="G3297" s="89" t="b">
        <v>0</v>
      </c>
    </row>
    <row r="3298" spans="1:7" ht="15">
      <c r="A3298" s="90" t="s">
        <v>1650</v>
      </c>
      <c r="B3298" s="89">
        <v>3</v>
      </c>
      <c r="C3298" s="103">
        <v>0</v>
      </c>
      <c r="D3298" s="89" t="s">
        <v>1380</v>
      </c>
      <c r="E3298" s="89" t="b">
        <v>0</v>
      </c>
      <c r="F3298" s="89" t="b">
        <v>0</v>
      </c>
      <c r="G3298" s="89" t="b">
        <v>0</v>
      </c>
    </row>
    <row r="3299" spans="1:7" ht="15">
      <c r="A3299" s="90" t="s">
        <v>2561</v>
      </c>
      <c r="B3299" s="89">
        <v>2</v>
      </c>
      <c r="C3299" s="103">
        <v>0</v>
      </c>
      <c r="D3299" s="89" t="s">
        <v>1380</v>
      </c>
      <c r="E3299" s="89" t="b">
        <v>0</v>
      </c>
      <c r="F3299" s="89" t="b">
        <v>0</v>
      </c>
      <c r="G3299" s="89" t="b">
        <v>0</v>
      </c>
    </row>
    <row r="3300" spans="1:7" ht="15">
      <c r="A3300" s="90" t="s">
        <v>1744</v>
      </c>
      <c r="B3300" s="89">
        <v>2</v>
      </c>
      <c r="C3300" s="103">
        <v>0</v>
      </c>
      <c r="D3300" s="89" t="s">
        <v>1380</v>
      </c>
      <c r="E3300" s="89" t="b">
        <v>0</v>
      </c>
      <c r="F3300" s="89" t="b">
        <v>0</v>
      </c>
      <c r="G3300" s="89" t="b">
        <v>0</v>
      </c>
    </row>
    <row r="3301" spans="1:7" ht="15">
      <c r="A3301" s="90" t="s">
        <v>1783</v>
      </c>
      <c r="B3301" s="89">
        <v>2</v>
      </c>
      <c r="C3301" s="103">
        <v>0</v>
      </c>
      <c r="D3301" s="89" t="s">
        <v>1380</v>
      </c>
      <c r="E3301" s="89" t="b">
        <v>0</v>
      </c>
      <c r="F3301" s="89" t="b">
        <v>0</v>
      </c>
      <c r="G3301" s="89" t="b">
        <v>0</v>
      </c>
    </row>
    <row r="3302" spans="1:7" ht="15">
      <c r="A3302" s="90" t="s">
        <v>1652</v>
      </c>
      <c r="B3302" s="89">
        <v>2</v>
      </c>
      <c r="C3302" s="103">
        <v>0</v>
      </c>
      <c r="D3302" s="89" t="s">
        <v>1380</v>
      </c>
      <c r="E3302" s="89" t="b">
        <v>0</v>
      </c>
      <c r="F3302" s="89" t="b">
        <v>0</v>
      </c>
      <c r="G3302" s="89" t="b">
        <v>0</v>
      </c>
    </row>
    <row r="3303" spans="1:7" ht="15">
      <c r="A3303" s="90" t="s">
        <v>1736</v>
      </c>
      <c r="B3303" s="89">
        <v>2</v>
      </c>
      <c r="C3303" s="103">
        <v>0</v>
      </c>
      <c r="D3303" s="89" t="s">
        <v>1380</v>
      </c>
      <c r="E3303" s="89" t="b">
        <v>0</v>
      </c>
      <c r="F3303" s="89" t="b">
        <v>0</v>
      </c>
      <c r="G3303" s="89" t="b">
        <v>0</v>
      </c>
    </row>
    <row r="3304" spans="1:7" ht="15">
      <c r="A3304" s="90" t="s">
        <v>1519</v>
      </c>
      <c r="B3304" s="89">
        <v>2</v>
      </c>
      <c r="C3304" s="103">
        <v>0</v>
      </c>
      <c r="D3304" s="89" t="s">
        <v>1380</v>
      </c>
      <c r="E3304" s="89" t="b">
        <v>0</v>
      </c>
      <c r="F3304" s="89" t="b">
        <v>0</v>
      </c>
      <c r="G3304" s="89" t="b">
        <v>0</v>
      </c>
    </row>
    <row r="3305" spans="1:7" ht="15">
      <c r="A3305" s="90" t="s">
        <v>1819</v>
      </c>
      <c r="B3305" s="89">
        <v>2</v>
      </c>
      <c r="C3305" s="103">
        <v>0</v>
      </c>
      <c r="D3305" s="89" t="s">
        <v>1380</v>
      </c>
      <c r="E3305" s="89" t="b">
        <v>0</v>
      </c>
      <c r="F3305" s="89" t="b">
        <v>0</v>
      </c>
      <c r="G3305" s="89" t="b">
        <v>0</v>
      </c>
    </row>
    <row r="3306" spans="1:7" ht="15">
      <c r="A3306" s="90" t="s">
        <v>2637</v>
      </c>
      <c r="B3306" s="89">
        <v>2</v>
      </c>
      <c r="C3306" s="103">
        <v>0</v>
      </c>
      <c r="D3306" s="89" t="s">
        <v>1380</v>
      </c>
      <c r="E3306" s="89" t="b">
        <v>0</v>
      </c>
      <c r="F3306" s="89" t="b">
        <v>0</v>
      </c>
      <c r="G3306" s="89" t="b">
        <v>0</v>
      </c>
    </row>
    <row r="3307" spans="1:7" ht="15">
      <c r="A3307" s="90" t="s">
        <v>1894</v>
      </c>
      <c r="B3307" s="89">
        <v>2</v>
      </c>
      <c r="C3307" s="103">
        <v>0</v>
      </c>
      <c r="D3307" s="89" t="s">
        <v>1380</v>
      </c>
      <c r="E3307" s="89" t="b">
        <v>0</v>
      </c>
      <c r="F3307" s="89" t="b">
        <v>0</v>
      </c>
      <c r="G3307" s="89" t="b">
        <v>0</v>
      </c>
    </row>
    <row r="3308" spans="1:7" ht="15">
      <c r="A3308" s="90" t="s">
        <v>1461</v>
      </c>
      <c r="B3308" s="89">
        <v>2</v>
      </c>
      <c r="C3308" s="103">
        <v>0</v>
      </c>
      <c r="D3308" s="89" t="s">
        <v>1380</v>
      </c>
      <c r="E3308" s="89" t="b">
        <v>0</v>
      </c>
      <c r="F3308" s="89" t="b">
        <v>0</v>
      </c>
      <c r="G3308" s="89" t="b">
        <v>0</v>
      </c>
    </row>
    <row r="3309" spans="1:7" ht="15">
      <c r="A3309" s="90" t="s">
        <v>2916</v>
      </c>
      <c r="B3309" s="89">
        <v>2</v>
      </c>
      <c r="C3309" s="103">
        <v>0</v>
      </c>
      <c r="D3309" s="89" t="s">
        <v>1380</v>
      </c>
      <c r="E3309" s="89" t="b">
        <v>0</v>
      </c>
      <c r="F3309" s="89" t="b">
        <v>0</v>
      </c>
      <c r="G3309" s="89" t="b">
        <v>0</v>
      </c>
    </row>
    <row r="3310" spans="1:7" ht="15">
      <c r="A3310" s="90" t="s">
        <v>2865</v>
      </c>
      <c r="B3310" s="89">
        <v>2</v>
      </c>
      <c r="C3310" s="103">
        <v>0</v>
      </c>
      <c r="D3310" s="89" t="s">
        <v>1380</v>
      </c>
      <c r="E3310" s="89" t="b">
        <v>0</v>
      </c>
      <c r="F3310" s="89" t="b">
        <v>0</v>
      </c>
      <c r="G3310" s="89" t="b">
        <v>0</v>
      </c>
    </row>
    <row r="3311" spans="1:7" ht="15">
      <c r="A3311" s="90" t="s">
        <v>2212</v>
      </c>
      <c r="B3311" s="89">
        <v>2</v>
      </c>
      <c r="C3311" s="103">
        <v>0</v>
      </c>
      <c r="D3311" s="89" t="s">
        <v>1380</v>
      </c>
      <c r="E3311" s="89" t="b">
        <v>0</v>
      </c>
      <c r="F3311" s="89" t="b">
        <v>0</v>
      </c>
      <c r="G3311" s="89" t="b">
        <v>0</v>
      </c>
    </row>
    <row r="3312" spans="1:7" ht="15">
      <c r="A3312" s="90" t="s">
        <v>1689</v>
      </c>
      <c r="B3312" s="89">
        <v>2</v>
      </c>
      <c r="C3312" s="103">
        <v>0</v>
      </c>
      <c r="D3312" s="89" t="s">
        <v>1380</v>
      </c>
      <c r="E3312" s="89" t="b">
        <v>0</v>
      </c>
      <c r="F3312" s="89" t="b">
        <v>0</v>
      </c>
      <c r="G3312" s="89" t="b">
        <v>0</v>
      </c>
    </row>
    <row r="3313" spans="1:7" ht="15">
      <c r="A3313" s="90" t="s">
        <v>1556</v>
      </c>
      <c r="B3313" s="89">
        <v>2</v>
      </c>
      <c r="C3313" s="103">
        <v>0</v>
      </c>
      <c r="D3313" s="89" t="s">
        <v>1380</v>
      </c>
      <c r="E3313" s="89" t="b">
        <v>0</v>
      </c>
      <c r="F3313" s="89" t="b">
        <v>0</v>
      </c>
      <c r="G3313" s="89" t="b">
        <v>0</v>
      </c>
    </row>
    <row r="3314" spans="1:7" ht="15">
      <c r="A3314" s="90" t="s">
        <v>1686</v>
      </c>
      <c r="B3314" s="89">
        <v>2</v>
      </c>
      <c r="C3314" s="103">
        <v>0</v>
      </c>
      <c r="D3314" s="89" t="s">
        <v>1380</v>
      </c>
      <c r="E3314" s="89" t="b">
        <v>0</v>
      </c>
      <c r="F3314" s="89" t="b">
        <v>0</v>
      </c>
      <c r="G3314" s="89" t="b">
        <v>0</v>
      </c>
    </row>
    <row r="3315" spans="1:7" ht="15">
      <c r="A3315" s="90" t="s">
        <v>2679</v>
      </c>
      <c r="B3315" s="89">
        <v>2</v>
      </c>
      <c r="C3315" s="103">
        <v>0</v>
      </c>
      <c r="D3315" s="89" t="s">
        <v>1380</v>
      </c>
      <c r="E3315" s="89" t="b">
        <v>0</v>
      </c>
      <c r="F3315" s="89" t="b">
        <v>0</v>
      </c>
      <c r="G3315" s="89" t="b">
        <v>0</v>
      </c>
    </row>
    <row r="3316" spans="1:7" ht="15">
      <c r="A3316" s="90" t="s">
        <v>1571</v>
      </c>
      <c r="B3316" s="89">
        <v>2</v>
      </c>
      <c r="C3316" s="103">
        <v>0</v>
      </c>
      <c r="D3316" s="89" t="s">
        <v>1380</v>
      </c>
      <c r="E3316" s="89" t="b">
        <v>1</v>
      </c>
      <c r="F3316" s="89" t="b">
        <v>0</v>
      </c>
      <c r="G3316" s="89" t="b">
        <v>0</v>
      </c>
    </row>
    <row r="3317" spans="1:7" ht="15">
      <c r="A3317" s="90" t="s">
        <v>3335</v>
      </c>
      <c r="B3317" s="89">
        <v>2</v>
      </c>
      <c r="C3317" s="103">
        <v>0</v>
      </c>
      <c r="D3317" s="89" t="s">
        <v>1380</v>
      </c>
      <c r="E3317" s="89" t="b">
        <v>0</v>
      </c>
      <c r="F3317" s="89" t="b">
        <v>0</v>
      </c>
      <c r="G3317" s="89" t="b">
        <v>0</v>
      </c>
    </row>
    <row r="3318" spans="1:7" ht="15">
      <c r="A3318" s="90" t="s">
        <v>1466</v>
      </c>
      <c r="B3318" s="89">
        <v>2</v>
      </c>
      <c r="C3318" s="103">
        <v>0</v>
      </c>
      <c r="D3318" s="89" t="s">
        <v>1380</v>
      </c>
      <c r="E3318" s="89" t="b">
        <v>0</v>
      </c>
      <c r="F3318" s="89" t="b">
        <v>0</v>
      </c>
      <c r="G3318" s="89" t="b">
        <v>0</v>
      </c>
    </row>
    <row r="3319" spans="1:7" ht="15">
      <c r="A3319" s="90" t="s">
        <v>1990</v>
      </c>
      <c r="B3319" s="89">
        <v>2</v>
      </c>
      <c r="C3319" s="103">
        <v>0</v>
      </c>
      <c r="D3319" s="89" t="s">
        <v>1380</v>
      </c>
      <c r="E3319" s="89" t="b">
        <v>0</v>
      </c>
      <c r="F3319" s="89" t="b">
        <v>0</v>
      </c>
      <c r="G3319" s="89" t="b">
        <v>0</v>
      </c>
    </row>
    <row r="3320" spans="1:7" ht="15">
      <c r="A3320" s="90" t="s">
        <v>2491</v>
      </c>
      <c r="B3320" s="89">
        <v>2</v>
      </c>
      <c r="C3320" s="103">
        <v>0</v>
      </c>
      <c r="D3320" s="89" t="s">
        <v>1380</v>
      </c>
      <c r="E3320" s="89" t="b">
        <v>0</v>
      </c>
      <c r="F3320" s="89" t="b">
        <v>0</v>
      </c>
      <c r="G3320" s="89" t="b">
        <v>0</v>
      </c>
    </row>
    <row r="3321" spans="1:7" ht="15">
      <c r="A3321" s="90" t="s">
        <v>2500</v>
      </c>
      <c r="B3321" s="89">
        <v>2</v>
      </c>
      <c r="C3321" s="103">
        <v>0</v>
      </c>
      <c r="D3321" s="89" t="s">
        <v>1380</v>
      </c>
      <c r="E3321" s="89" t="b">
        <v>0</v>
      </c>
      <c r="F3321" s="89" t="b">
        <v>0</v>
      </c>
      <c r="G3321" s="89" t="b">
        <v>0</v>
      </c>
    </row>
    <row r="3322" spans="1:7" ht="15">
      <c r="A3322" s="90" t="s">
        <v>1544</v>
      </c>
      <c r="B3322" s="89">
        <v>2</v>
      </c>
      <c r="C3322" s="103">
        <v>0</v>
      </c>
      <c r="D3322" s="89" t="s">
        <v>1380</v>
      </c>
      <c r="E3322" s="89" t="b">
        <v>0</v>
      </c>
      <c r="F3322" s="89" t="b">
        <v>0</v>
      </c>
      <c r="G3322" s="89" t="b">
        <v>0</v>
      </c>
    </row>
    <row r="3323" spans="1:7" ht="15">
      <c r="A3323" s="90" t="s">
        <v>1475</v>
      </c>
      <c r="B3323" s="89">
        <v>2</v>
      </c>
      <c r="C3323" s="103">
        <v>0</v>
      </c>
      <c r="D3323" s="89" t="s">
        <v>1380</v>
      </c>
      <c r="E3323" s="89" t="b">
        <v>0</v>
      </c>
      <c r="F3323" s="89" t="b">
        <v>0</v>
      </c>
      <c r="G3323" s="89" t="b">
        <v>0</v>
      </c>
    </row>
    <row r="3324" spans="1:7" ht="15">
      <c r="A3324" s="90" t="s">
        <v>965</v>
      </c>
      <c r="B3324" s="89">
        <v>2</v>
      </c>
      <c r="C3324" s="103">
        <v>0</v>
      </c>
      <c r="D3324" s="89" t="s">
        <v>1380</v>
      </c>
      <c r="E3324" s="89" t="b">
        <v>0</v>
      </c>
      <c r="F3324" s="89" t="b">
        <v>0</v>
      </c>
      <c r="G3324" s="89" t="b">
        <v>0</v>
      </c>
    </row>
    <row r="3325" spans="1:7" ht="15">
      <c r="A3325" s="90" t="s">
        <v>3325</v>
      </c>
      <c r="B3325" s="89">
        <v>2</v>
      </c>
      <c r="C3325" s="103">
        <v>0</v>
      </c>
      <c r="D3325" s="89" t="s">
        <v>1380</v>
      </c>
      <c r="E3325" s="89" t="b">
        <v>0</v>
      </c>
      <c r="F3325" s="89" t="b">
        <v>0</v>
      </c>
      <c r="G3325" s="89" t="b">
        <v>0</v>
      </c>
    </row>
    <row r="3326" spans="1:7" ht="15">
      <c r="A3326" s="90" t="s">
        <v>3133</v>
      </c>
      <c r="B3326" s="89">
        <v>2</v>
      </c>
      <c r="C3326" s="103">
        <v>0</v>
      </c>
      <c r="D3326" s="89" t="s">
        <v>1380</v>
      </c>
      <c r="E3326" s="89" t="b">
        <v>0</v>
      </c>
      <c r="F3326" s="89" t="b">
        <v>0</v>
      </c>
      <c r="G3326" s="89" t="b">
        <v>0</v>
      </c>
    </row>
    <row r="3327" spans="1:7" ht="15">
      <c r="A3327" s="90" t="s">
        <v>1948</v>
      </c>
      <c r="B3327" s="89">
        <v>4</v>
      </c>
      <c r="C3327" s="103">
        <v>0</v>
      </c>
      <c r="D3327" s="89" t="s">
        <v>1381</v>
      </c>
      <c r="E3327" s="89" t="b">
        <v>0</v>
      </c>
      <c r="F3327" s="89" t="b">
        <v>0</v>
      </c>
      <c r="G3327" s="89" t="b">
        <v>0</v>
      </c>
    </row>
    <row r="3328" spans="1:7" ht="15">
      <c r="A3328" s="90" t="s">
        <v>1464</v>
      </c>
      <c r="B3328" s="89">
        <v>3</v>
      </c>
      <c r="C3328" s="103">
        <v>0</v>
      </c>
      <c r="D3328" s="89" t="s">
        <v>1381</v>
      </c>
      <c r="E3328" s="89" t="b">
        <v>0</v>
      </c>
      <c r="F3328" s="89" t="b">
        <v>0</v>
      </c>
      <c r="G3328" s="89" t="b">
        <v>0</v>
      </c>
    </row>
    <row r="3329" spans="1:7" ht="15">
      <c r="A3329" s="90" t="s">
        <v>1541</v>
      </c>
      <c r="B3329" s="89">
        <v>2</v>
      </c>
      <c r="C3329" s="103">
        <v>0</v>
      </c>
      <c r="D3329" s="89" t="s">
        <v>1381</v>
      </c>
      <c r="E3329" s="89" t="b">
        <v>0</v>
      </c>
      <c r="F3329" s="89" t="b">
        <v>0</v>
      </c>
      <c r="G3329" s="89" t="b">
        <v>0</v>
      </c>
    </row>
    <row r="3330" spans="1:7" ht="15">
      <c r="A3330" s="90" t="s">
        <v>2567</v>
      </c>
      <c r="B3330" s="89">
        <v>2</v>
      </c>
      <c r="C3330" s="103">
        <v>0</v>
      </c>
      <c r="D3330" s="89" t="s">
        <v>1381</v>
      </c>
      <c r="E3330" s="89" t="b">
        <v>0</v>
      </c>
      <c r="F3330" s="89" t="b">
        <v>0</v>
      </c>
      <c r="G3330" s="89" t="b">
        <v>0</v>
      </c>
    </row>
    <row r="3331" spans="1:7" ht="15">
      <c r="A3331" s="90" t="s">
        <v>3149</v>
      </c>
      <c r="B3331" s="89">
        <v>2</v>
      </c>
      <c r="C3331" s="103">
        <v>0</v>
      </c>
      <c r="D3331" s="89" t="s">
        <v>1381</v>
      </c>
      <c r="E3331" s="89" t="b">
        <v>0</v>
      </c>
      <c r="F3331" s="89" t="b">
        <v>0</v>
      </c>
      <c r="G3331" s="89" t="b">
        <v>0</v>
      </c>
    </row>
    <row r="3332" spans="1:7" ht="15">
      <c r="A3332" s="90" t="s">
        <v>1859</v>
      </c>
      <c r="B3332" s="89">
        <v>2</v>
      </c>
      <c r="C3332" s="103">
        <v>0</v>
      </c>
      <c r="D3332" s="89" t="s">
        <v>1381</v>
      </c>
      <c r="E3332" s="89" t="b">
        <v>0</v>
      </c>
      <c r="F3332" s="89" t="b">
        <v>0</v>
      </c>
      <c r="G3332" s="89" t="b">
        <v>0</v>
      </c>
    </row>
    <row r="3333" spans="1:7" ht="15">
      <c r="A3333" s="90" t="s">
        <v>1455</v>
      </c>
      <c r="B3333" s="89">
        <v>2</v>
      </c>
      <c r="C3333" s="103">
        <v>0</v>
      </c>
      <c r="D3333" s="89" t="s">
        <v>1381</v>
      </c>
      <c r="E3333" s="89" t="b">
        <v>0</v>
      </c>
      <c r="F3333" s="89" t="b">
        <v>0</v>
      </c>
      <c r="G3333" s="89" t="b">
        <v>0</v>
      </c>
    </row>
    <row r="3334" spans="1:7" ht="15">
      <c r="A3334" s="90" t="s">
        <v>1902</v>
      </c>
      <c r="B3334" s="89">
        <v>6</v>
      </c>
      <c r="C3334" s="103">
        <v>0</v>
      </c>
      <c r="D3334" s="89" t="s">
        <v>1382</v>
      </c>
      <c r="E3334" s="89" t="b">
        <v>0</v>
      </c>
      <c r="F3334" s="89" t="b">
        <v>0</v>
      </c>
      <c r="G3334" s="89" t="b">
        <v>0</v>
      </c>
    </row>
    <row r="3335" spans="1:7" ht="15">
      <c r="A3335" s="90" t="s">
        <v>1477</v>
      </c>
      <c r="B3335" s="89">
        <v>6</v>
      </c>
      <c r="C3335" s="103">
        <v>0</v>
      </c>
      <c r="D3335" s="89" t="s">
        <v>1382</v>
      </c>
      <c r="E3335" s="89" t="b">
        <v>0</v>
      </c>
      <c r="F3335" s="89" t="b">
        <v>0</v>
      </c>
      <c r="G3335" s="89" t="b">
        <v>0</v>
      </c>
    </row>
    <row r="3336" spans="1:7" ht="15">
      <c r="A3336" s="90" t="s">
        <v>1499</v>
      </c>
      <c r="B3336" s="89">
        <v>5</v>
      </c>
      <c r="C3336" s="103">
        <v>0</v>
      </c>
      <c r="D3336" s="89" t="s">
        <v>1382</v>
      </c>
      <c r="E3336" s="89" t="b">
        <v>0</v>
      </c>
      <c r="F3336" s="89" t="b">
        <v>0</v>
      </c>
      <c r="G3336" s="89" t="b">
        <v>0</v>
      </c>
    </row>
    <row r="3337" spans="1:7" ht="15">
      <c r="A3337" s="90" t="s">
        <v>1656</v>
      </c>
      <c r="B3337" s="89">
        <v>5</v>
      </c>
      <c r="C3337" s="103">
        <v>0</v>
      </c>
      <c r="D3337" s="89" t="s">
        <v>1382</v>
      </c>
      <c r="E3337" s="89" t="b">
        <v>0</v>
      </c>
      <c r="F3337" s="89" t="b">
        <v>0</v>
      </c>
      <c r="G3337" s="89" t="b">
        <v>0</v>
      </c>
    </row>
    <row r="3338" spans="1:7" ht="15">
      <c r="A3338" s="90" t="s">
        <v>1483</v>
      </c>
      <c r="B3338" s="89">
        <v>5</v>
      </c>
      <c r="C3338" s="103">
        <v>0</v>
      </c>
      <c r="D3338" s="89" t="s">
        <v>1382</v>
      </c>
      <c r="E3338" s="89" t="b">
        <v>0</v>
      </c>
      <c r="F3338" s="89" t="b">
        <v>0</v>
      </c>
      <c r="G3338" s="89" t="b">
        <v>0</v>
      </c>
    </row>
    <row r="3339" spans="1:7" ht="15">
      <c r="A3339" s="90" t="s">
        <v>965</v>
      </c>
      <c r="B3339" s="89">
        <v>5</v>
      </c>
      <c r="C3339" s="103">
        <v>0</v>
      </c>
      <c r="D3339" s="89" t="s">
        <v>1382</v>
      </c>
      <c r="E3339" s="89" t="b">
        <v>0</v>
      </c>
      <c r="F3339" s="89" t="b">
        <v>0</v>
      </c>
      <c r="G3339" s="89" t="b">
        <v>0</v>
      </c>
    </row>
    <row r="3340" spans="1:7" ht="15">
      <c r="A3340" s="90" t="s">
        <v>1455</v>
      </c>
      <c r="B3340" s="89">
        <v>5</v>
      </c>
      <c r="C3340" s="103">
        <v>0</v>
      </c>
      <c r="D3340" s="89" t="s">
        <v>1382</v>
      </c>
      <c r="E3340" s="89" t="b">
        <v>0</v>
      </c>
      <c r="F3340" s="89" t="b">
        <v>0</v>
      </c>
      <c r="G3340" s="89" t="b">
        <v>0</v>
      </c>
    </row>
    <row r="3341" spans="1:7" ht="15">
      <c r="A3341" s="90" t="s">
        <v>1580</v>
      </c>
      <c r="B3341" s="89">
        <v>4</v>
      </c>
      <c r="C3341" s="103">
        <v>0</v>
      </c>
      <c r="D3341" s="89" t="s">
        <v>1382</v>
      </c>
      <c r="E3341" s="89" t="b">
        <v>0</v>
      </c>
      <c r="F3341" s="89" t="b">
        <v>0</v>
      </c>
      <c r="G3341" s="89" t="b">
        <v>0</v>
      </c>
    </row>
    <row r="3342" spans="1:7" ht="15">
      <c r="A3342" s="90" t="s">
        <v>1509</v>
      </c>
      <c r="B3342" s="89">
        <v>4</v>
      </c>
      <c r="C3342" s="103">
        <v>0</v>
      </c>
      <c r="D3342" s="89" t="s">
        <v>1382</v>
      </c>
      <c r="E3342" s="89" t="b">
        <v>0</v>
      </c>
      <c r="F3342" s="89" t="b">
        <v>0</v>
      </c>
      <c r="G3342" s="89" t="b">
        <v>0</v>
      </c>
    </row>
    <row r="3343" spans="1:7" ht="15">
      <c r="A3343" s="90" t="s">
        <v>2558</v>
      </c>
      <c r="B3343" s="89">
        <v>3</v>
      </c>
      <c r="C3343" s="103">
        <v>0</v>
      </c>
      <c r="D3343" s="89" t="s">
        <v>1382</v>
      </c>
      <c r="E3343" s="89" t="b">
        <v>0</v>
      </c>
      <c r="F3343" s="89" t="b">
        <v>0</v>
      </c>
      <c r="G3343" s="89" t="b">
        <v>0</v>
      </c>
    </row>
    <row r="3344" spans="1:7" ht="15">
      <c r="A3344" s="90" t="s">
        <v>2017</v>
      </c>
      <c r="B3344" s="89">
        <v>3</v>
      </c>
      <c r="C3344" s="103">
        <v>0</v>
      </c>
      <c r="D3344" s="89" t="s">
        <v>1382</v>
      </c>
      <c r="E3344" s="89" t="b">
        <v>0</v>
      </c>
      <c r="F3344" s="89" t="b">
        <v>0</v>
      </c>
      <c r="G3344" s="89" t="b">
        <v>0</v>
      </c>
    </row>
    <row r="3345" spans="1:7" ht="15">
      <c r="A3345" s="90" t="s">
        <v>1510</v>
      </c>
      <c r="B3345" s="89">
        <v>3</v>
      </c>
      <c r="C3345" s="103">
        <v>0</v>
      </c>
      <c r="D3345" s="89" t="s">
        <v>1382</v>
      </c>
      <c r="E3345" s="89" t="b">
        <v>0</v>
      </c>
      <c r="F3345" s="89" t="b">
        <v>0</v>
      </c>
      <c r="G3345" s="89" t="b">
        <v>0</v>
      </c>
    </row>
    <row r="3346" spans="1:7" ht="15">
      <c r="A3346" s="90" t="s">
        <v>2123</v>
      </c>
      <c r="B3346" s="89">
        <v>3</v>
      </c>
      <c r="C3346" s="103">
        <v>0</v>
      </c>
      <c r="D3346" s="89" t="s">
        <v>1382</v>
      </c>
      <c r="E3346" s="89" t="b">
        <v>1</v>
      </c>
      <c r="F3346" s="89" t="b">
        <v>0</v>
      </c>
      <c r="G3346" s="89" t="b">
        <v>0</v>
      </c>
    </row>
    <row r="3347" spans="1:7" ht="15">
      <c r="A3347" s="90" t="s">
        <v>1471</v>
      </c>
      <c r="B3347" s="89">
        <v>3</v>
      </c>
      <c r="C3347" s="103">
        <v>0</v>
      </c>
      <c r="D3347" s="89" t="s">
        <v>1382</v>
      </c>
      <c r="E3347" s="89" t="b">
        <v>0</v>
      </c>
      <c r="F3347" s="89" t="b">
        <v>0</v>
      </c>
      <c r="G3347" s="89" t="b">
        <v>0</v>
      </c>
    </row>
    <row r="3348" spans="1:7" ht="15">
      <c r="A3348" s="90" t="s">
        <v>2527</v>
      </c>
      <c r="B3348" s="89">
        <v>3</v>
      </c>
      <c r="C3348" s="103">
        <v>0</v>
      </c>
      <c r="D3348" s="89" t="s">
        <v>1382</v>
      </c>
      <c r="E3348" s="89" t="b">
        <v>0</v>
      </c>
      <c r="F3348" s="89" t="b">
        <v>0</v>
      </c>
      <c r="G3348" s="89" t="b">
        <v>0</v>
      </c>
    </row>
    <row r="3349" spans="1:7" ht="15">
      <c r="A3349" s="90" t="s">
        <v>2220</v>
      </c>
      <c r="B3349" s="89">
        <v>3</v>
      </c>
      <c r="C3349" s="103">
        <v>0</v>
      </c>
      <c r="D3349" s="89" t="s">
        <v>1382</v>
      </c>
      <c r="E3349" s="89" t="b">
        <v>0</v>
      </c>
      <c r="F3349" s="89" t="b">
        <v>0</v>
      </c>
      <c r="G3349" s="89" t="b">
        <v>0</v>
      </c>
    </row>
    <row r="3350" spans="1:7" ht="15">
      <c r="A3350" s="90" t="s">
        <v>2167</v>
      </c>
      <c r="B3350" s="89">
        <v>3</v>
      </c>
      <c r="C3350" s="103">
        <v>0</v>
      </c>
      <c r="D3350" s="89" t="s">
        <v>1382</v>
      </c>
      <c r="E3350" s="89" t="b">
        <v>0</v>
      </c>
      <c r="F3350" s="89" t="b">
        <v>0</v>
      </c>
      <c r="G3350" s="89" t="b">
        <v>0</v>
      </c>
    </row>
    <row r="3351" spans="1:7" ht="15">
      <c r="A3351" s="90" t="s">
        <v>2526</v>
      </c>
      <c r="B3351" s="89">
        <v>3</v>
      </c>
      <c r="C3351" s="103">
        <v>0</v>
      </c>
      <c r="D3351" s="89" t="s">
        <v>1382</v>
      </c>
      <c r="E3351" s="89" t="b">
        <v>0</v>
      </c>
      <c r="F3351" s="89" t="b">
        <v>0</v>
      </c>
      <c r="G3351" s="89" t="b">
        <v>0</v>
      </c>
    </row>
    <row r="3352" spans="1:7" ht="15">
      <c r="A3352" s="90" t="s">
        <v>1552</v>
      </c>
      <c r="B3352" s="89">
        <v>2</v>
      </c>
      <c r="C3352" s="103">
        <v>0</v>
      </c>
      <c r="D3352" s="89" t="s">
        <v>1382</v>
      </c>
      <c r="E3352" s="89" t="b">
        <v>0</v>
      </c>
      <c r="F3352" s="89" t="b">
        <v>0</v>
      </c>
      <c r="G3352" s="89" t="b">
        <v>0</v>
      </c>
    </row>
    <row r="3353" spans="1:7" ht="15">
      <c r="A3353" s="90" t="s">
        <v>1834</v>
      </c>
      <c r="B3353" s="89">
        <v>2</v>
      </c>
      <c r="C3353" s="103">
        <v>0</v>
      </c>
      <c r="D3353" s="89" t="s">
        <v>1382</v>
      </c>
      <c r="E3353" s="89" t="b">
        <v>0</v>
      </c>
      <c r="F3353" s="89" t="b">
        <v>0</v>
      </c>
      <c r="G3353" s="89" t="b">
        <v>0</v>
      </c>
    </row>
    <row r="3354" spans="1:7" ht="15">
      <c r="A3354" s="90" t="s">
        <v>1789</v>
      </c>
      <c r="B3354" s="89">
        <v>2</v>
      </c>
      <c r="C3354" s="103">
        <v>0</v>
      </c>
      <c r="D3354" s="89" t="s">
        <v>1382</v>
      </c>
      <c r="E3354" s="89" t="b">
        <v>0</v>
      </c>
      <c r="F3354" s="89" t="b">
        <v>0</v>
      </c>
      <c r="G3354" s="89" t="b">
        <v>0</v>
      </c>
    </row>
    <row r="3355" spans="1:7" ht="15">
      <c r="A3355" s="90" t="s">
        <v>1588</v>
      </c>
      <c r="B3355" s="89">
        <v>2</v>
      </c>
      <c r="C3355" s="103">
        <v>0</v>
      </c>
      <c r="D3355" s="89" t="s">
        <v>1382</v>
      </c>
      <c r="E3355" s="89" t="b">
        <v>0</v>
      </c>
      <c r="F3355" s="89" t="b">
        <v>0</v>
      </c>
      <c r="G3355" s="89" t="b">
        <v>0</v>
      </c>
    </row>
    <row r="3356" spans="1:7" ht="15">
      <c r="A3356" s="90" t="s">
        <v>1758</v>
      </c>
      <c r="B3356" s="89">
        <v>2</v>
      </c>
      <c r="C3356" s="103">
        <v>0</v>
      </c>
      <c r="D3356" s="89" t="s">
        <v>1382</v>
      </c>
      <c r="E3356" s="89" t="b">
        <v>0</v>
      </c>
      <c r="F3356" s="89" t="b">
        <v>0</v>
      </c>
      <c r="G3356" s="89" t="b">
        <v>0</v>
      </c>
    </row>
    <row r="3357" spans="1:7" ht="15">
      <c r="A3357" s="90" t="s">
        <v>2014</v>
      </c>
      <c r="B3357" s="89">
        <v>2</v>
      </c>
      <c r="C3357" s="103">
        <v>0</v>
      </c>
      <c r="D3357" s="89" t="s">
        <v>1382</v>
      </c>
      <c r="E3357" s="89" t="b">
        <v>0</v>
      </c>
      <c r="F3357" s="89" t="b">
        <v>0</v>
      </c>
      <c r="G3357" s="89" t="b">
        <v>0</v>
      </c>
    </row>
    <row r="3358" spans="1:7" ht="15">
      <c r="A3358" s="90" t="s">
        <v>1482</v>
      </c>
      <c r="B3358" s="89">
        <v>2</v>
      </c>
      <c r="C3358" s="103">
        <v>0</v>
      </c>
      <c r="D3358" s="89" t="s">
        <v>1382</v>
      </c>
      <c r="E3358" s="89" t="b">
        <v>0</v>
      </c>
      <c r="F3358" s="89" t="b">
        <v>0</v>
      </c>
      <c r="G3358" s="89" t="b">
        <v>0</v>
      </c>
    </row>
    <row r="3359" spans="1:7" ht="15">
      <c r="A3359" s="90" t="s">
        <v>1524</v>
      </c>
      <c r="B3359" s="89">
        <v>2</v>
      </c>
      <c r="C3359" s="103">
        <v>0</v>
      </c>
      <c r="D3359" s="89" t="s">
        <v>1382</v>
      </c>
      <c r="E3359" s="89" t="b">
        <v>0</v>
      </c>
      <c r="F3359" s="89" t="b">
        <v>0</v>
      </c>
      <c r="G3359" s="89" t="b">
        <v>0</v>
      </c>
    </row>
    <row r="3360" spans="1:7" ht="15">
      <c r="A3360" s="90" t="s">
        <v>1632</v>
      </c>
      <c r="B3360" s="89">
        <v>2</v>
      </c>
      <c r="C3360" s="103">
        <v>0</v>
      </c>
      <c r="D3360" s="89" t="s">
        <v>1382</v>
      </c>
      <c r="E3360" s="89" t="b">
        <v>0</v>
      </c>
      <c r="F3360" s="89" t="b">
        <v>0</v>
      </c>
      <c r="G3360" s="89" t="b">
        <v>0</v>
      </c>
    </row>
    <row r="3361" spans="1:7" ht="15">
      <c r="A3361" s="90" t="s">
        <v>1988</v>
      </c>
      <c r="B3361" s="89">
        <v>2</v>
      </c>
      <c r="C3361" s="103">
        <v>0</v>
      </c>
      <c r="D3361" s="89" t="s">
        <v>1382</v>
      </c>
      <c r="E3361" s="89" t="b">
        <v>0</v>
      </c>
      <c r="F3361" s="89" t="b">
        <v>0</v>
      </c>
      <c r="G3361" s="89" t="b">
        <v>0</v>
      </c>
    </row>
    <row r="3362" spans="1:7" ht="15">
      <c r="A3362" s="90" t="s">
        <v>1487</v>
      </c>
      <c r="B3362" s="89">
        <v>2</v>
      </c>
      <c r="C3362" s="103">
        <v>0</v>
      </c>
      <c r="D3362" s="89" t="s">
        <v>1382</v>
      </c>
      <c r="E3362" s="89" t="b">
        <v>0</v>
      </c>
      <c r="F3362" s="89" t="b">
        <v>0</v>
      </c>
      <c r="G3362" s="89" t="b">
        <v>0</v>
      </c>
    </row>
    <row r="3363" spans="1:7" ht="15">
      <c r="A3363" s="90" t="s">
        <v>1457</v>
      </c>
      <c r="B3363" s="89">
        <v>2</v>
      </c>
      <c r="C3363" s="103">
        <v>0</v>
      </c>
      <c r="D3363" s="89" t="s">
        <v>1382</v>
      </c>
      <c r="E3363" s="89" t="b">
        <v>0</v>
      </c>
      <c r="F3363" s="89" t="b">
        <v>0</v>
      </c>
      <c r="G3363" s="89" t="b">
        <v>0</v>
      </c>
    </row>
    <row r="3364" spans="1:7" ht="15">
      <c r="A3364" s="90" t="s">
        <v>1573</v>
      </c>
      <c r="B3364" s="89">
        <v>2</v>
      </c>
      <c r="C3364" s="103">
        <v>0</v>
      </c>
      <c r="D3364" s="89" t="s">
        <v>1382</v>
      </c>
      <c r="E3364" s="89" t="b">
        <v>0</v>
      </c>
      <c r="F3364" s="89" t="b">
        <v>0</v>
      </c>
      <c r="G3364" s="89" t="b">
        <v>0</v>
      </c>
    </row>
    <row r="3365" spans="1:7" ht="15">
      <c r="A3365" s="90" t="s">
        <v>2035</v>
      </c>
      <c r="B3365" s="89">
        <v>2</v>
      </c>
      <c r="C3365" s="103">
        <v>0</v>
      </c>
      <c r="D3365" s="89" t="s">
        <v>1382</v>
      </c>
      <c r="E3365" s="89" t="b">
        <v>0</v>
      </c>
      <c r="F3365" s="89" t="b">
        <v>0</v>
      </c>
      <c r="G3365" s="89" t="b">
        <v>0</v>
      </c>
    </row>
    <row r="3366" spans="1:7" ht="15">
      <c r="A3366" s="90" t="s">
        <v>3513</v>
      </c>
      <c r="B3366" s="89">
        <v>2</v>
      </c>
      <c r="C3366" s="103">
        <v>0</v>
      </c>
      <c r="D3366" s="89" t="s">
        <v>1382</v>
      </c>
      <c r="E3366" s="89" t="b">
        <v>0</v>
      </c>
      <c r="F3366" s="89" t="b">
        <v>0</v>
      </c>
      <c r="G3366" s="89" t="b">
        <v>0</v>
      </c>
    </row>
    <row r="3367" spans="1:7" ht="15">
      <c r="A3367" s="90" t="s">
        <v>1456</v>
      </c>
      <c r="B3367" s="89">
        <v>4</v>
      </c>
      <c r="C3367" s="103">
        <v>0</v>
      </c>
      <c r="D3367" s="89" t="s">
        <v>1383</v>
      </c>
      <c r="E3367" s="89" t="b">
        <v>0</v>
      </c>
      <c r="F3367" s="89" t="b">
        <v>0</v>
      </c>
      <c r="G3367" s="89" t="b">
        <v>0</v>
      </c>
    </row>
    <row r="3368" spans="1:7" ht="15">
      <c r="A3368" s="90" t="s">
        <v>1468</v>
      </c>
      <c r="B3368" s="89">
        <v>2</v>
      </c>
      <c r="C3368" s="103">
        <v>0</v>
      </c>
      <c r="D3368" s="89" t="s">
        <v>1383</v>
      </c>
      <c r="E3368" s="89" t="b">
        <v>0</v>
      </c>
      <c r="F3368" s="89" t="b">
        <v>0</v>
      </c>
      <c r="G3368" s="89" t="b">
        <v>0</v>
      </c>
    </row>
    <row r="3369" spans="1:7" ht="15">
      <c r="A3369" s="90" t="s">
        <v>1646</v>
      </c>
      <c r="B3369" s="89">
        <v>2</v>
      </c>
      <c r="C3369" s="103">
        <v>0</v>
      </c>
      <c r="D3369" s="89" t="s">
        <v>1383</v>
      </c>
      <c r="E3369" s="89" t="b">
        <v>0</v>
      </c>
      <c r="F3369" s="89" t="b">
        <v>1</v>
      </c>
      <c r="G3369" s="89" t="b">
        <v>0</v>
      </c>
    </row>
    <row r="3370" spans="1:7" ht="15">
      <c r="A3370" s="90" t="s">
        <v>2484</v>
      </c>
      <c r="B3370" s="89">
        <v>2</v>
      </c>
      <c r="C3370" s="103">
        <v>0</v>
      </c>
      <c r="D3370" s="89" t="s">
        <v>1383</v>
      </c>
      <c r="E3370" s="89" t="b">
        <v>0</v>
      </c>
      <c r="F3370" s="89" t="b">
        <v>0</v>
      </c>
      <c r="G3370" s="89" t="b">
        <v>0</v>
      </c>
    </row>
    <row r="3371" spans="1:7" ht="15">
      <c r="A3371" s="90" t="s">
        <v>1710</v>
      </c>
      <c r="B3371" s="89">
        <v>2</v>
      </c>
      <c r="C3371" s="103">
        <v>0</v>
      </c>
      <c r="D3371" s="89" t="s">
        <v>1383</v>
      </c>
      <c r="E3371" s="89" t="b">
        <v>0</v>
      </c>
      <c r="F3371" s="89" t="b">
        <v>0</v>
      </c>
      <c r="G3371" s="89" t="b">
        <v>0</v>
      </c>
    </row>
    <row r="3372" spans="1:7" ht="15">
      <c r="A3372" s="90" t="s">
        <v>1809</v>
      </c>
      <c r="B3372" s="89">
        <v>2</v>
      </c>
      <c r="C3372" s="103">
        <v>0</v>
      </c>
      <c r="D3372" s="89" t="s">
        <v>1383</v>
      </c>
      <c r="E3372" s="89" t="b">
        <v>0</v>
      </c>
      <c r="F3372" s="89" t="b">
        <v>0</v>
      </c>
      <c r="G3372" s="89" t="b">
        <v>0</v>
      </c>
    </row>
    <row r="3373" spans="1:7" ht="15">
      <c r="A3373" s="90" t="s">
        <v>1455</v>
      </c>
      <c r="B3373" s="89">
        <v>2</v>
      </c>
      <c r="C3373" s="103">
        <v>0</v>
      </c>
      <c r="D3373" s="89" t="s">
        <v>1383</v>
      </c>
      <c r="E3373" s="89" t="b">
        <v>0</v>
      </c>
      <c r="F3373" s="89" t="b">
        <v>0</v>
      </c>
      <c r="G3373" s="89" t="b">
        <v>0</v>
      </c>
    </row>
    <row r="3374" spans="1:7" ht="15">
      <c r="A3374" s="90" t="s">
        <v>1697</v>
      </c>
      <c r="B3374" s="89">
        <v>8</v>
      </c>
      <c r="C3374" s="103">
        <v>0</v>
      </c>
      <c r="D3374" s="89" t="s">
        <v>1384</v>
      </c>
      <c r="E3374" s="89" t="b">
        <v>0</v>
      </c>
      <c r="F3374" s="89" t="b">
        <v>0</v>
      </c>
      <c r="G3374" s="89" t="b">
        <v>0</v>
      </c>
    </row>
    <row r="3375" spans="1:7" ht="15">
      <c r="A3375" s="90" t="s">
        <v>1703</v>
      </c>
      <c r="B3375" s="89">
        <v>5</v>
      </c>
      <c r="C3375" s="103">
        <v>0</v>
      </c>
      <c r="D3375" s="89" t="s">
        <v>1384</v>
      </c>
      <c r="E3375" s="89" t="b">
        <v>0</v>
      </c>
      <c r="F3375" s="89" t="b">
        <v>0</v>
      </c>
      <c r="G3375" s="89" t="b">
        <v>0</v>
      </c>
    </row>
    <row r="3376" spans="1:7" ht="15">
      <c r="A3376" s="90" t="s">
        <v>1468</v>
      </c>
      <c r="B3376" s="89">
        <v>5</v>
      </c>
      <c r="C3376" s="103">
        <v>0</v>
      </c>
      <c r="D3376" s="89" t="s">
        <v>1384</v>
      </c>
      <c r="E3376" s="89" t="b">
        <v>0</v>
      </c>
      <c r="F3376" s="89" t="b">
        <v>0</v>
      </c>
      <c r="G3376" s="89" t="b">
        <v>0</v>
      </c>
    </row>
    <row r="3377" spans="1:7" ht="15">
      <c r="A3377" s="90" t="s">
        <v>1480</v>
      </c>
      <c r="B3377" s="89">
        <v>5</v>
      </c>
      <c r="C3377" s="103">
        <v>0</v>
      </c>
      <c r="D3377" s="89" t="s">
        <v>1384</v>
      </c>
      <c r="E3377" s="89" t="b">
        <v>0</v>
      </c>
      <c r="F3377" s="89" t="b">
        <v>0</v>
      </c>
      <c r="G3377" s="89" t="b">
        <v>0</v>
      </c>
    </row>
    <row r="3378" spans="1:7" ht="15">
      <c r="A3378" s="90" t="s">
        <v>2271</v>
      </c>
      <c r="B3378" s="89">
        <v>4</v>
      </c>
      <c r="C3378" s="103">
        <v>0</v>
      </c>
      <c r="D3378" s="89" t="s">
        <v>1384</v>
      </c>
      <c r="E3378" s="89" t="b">
        <v>0</v>
      </c>
      <c r="F3378" s="89" t="b">
        <v>0</v>
      </c>
      <c r="G3378" s="89" t="b">
        <v>0</v>
      </c>
    </row>
    <row r="3379" spans="1:7" ht="15">
      <c r="A3379" s="90" t="s">
        <v>1903</v>
      </c>
      <c r="B3379" s="89">
        <v>4</v>
      </c>
      <c r="C3379" s="103">
        <v>0</v>
      </c>
      <c r="D3379" s="89" t="s">
        <v>1384</v>
      </c>
      <c r="E3379" s="89" t="b">
        <v>0</v>
      </c>
      <c r="F3379" s="89" t="b">
        <v>0</v>
      </c>
      <c r="G3379" s="89" t="b">
        <v>0</v>
      </c>
    </row>
    <row r="3380" spans="1:7" ht="15">
      <c r="A3380" s="90" t="s">
        <v>2074</v>
      </c>
      <c r="B3380" s="89">
        <v>4</v>
      </c>
      <c r="C3380" s="103">
        <v>0</v>
      </c>
      <c r="D3380" s="89" t="s">
        <v>1384</v>
      </c>
      <c r="E3380" s="89" t="b">
        <v>0</v>
      </c>
      <c r="F3380" s="89" t="b">
        <v>1</v>
      </c>
      <c r="G3380" s="89" t="b">
        <v>0</v>
      </c>
    </row>
    <row r="3381" spans="1:7" ht="15">
      <c r="A3381" s="90" t="s">
        <v>2636</v>
      </c>
      <c r="B3381" s="89">
        <v>3</v>
      </c>
      <c r="C3381" s="103">
        <v>0</v>
      </c>
      <c r="D3381" s="89" t="s">
        <v>1384</v>
      </c>
      <c r="E3381" s="89" t="b">
        <v>0</v>
      </c>
      <c r="F3381" s="89" t="b">
        <v>0</v>
      </c>
      <c r="G3381" s="89" t="b">
        <v>0</v>
      </c>
    </row>
    <row r="3382" spans="1:7" ht="15">
      <c r="A3382" s="90" t="s">
        <v>1458</v>
      </c>
      <c r="B3382" s="89">
        <v>3</v>
      </c>
      <c r="C3382" s="103">
        <v>0</v>
      </c>
      <c r="D3382" s="89" t="s">
        <v>1384</v>
      </c>
      <c r="E3382" s="89" t="b">
        <v>0</v>
      </c>
      <c r="F3382" s="89" t="b">
        <v>0</v>
      </c>
      <c r="G3382" s="89" t="b">
        <v>0</v>
      </c>
    </row>
    <row r="3383" spans="1:7" ht="15">
      <c r="A3383" s="90" t="s">
        <v>2197</v>
      </c>
      <c r="B3383" s="89">
        <v>3</v>
      </c>
      <c r="C3383" s="103">
        <v>0</v>
      </c>
      <c r="D3383" s="89" t="s">
        <v>1384</v>
      </c>
      <c r="E3383" s="89" t="b">
        <v>0</v>
      </c>
      <c r="F3383" s="89" t="b">
        <v>1</v>
      </c>
      <c r="G3383" s="89" t="b">
        <v>0</v>
      </c>
    </row>
    <row r="3384" spans="1:7" ht="15">
      <c r="A3384" s="90" t="s">
        <v>2070</v>
      </c>
      <c r="B3384" s="89">
        <v>3</v>
      </c>
      <c r="C3384" s="103">
        <v>0</v>
      </c>
      <c r="D3384" s="89" t="s">
        <v>1384</v>
      </c>
      <c r="E3384" s="89" t="b">
        <v>0</v>
      </c>
      <c r="F3384" s="89" t="b">
        <v>0</v>
      </c>
      <c r="G3384" s="89" t="b">
        <v>0</v>
      </c>
    </row>
    <row r="3385" spans="1:7" ht="15">
      <c r="A3385" s="90" t="s">
        <v>1598</v>
      </c>
      <c r="B3385" s="89">
        <v>3</v>
      </c>
      <c r="C3385" s="103">
        <v>0</v>
      </c>
      <c r="D3385" s="89" t="s">
        <v>1384</v>
      </c>
      <c r="E3385" s="89" t="b">
        <v>0</v>
      </c>
      <c r="F3385" s="89" t="b">
        <v>0</v>
      </c>
      <c r="G3385" s="89" t="b">
        <v>0</v>
      </c>
    </row>
    <row r="3386" spans="1:7" ht="15">
      <c r="A3386" s="90" t="s">
        <v>1898</v>
      </c>
      <c r="B3386" s="89">
        <v>2</v>
      </c>
      <c r="C3386" s="103">
        <v>0</v>
      </c>
      <c r="D3386" s="89" t="s">
        <v>1384</v>
      </c>
      <c r="E3386" s="89" t="b">
        <v>0</v>
      </c>
      <c r="F3386" s="89" t="b">
        <v>0</v>
      </c>
      <c r="G3386" s="89" t="b">
        <v>0</v>
      </c>
    </row>
    <row r="3387" spans="1:7" ht="15">
      <c r="A3387" s="90" t="s">
        <v>2610</v>
      </c>
      <c r="B3387" s="89">
        <v>2</v>
      </c>
      <c r="C3387" s="103">
        <v>0</v>
      </c>
      <c r="D3387" s="89" t="s">
        <v>1384</v>
      </c>
      <c r="E3387" s="89" t="b">
        <v>0</v>
      </c>
      <c r="F3387" s="89" t="b">
        <v>0</v>
      </c>
      <c r="G3387" s="89" t="b">
        <v>0</v>
      </c>
    </row>
    <row r="3388" spans="1:7" ht="15">
      <c r="A3388" s="90" t="s">
        <v>1679</v>
      </c>
      <c r="B3388" s="89">
        <v>2</v>
      </c>
      <c r="C3388" s="103">
        <v>0</v>
      </c>
      <c r="D3388" s="89" t="s">
        <v>1384</v>
      </c>
      <c r="E3388" s="89" t="b">
        <v>0</v>
      </c>
      <c r="F3388" s="89" t="b">
        <v>0</v>
      </c>
      <c r="G3388" s="89" t="b">
        <v>0</v>
      </c>
    </row>
    <row r="3389" spans="1:7" ht="15">
      <c r="A3389" s="90" t="s">
        <v>1519</v>
      </c>
      <c r="B3389" s="89">
        <v>2</v>
      </c>
      <c r="C3389" s="103">
        <v>0</v>
      </c>
      <c r="D3389" s="89" t="s">
        <v>1384</v>
      </c>
      <c r="E3389" s="89" t="b">
        <v>0</v>
      </c>
      <c r="F3389" s="89" t="b">
        <v>0</v>
      </c>
      <c r="G3389" s="89" t="b">
        <v>0</v>
      </c>
    </row>
    <row r="3390" spans="1:7" ht="15">
      <c r="A3390" s="90" t="s">
        <v>1636</v>
      </c>
      <c r="B3390" s="89">
        <v>2</v>
      </c>
      <c r="C3390" s="103">
        <v>0</v>
      </c>
      <c r="D3390" s="89" t="s">
        <v>1384</v>
      </c>
      <c r="E3390" s="89" t="b">
        <v>0</v>
      </c>
      <c r="F3390" s="89" t="b">
        <v>1</v>
      </c>
      <c r="G3390" s="89" t="b">
        <v>0</v>
      </c>
    </row>
    <row r="3391" spans="1:7" ht="15">
      <c r="A3391" s="90" t="s">
        <v>3472</v>
      </c>
      <c r="B3391" s="89">
        <v>2</v>
      </c>
      <c r="C3391" s="103">
        <v>0</v>
      </c>
      <c r="D3391" s="89" t="s">
        <v>1384</v>
      </c>
      <c r="E3391" s="89" t="b">
        <v>0</v>
      </c>
      <c r="F3391" s="89" t="b">
        <v>0</v>
      </c>
      <c r="G3391" s="89" t="b">
        <v>0</v>
      </c>
    </row>
    <row r="3392" spans="1:7" ht="15">
      <c r="A3392" s="90" t="s">
        <v>1983</v>
      </c>
      <c r="B3392" s="89">
        <v>2</v>
      </c>
      <c r="C3392" s="103">
        <v>0</v>
      </c>
      <c r="D3392" s="89" t="s">
        <v>1384</v>
      </c>
      <c r="E3392" s="89" t="b">
        <v>0</v>
      </c>
      <c r="F3392" s="89" t="b">
        <v>0</v>
      </c>
      <c r="G3392" s="89" t="b">
        <v>0</v>
      </c>
    </row>
    <row r="3393" spans="1:7" ht="15">
      <c r="A3393" s="90" t="s">
        <v>1463</v>
      </c>
      <c r="B3393" s="89">
        <v>6</v>
      </c>
      <c r="C3393" s="103">
        <v>0</v>
      </c>
      <c r="D3393" s="89" t="s">
        <v>1385</v>
      </c>
      <c r="E3393" s="89" t="b">
        <v>0</v>
      </c>
      <c r="F3393" s="89" t="b">
        <v>0</v>
      </c>
      <c r="G3393" s="89" t="b">
        <v>0</v>
      </c>
    </row>
    <row r="3394" spans="1:7" ht="15">
      <c r="A3394" s="90" t="s">
        <v>1051</v>
      </c>
      <c r="B3394" s="89">
        <v>6</v>
      </c>
      <c r="C3394" s="103">
        <v>0</v>
      </c>
      <c r="D3394" s="89" t="s">
        <v>1385</v>
      </c>
      <c r="E3394" s="89" t="b">
        <v>0</v>
      </c>
      <c r="F3394" s="89" t="b">
        <v>0</v>
      </c>
      <c r="G3394" s="89" t="b">
        <v>0</v>
      </c>
    </row>
    <row r="3395" spans="1:7" ht="15">
      <c r="A3395" s="90" t="s">
        <v>1511</v>
      </c>
      <c r="B3395" s="89">
        <v>5</v>
      </c>
      <c r="C3395" s="103">
        <v>0</v>
      </c>
      <c r="D3395" s="89" t="s">
        <v>1385</v>
      </c>
      <c r="E3395" s="89" t="b">
        <v>0</v>
      </c>
      <c r="F3395" s="89" t="b">
        <v>0</v>
      </c>
      <c r="G3395" s="89" t="b">
        <v>0</v>
      </c>
    </row>
    <row r="3396" spans="1:7" ht="15">
      <c r="A3396" s="90" t="s">
        <v>1499</v>
      </c>
      <c r="B3396" s="89">
        <v>4</v>
      </c>
      <c r="C3396" s="103">
        <v>0</v>
      </c>
      <c r="D3396" s="89" t="s">
        <v>1385</v>
      </c>
      <c r="E3396" s="89" t="b">
        <v>0</v>
      </c>
      <c r="F3396" s="89" t="b">
        <v>0</v>
      </c>
      <c r="G3396" s="89" t="b">
        <v>0</v>
      </c>
    </row>
    <row r="3397" spans="1:7" ht="15">
      <c r="A3397" s="90" t="s">
        <v>1665</v>
      </c>
      <c r="B3397" s="89">
        <v>4</v>
      </c>
      <c r="C3397" s="103">
        <v>0</v>
      </c>
      <c r="D3397" s="89" t="s">
        <v>1385</v>
      </c>
      <c r="E3397" s="89" t="b">
        <v>0</v>
      </c>
      <c r="F3397" s="89" t="b">
        <v>0</v>
      </c>
      <c r="G3397" s="89" t="b">
        <v>0</v>
      </c>
    </row>
    <row r="3398" spans="1:7" ht="15">
      <c r="A3398" s="90" t="s">
        <v>525</v>
      </c>
      <c r="B3398" s="89">
        <v>3</v>
      </c>
      <c r="C3398" s="103">
        <v>0</v>
      </c>
      <c r="D3398" s="89" t="s">
        <v>1385</v>
      </c>
      <c r="E3398" s="89" t="b">
        <v>0</v>
      </c>
      <c r="F3398" s="89" t="b">
        <v>0</v>
      </c>
      <c r="G3398" s="89" t="b">
        <v>0</v>
      </c>
    </row>
    <row r="3399" spans="1:7" ht="15">
      <c r="A3399" s="90" t="s">
        <v>1856</v>
      </c>
      <c r="B3399" s="89">
        <v>3</v>
      </c>
      <c r="C3399" s="103">
        <v>0</v>
      </c>
      <c r="D3399" s="89" t="s">
        <v>1385</v>
      </c>
      <c r="E3399" s="89" t="b">
        <v>0</v>
      </c>
      <c r="F3399" s="89" t="b">
        <v>0</v>
      </c>
      <c r="G3399" s="89" t="b">
        <v>0</v>
      </c>
    </row>
    <row r="3400" spans="1:7" ht="15">
      <c r="A3400" s="90" t="s">
        <v>1459</v>
      </c>
      <c r="B3400" s="89">
        <v>3</v>
      </c>
      <c r="C3400" s="103">
        <v>0</v>
      </c>
      <c r="D3400" s="89" t="s">
        <v>1385</v>
      </c>
      <c r="E3400" s="89" t="b">
        <v>0</v>
      </c>
      <c r="F3400" s="89" t="b">
        <v>0</v>
      </c>
      <c r="G3400" s="89" t="b">
        <v>0</v>
      </c>
    </row>
    <row r="3401" spans="1:7" ht="15">
      <c r="A3401" s="90" t="s">
        <v>1457</v>
      </c>
      <c r="B3401" s="89">
        <v>3</v>
      </c>
      <c r="C3401" s="103">
        <v>0</v>
      </c>
      <c r="D3401" s="89" t="s">
        <v>1385</v>
      </c>
      <c r="E3401" s="89" t="b">
        <v>0</v>
      </c>
      <c r="F3401" s="89" t="b">
        <v>0</v>
      </c>
      <c r="G3401" s="89" t="b">
        <v>0</v>
      </c>
    </row>
    <row r="3402" spans="1:7" ht="15">
      <c r="A3402" s="90" t="s">
        <v>1801</v>
      </c>
      <c r="B3402" s="89">
        <v>3</v>
      </c>
      <c r="C3402" s="103">
        <v>0</v>
      </c>
      <c r="D3402" s="89" t="s">
        <v>1385</v>
      </c>
      <c r="E3402" s="89" t="b">
        <v>0</v>
      </c>
      <c r="F3402" s="89" t="b">
        <v>0</v>
      </c>
      <c r="G3402" s="89" t="b">
        <v>0</v>
      </c>
    </row>
    <row r="3403" spans="1:7" ht="15">
      <c r="A3403" s="90" t="s">
        <v>2252</v>
      </c>
      <c r="B3403" s="89">
        <v>3</v>
      </c>
      <c r="C3403" s="103">
        <v>0</v>
      </c>
      <c r="D3403" s="89" t="s">
        <v>1385</v>
      </c>
      <c r="E3403" s="89" t="b">
        <v>0</v>
      </c>
      <c r="F3403" s="89" t="b">
        <v>0</v>
      </c>
      <c r="G3403" s="89" t="b">
        <v>0</v>
      </c>
    </row>
    <row r="3404" spans="1:7" ht="15">
      <c r="A3404" s="90" t="s">
        <v>1721</v>
      </c>
      <c r="B3404" s="89">
        <v>3</v>
      </c>
      <c r="C3404" s="103">
        <v>0</v>
      </c>
      <c r="D3404" s="89" t="s">
        <v>1385</v>
      </c>
      <c r="E3404" s="89" t="b">
        <v>0</v>
      </c>
      <c r="F3404" s="89" t="b">
        <v>0</v>
      </c>
      <c r="G3404" s="89" t="b">
        <v>0</v>
      </c>
    </row>
    <row r="3405" spans="1:7" ht="15">
      <c r="A3405" s="90" t="s">
        <v>1248</v>
      </c>
      <c r="B3405" s="89">
        <v>3</v>
      </c>
      <c r="C3405" s="103">
        <v>0</v>
      </c>
      <c r="D3405" s="89" t="s">
        <v>1385</v>
      </c>
      <c r="E3405" s="89" t="b">
        <v>0</v>
      </c>
      <c r="F3405" s="89" t="b">
        <v>0</v>
      </c>
      <c r="G3405" s="89" t="b">
        <v>0</v>
      </c>
    </row>
    <row r="3406" spans="1:7" ht="15">
      <c r="A3406" s="90" t="s">
        <v>1495</v>
      </c>
      <c r="B3406" s="89">
        <v>3</v>
      </c>
      <c r="C3406" s="103">
        <v>0</v>
      </c>
      <c r="D3406" s="89" t="s">
        <v>1385</v>
      </c>
      <c r="E3406" s="89" t="b">
        <v>0</v>
      </c>
      <c r="F3406" s="89" t="b">
        <v>1</v>
      </c>
      <c r="G3406" s="89" t="b">
        <v>0</v>
      </c>
    </row>
    <row r="3407" spans="1:7" ht="15">
      <c r="A3407" s="90" t="s">
        <v>1460</v>
      </c>
      <c r="B3407" s="89">
        <v>3</v>
      </c>
      <c r="C3407" s="103">
        <v>0</v>
      </c>
      <c r="D3407" s="89" t="s">
        <v>1385</v>
      </c>
      <c r="E3407" s="89" t="b">
        <v>0</v>
      </c>
      <c r="F3407" s="89" t="b">
        <v>0</v>
      </c>
      <c r="G3407" s="89" t="b">
        <v>0</v>
      </c>
    </row>
    <row r="3408" spans="1:7" ht="15">
      <c r="A3408" s="90" t="s">
        <v>2512</v>
      </c>
      <c r="B3408" s="89">
        <v>3</v>
      </c>
      <c r="C3408" s="103">
        <v>0</v>
      </c>
      <c r="D3408" s="89" t="s">
        <v>1385</v>
      </c>
      <c r="E3408" s="89" t="b">
        <v>0</v>
      </c>
      <c r="F3408" s="89" t="b">
        <v>0</v>
      </c>
      <c r="G3408" s="89" t="b">
        <v>0</v>
      </c>
    </row>
    <row r="3409" spans="1:7" ht="15">
      <c r="A3409" s="90" t="s">
        <v>2312</v>
      </c>
      <c r="B3409" s="89">
        <v>3</v>
      </c>
      <c r="C3409" s="103">
        <v>0</v>
      </c>
      <c r="D3409" s="89" t="s">
        <v>1385</v>
      </c>
      <c r="E3409" s="89" t="b">
        <v>0</v>
      </c>
      <c r="F3409" s="89" t="b">
        <v>0</v>
      </c>
      <c r="G3409" s="89" t="b">
        <v>0</v>
      </c>
    </row>
    <row r="3410" spans="1:7" ht="15">
      <c r="A3410" s="90" t="s">
        <v>1263</v>
      </c>
      <c r="B3410" s="89">
        <v>3</v>
      </c>
      <c r="C3410" s="103">
        <v>0</v>
      </c>
      <c r="D3410" s="89" t="s">
        <v>1385</v>
      </c>
      <c r="E3410" s="89" t="b">
        <v>0</v>
      </c>
      <c r="F3410" s="89" t="b">
        <v>0</v>
      </c>
      <c r="G3410" s="89" t="b">
        <v>0</v>
      </c>
    </row>
    <row r="3411" spans="1:7" ht="15">
      <c r="A3411" s="90" t="s">
        <v>1645</v>
      </c>
      <c r="B3411" s="89">
        <v>3</v>
      </c>
      <c r="C3411" s="103">
        <v>0</v>
      </c>
      <c r="D3411" s="89" t="s">
        <v>1385</v>
      </c>
      <c r="E3411" s="89" t="b">
        <v>0</v>
      </c>
      <c r="F3411" s="89" t="b">
        <v>0</v>
      </c>
      <c r="G3411" s="89" t="b">
        <v>0</v>
      </c>
    </row>
    <row r="3412" spans="1:7" ht="15">
      <c r="A3412" s="90" t="s">
        <v>1484</v>
      </c>
      <c r="B3412" s="89">
        <v>3</v>
      </c>
      <c r="C3412" s="103">
        <v>0</v>
      </c>
      <c r="D3412" s="89" t="s">
        <v>1385</v>
      </c>
      <c r="E3412" s="89" t="b">
        <v>0</v>
      </c>
      <c r="F3412" s="89" t="b">
        <v>0</v>
      </c>
      <c r="G3412" s="89" t="b">
        <v>0</v>
      </c>
    </row>
    <row r="3413" spans="1:7" ht="15">
      <c r="A3413" s="90" t="s">
        <v>2534</v>
      </c>
      <c r="B3413" s="89">
        <v>3</v>
      </c>
      <c r="C3413" s="103">
        <v>0</v>
      </c>
      <c r="D3413" s="89" t="s">
        <v>1385</v>
      </c>
      <c r="E3413" s="89" t="b">
        <v>0</v>
      </c>
      <c r="F3413" s="89" t="b">
        <v>0</v>
      </c>
      <c r="G3413" s="89" t="b">
        <v>0</v>
      </c>
    </row>
    <row r="3414" spans="1:7" ht="15">
      <c r="A3414" s="90" t="s">
        <v>1757</v>
      </c>
      <c r="B3414" s="89">
        <v>2</v>
      </c>
      <c r="C3414" s="103">
        <v>0</v>
      </c>
      <c r="D3414" s="89" t="s">
        <v>1385</v>
      </c>
      <c r="E3414" s="89" t="b">
        <v>0</v>
      </c>
      <c r="F3414" s="89" t="b">
        <v>0</v>
      </c>
      <c r="G3414" s="89" t="b">
        <v>0</v>
      </c>
    </row>
    <row r="3415" spans="1:7" ht="15">
      <c r="A3415" s="90" t="s">
        <v>2809</v>
      </c>
      <c r="B3415" s="89">
        <v>2</v>
      </c>
      <c r="C3415" s="103">
        <v>0</v>
      </c>
      <c r="D3415" s="89" t="s">
        <v>1385</v>
      </c>
      <c r="E3415" s="89" t="b">
        <v>0</v>
      </c>
      <c r="F3415" s="89" t="b">
        <v>0</v>
      </c>
      <c r="G3415" s="89" t="b">
        <v>0</v>
      </c>
    </row>
    <row r="3416" spans="1:7" ht="15">
      <c r="A3416" s="90" t="s">
        <v>1470</v>
      </c>
      <c r="B3416" s="89">
        <v>2</v>
      </c>
      <c r="C3416" s="103">
        <v>0</v>
      </c>
      <c r="D3416" s="89" t="s">
        <v>1385</v>
      </c>
      <c r="E3416" s="89" t="b">
        <v>0</v>
      </c>
      <c r="F3416" s="89" t="b">
        <v>0</v>
      </c>
      <c r="G3416" s="89" t="b">
        <v>0</v>
      </c>
    </row>
    <row r="3417" spans="1:7" ht="15">
      <c r="A3417" s="90" t="s">
        <v>3132</v>
      </c>
      <c r="B3417" s="89">
        <v>2</v>
      </c>
      <c r="C3417" s="103">
        <v>0</v>
      </c>
      <c r="D3417" s="89" t="s">
        <v>1385</v>
      </c>
      <c r="E3417" s="89" t="b">
        <v>0</v>
      </c>
      <c r="F3417" s="89" t="b">
        <v>0</v>
      </c>
      <c r="G3417" s="89" t="b">
        <v>0</v>
      </c>
    </row>
    <row r="3418" spans="1:7" ht="15">
      <c r="A3418" s="90" t="s">
        <v>2835</v>
      </c>
      <c r="B3418" s="89">
        <v>2</v>
      </c>
      <c r="C3418" s="103">
        <v>0</v>
      </c>
      <c r="D3418" s="89" t="s">
        <v>1385</v>
      </c>
      <c r="E3418" s="89" t="b">
        <v>0</v>
      </c>
      <c r="F3418" s="89" t="b">
        <v>0</v>
      </c>
      <c r="G3418" s="89" t="b">
        <v>0</v>
      </c>
    </row>
    <row r="3419" spans="1:7" ht="15">
      <c r="A3419" s="90" t="s">
        <v>1456</v>
      </c>
      <c r="B3419" s="89">
        <v>2</v>
      </c>
      <c r="C3419" s="103">
        <v>0</v>
      </c>
      <c r="D3419" s="89" t="s">
        <v>1385</v>
      </c>
      <c r="E3419" s="89" t="b">
        <v>0</v>
      </c>
      <c r="F3419" s="89" t="b">
        <v>0</v>
      </c>
      <c r="G3419" s="89" t="b">
        <v>0</v>
      </c>
    </row>
    <row r="3420" spans="1:7" ht="15">
      <c r="A3420" s="90" t="s">
        <v>1869</v>
      </c>
      <c r="B3420" s="89">
        <v>2</v>
      </c>
      <c r="C3420" s="103">
        <v>0</v>
      </c>
      <c r="D3420" s="89" t="s">
        <v>1385</v>
      </c>
      <c r="E3420" s="89" t="b">
        <v>0</v>
      </c>
      <c r="F3420" s="89" t="b">
        <v>0</v>
      </c>
      <c r="G3420" s="89" t="b">
        <v>0</v>
      </c>
    </row>
    <row r="3421" spans="1:7" ht="15">
      <c r="A3421" s="90" t="s">
        <v>1488</v>
      </c>
      <c r="B3421" s="89">
        <v>2</v>
      </c>
      <c r="C3421" s="103">
        <v>0</v>
      </c>
      <c r="D3421" s="89" t="s">
        <v>1385</v>
      </c>
      <c r="E3421" s="89" t="b">
        <v>0</v>
      </c>
      <c r="F3421" s="89" t="b">
        <v>0</v>
      </c>
      <c r="G3421" s="89" t="b">
        <v>0</v>
      </c>
    </row>
    <row r="3422" spans="1:7" ht="15">
      <c r="A3422" s="90" t="s">
        <v>1797</v>
      </c>
      <c r="B3422" s="89">
        <v>2</v>
      </c>
      <c r="C3422" s="103">
        <v>0</v>
      </c>
      <c r="D3422" s="89" t="s">
        <v>1385</v>
      </c>
      <c r="E3422" s="89" t="b">
        <v>0</v>
      </c>
      <c r="F3422" s="89" t="b">
        <v>0</v>
      </c>
      <c r="G3422" s="89" t="b">
        <v>0</v>
      </c>
    </row>
    <row r="3423" spans="1:7" ht="15">
      <c r="A3423" s="90" t="s">
        <v>3093</v>
      </c>
      <c r="B3423" s="89">
        <v>2</v>
      </c>
      <c r="C3423" s="103">
        <v>0</v>
      </c>
      <c r="D3423" s="89" t="s">
        <v>1385</v>
      </c>
      <c r="E3423" s="89" t="b">
        <v>0</v>
      </c>
      <c r="F3423" s="89" t="b">
        <v>0</v>
      </c>
      <c r="G3423" s="89" t="b">
        <v>0</v>
      </c>
    </row>
    <row r="3424" spans="1:7" ht="15">
      <c r="A3424" s="90" t="s">
        <v>3452</v>
      </c>
      <c r="B3424" s="89">
        <v>2</v>
      </c>
      <c r="C3424" s="103">
        <v>0</v>
      </c>
      <c r="D3424" s="89" t="s">
        <v>1385</v>
      </c>
      <c r="E3424" s="89" t="b">
        <v>0</v>
      </c>
      <c r="F3424" s="89" t="b">
        <v>0</v>
      </c>
      <c r="G3424" s="89" t="b">
        <v>0</v>
      </c>
    </row>
    <row r="3425" spans="1:7" ht="15">
      <c r="A3425" s="90" t="s">
        <v>3289</v>
      </c>
      <c r="B3425" s="89">
        <v>2</v>
      </c>
      <c r="C3425" s="103">
        <v>0</v>
      </c>
      <c r="D3425" s="89" t="s">
        <v>1385</v>
      </c>
      <c r="E3425" s="89" t="b">
        <v>0</v>
      </c>
      <c r="F3425" s="89" t="b">
        <v>0</v>
      </c>
      <c r="G3425" s="89" t="b">
        <v>0</v>
      </c>
    </row>
    <row r="3426" spans="1:7" ht="15">
      <c r="A3426" s="90" t="s">
        <v>1458</v>
      </c>
      <c r="B3426" s="89">
        <v>2</v>
      </c>
      <c r="C3426" s="103">
        <v>0</v>
      </c>
      <c r="D3426" s="89" t="s">
        <v>1385</v>
      </c>
      <c r="E3426" s="89" t="b">
        <v>0</v>
      </c>
      <c r="F3426" s="89" t="b">
        <v>0</v>
      </c>
      <c r="G3426" s="89" t="b">
        <v>0</v>
      </c>
    </row>
    <row r="3427" spans="1:7" ht="15">
      <c r="A3427" s="90" t="s">
        <v>1704</v>
      </c>
      <c r="B3427" s="89">
        <v>2</v>
      </c>
      <c r="C3427" s="103">
        <v>0</v>
      </c>
      <c r="D3427" s="89" t="s">
        <v>1385</v>
      </c>
      <c r="E3427" s="89" t="b">
        <v>0</v>
      </c>
      <c r="F3427" s="89" t="b">
        <v>0</v>
      </c>
      <c r="G3427" s="89" t="b">
        <v>0</v>
      </c>
    </row>
    <row r="3428" spans="1:7" ht="15">
      <c r="A3428" s="90" t="s">
        <v>2814</v>
      </c>
      <c r="B3428" s="89">
        <v>2</v>
      </c>
      <c r="C3428" s="103">
        <v>0</v>
      </c>
      <c r="D3428" s="89" t="s">
        <v>1385</v>
      </c>
      <c r="E3428" s="89" t="b">
        <v>0</v>
      </c>
      <c r="F3428" s="89" t="b">
        <v>0</v>
      </c>
      <c r="G3428" s="89" t="b">
        <v>0</v>
      </c>
    </row>
    <row r="3429" spans="1:7" ht="15">
      <c r="A3429" s="90" t="s">
        <v>1455</v>
      </c>
      <c r="B3429" s="89">
        <v>2</v>
      </c>
      <c r="C3429" s="103">
        <v>0</v>
      </c>
      <c r="D3429" s="89" t="s">
        <v>1385</v>
      </c>
      <c r="E3429" s="89" t="b">
        <v>0</v>
      </c>
      <c r="F3429" s="89" t="b">
        <v>0</v>
      </c>
      <c r="G3429" s="89" t="b">
        <v>0</v>
      </c>
    </row>
    <row r="3430" spans="1:7" ht="15">
      <c r="A3430" s="90" t="s">
        <v>1994</v>
      </c>
      <c r="B3430" s="89">
        <v>2</v>
      </c>
      <c r="C3430" s="103">
        <v>0</v>
      </c>
      <c r="D3430" s="89" t="s">
        <v>1385</v>
      </c>
      <c r="E3430" s="89" t="b">
        <v>0</v>
      </c>
      <c r="F3430" s="89" t="b">
        <v>0</v>
      </c>
      <c r="G3430" s="89" t="b">
        <v>0</v>
      </c>
    </row>
    <row r="3431" spans="1:7" ht="15">
      <c r="A3431" s="90" t="s">
        <v>524</v>
      </c>
      <c r="B3431" s="89">
        <v>2</v>
      </c>
      <c r="C3431" s="103">
        <v>0</v>
      </c>
      <c r="D3431" s="89" t="s">
        <v>1385</v>
      </c>
      <c r="E3431" s="89" t="b">
        <v>0</v>
      </c>
      <c r="F3431" s="89" t="b">
        <v>0</v>
      </c>
      <c r="G3431" s="89" t="b">
        <v>0</v>
      </c>
    </row>
    <row r="3432" spans="1:7" ht="15">
      <c r="A3432" s="90" t="s">
        <v>2701</v>
      </c>
      <c r="B3432" s="89">
        <v>2</v>
      </c>
      <c r="C3432" s="103">
        <v>0</v>
      </c>
      <c r="D3432" s="89" t="s">
        <v>1385</v>
      </c>
      <c r="E3432" s="89" t="b">
        <v>0</v>
      </c>
      <c r="F3432" s="89" t="b">
        <v>0</v>
      </c>
      <c r="G3432" s="89" t="b">
        <v>0</v>
      </c>
    </row>
    <row r="3433" spans="1:7" ht="15">
      <c r="A3433" s="90" t="s">
        <v>1626</v>
      </c>
      <c r="B3433" s="89">
        <v>2</v>
      </c>
      <c r="C3433" s="103">
        <v>0</v>
      </c>
      <c r="D3433" s="89" t="s">
        <v>1385</v>
      </c>
      <c r="E3433" s="89" t="b">
        <v>0</v>
      </c>
      <c r="F3433" s="89" t="b">
        <v>0</v>
      </c>
      <c r="G3433" s="89" t="b">
        <v>0</v>
      </c>
    </row>
    <row r="3434" spans="1:7" ht="15">
      <c r="A3434" s="90" t="s">
        <v>3090</v>
      </c>
      <c r="B3434" s="89">
        <v>2</v>
      </c>
      <c r="C3434" s="103">
        <v>0</v>
      </c>
      <c r="D3434" s="89" t="s">
        <v>1385</v>
      </c>
      <c r="E3434" s="89" t="b">
        <v>0</v>
      </c>
      <c r="F3434" s="89" t="b">
        <v>0</v>
      </c>
      <c r="G3434" s="89" t="b">
        <v>0</v>
      </c>
    </row>
    <row r="3435" spans="1:7" ht="15">
      <c r="A3435" s="90" t="s">
        <v>1185</v>
      </c>
      <c r="B3435" s="89">
        <v>2</v>
      </c>
      <c r="C3435" s="103">
        <v>0</v>
      </c>
      <c r="D3435" s="89" t="s">
        <v>1385</v>
      </c>
      <c r="E3435" s="89" t="b">
        <v>0</v>
      </c>
      <c r="F3435" s="89" t="b">
        <v>0</v>
      </c>
      <c r="G3435" s="89" t="b">
        <v>0</v>
      </c>
    </row>
    <row r="3436" spans="1:7" ht="15">
      <c r="A3436" s="90" t="s">
        <v>1455</v>
      </c>
      <c r="B3436" s="89">
        <v>12</v>
      </c>
      <c r="C3436" s="103">
        <v>0</v>
      </c>
      <c r="D3436" s="89" t="s">
        <v>1386</v>
      </c>
      <c r="E3436" s="89" t="b">
        <v>0</v>
      </c>
      <c r="F3436" s="89" t="b">
        <v>0</v>
      </c>
      <c r="G3436" s="89" t="b">
        <v>0</v>
      </c>
    </row>
    <row r="3437" spans="1:7" ht="15">
      <c r="A3437" s="90" t="s">
        <v>1457</v>
      </c>
      <c r="B3437" s="89">
        <v>8</v>
      </c>
      <c r="C3437" s="103">
        <v>0</v>
      </c>
      <c r="D3437" s="89" t="s">
        <v>1386</v>
      </c>
      <c r="E3437" s="89" t="b">
        <v>0</v>
      </c>
      <c r="F3437" s="89" t="b">
        <v>0</v>
      </c>
      <c r="G3437" s="89" t="b">
        <v>0</v>
      </c>
    </row>
    <row r="3438" spans="1:7" ht="15">
      <c r="A3438" s="90" t="s">
        <v>1456</v>
      </c>
      <c r="B3438" s="89">
        <v>5</v>
      </c>
      <c r="C3438" s="103">
        <v>0</v>
      </c>
      <c r="D3438" s="89" t="s">
        <v>1386</v>
      </c>
      <c r="E3438" s="89" t="b">
        <v>0</v>
      </c>
      <c r="F3438" s="89" t="b">
        <v>0</v>
      </c>
      <c r="G3438" s="89" t="b">
        <v>0</v>
      </c>
    </row>
    <row r="3439" spans="1:7" ht="15">
      <c r="A3439" s="90" t="s">
        <v>1476</v>
      </c>
      <c r="B3439" s="89">
        <v>4</v>
      </c>
      <c r="C3439" s="103">
        <v>0</v>
      </c>
      <c r="D3439" s="89" t="s">
        <v>1386</v>
      </c>
      <c r="E3439" s="89" t="b">
        <v>0</v>
      </c>
      <c r="F3439" s="89" t="b">
        <v>0</v>
      </c>
      <c r="G3439" s="89" t="b">
        <v>0</v>
      </c>
    </row>
    <row r="3440" spans="1:7" ht="15">
      <c r="A3440" s="90" t="s">
        <v>1459</v>
      </c>
      <c r="B3440" s="89">
        <v>3</v>
      </c>
      <c r="C3440" s="103">
        <v>0</v>
      </c>
      <c r="D3440" s="89" t="s">
        <v>1386</v>
      </c>
      <c r="E3440" s="89" t="b">
        <v>0</v>
      </c>
      <c r="F3440" s="89" t="b">
        <v>0</v>
      </c>
      <c r="G3440" s="89" t="b">
        <v>0</v>
      </c>
    </row>
    <row r="3441" spans="1:7" ht="15">
      <c r="A3441" s="90" t="s">
        <v>1999</v>
      </c>
      <c r="B3441" s="89">
        <v>3</v>
      </c>
      <c r="C3441" s="103">
        <v>0</v>
      </c>
      <c r="D3441" s="89" t="s">
        <v>1386</v>
      </c>
      <c r="E3441" s="89" t="b">
        <v>0</v>
      </c>
      <c r="F3441" s="89" t="b">
        <v>0</v>
      </c>
      <c r="G3441" s="89" t="b">
        <v>0</v>
      </c>
    </row>
    <row r="3442" spans="1:7" ht="15">
      <c r="A3442" s="90" t="s">
        <v>2930</v>
      </c>
      <c r="B3442" s="89">
        <v>2</v>
      </c>
      <c r="C3442" s="103">
        <v>0</v>
      </c>
      <c r="D3442" s="89" t="s">
        <v>1386</v>
      </c>
      <c r="E3442" s="89" t="b">
        <v>0</v>
      </c>
      <c r="F3442" s="89" t="b">
        <v>0</v>
      </c>
      <c r="G3442" s="89" t="b">
        <v>0</v>
      </c>
    </row>
    <row r="3443" spans="1:7" ht="15">
      <c r="A3443" s="90" t="s">
        <v>1708</v>
      </c>
      <c r="B3443" s="89">
        <v>2</v>
      </c>
      <c r="C3443" s="103">
        <v>0</v>
      </c>
      <c r="D3443" s="89" t="s">
        <v>1386</v>
      </c>
      <c r="E3443" s="89" t="b">
        <v>0</v>
      </c>
      <c r="F3443" s="89" t="b">
        <v>0</v>
      </c>
      <c r="G3443" s="89" t="b">
        <v>0</v>
      </c>
    </row>
    <row r="3444" spans="1:7" ht="15">
      <c r="A3444" s="90" t="s">
        <v>1812</v>
      </c>
      <c r="B3444" s="89">
        <v>2</v>
      </c>
      <c r="C3444" s="103">
        <v>0</v>
      </c>
      <c r="D3444" s="89" t="s">
        <v>1386</v>
      </c>
      <c r="E3444" s="89" t="b">
        <v>0</v>
      </c>
      <c r="F3444" s="89" t="b">
        <v>0</v>
      </c>
      <c r="G3444" s="89" t="b">
        <v>0</v>
      </c>
    </row>
    <row r="3445" spans="1:7" ht="15">
      <c r="A3445" s="90" t="s">
        <v>1937</v>
      </c>
      <c r="B3445" s="89">
        <v>2</v>
      </c>
      <c r="C3445" s="103">
        <v>0</v>
      </c>
      <c r="D3445" s="89" t="s">
        <v>1386</v>
      </c>
      <c r="E3445" s="89" t="b">
        <v>0</v>
      </c>
      <c r="F3445" s="89" t="b">
        <v>0</v>
      </c>
      <c r="G3445" s="89" t="b">
        <v>0</v>
      </c>
    </row>
    <row r="3446" spans="1:7" ht="15">
      <c r="A3446" s="90" t="s">
        <v>1487</v>
      </c>
      <c r="B3446" s="89">
        <v>2</v>
      </c>
      <c r="C3446" s="103">
        <v>0</v>
      </c>
      <c r="D3446" s="89" t="s">
        <v>1386</v>
      </c>
      <c r="E3446" s="89" t="b">
        <v>0</v>
      </c>
      <c r="F3446" s="89" t="b">
        <v>0</v>
      </c>
      <c r="G3446" s="89" t="b">
        <v>0</v>
      </c>
    </row>
    <row r="3447" spans="1:7" ht="15">
      <c r="A3447" s="90" t="s">
        <v>2069</v>
      </c>
      <c r="B3447" s="89">
        <v>2</v>
      </c>
      <c r="C3447" s="103">
        <v>0</v>
      </c>
      <c r="D3447" s="89" t="s">
        <v>1386</v>
      </c>
      <c r="E3447" s="89" t="b">
        <v>0</v>
      </c>
      <c r="F3447" s="89" t="b">
        <v>0</v>
      </c>
      <c r="G3447" s="89" t="b">
        <v>0</v>
      </c>
    </row>
    <row r="3448" spans="1:7" ht="15">
      <c r="A3448" s="90" t="s">
        <v>2117</v>
      </c>
      <c r="B3448" s="89">
        <v>2</v>
      </c>
      <c r="C3448" s="103">
        <v>0</v>
      </c>
      <c r="D3448" s="89" t="s">
        <v>1386</v>
      </c>
      <c r="E3448" s="89" t="b">
        <v>0</v>
      </c>
      <c r="F3448" s="89" t="b">
        <v>0</v>
      </c>
      <c r="G3448" s="89" t="b">
        <v>0</v>
      </c>
    </row>
    <row r="3449" spans="1:7" ht="15">
      <c r="A3449" s="90" t="s">
        <v>1554</v>
      </c>
      <c r="B3449" s="89">
        <v>6</v>
      </c>
      <c r="C3449" s="103">
        <v>0</v>
      </c>
      <c r="D3449" s="89" t="s">
        <v>1387</v>
      </c>
      <c r="E3449" s="89" t="b">
        <v>0</v>
      </c>
      <c r="F3449" s="89" t="b">
        <v>0</v>
      </c>
      <c r="G3449" s="89" t="b">
        <v>0</v>
      </c>
    </row>
    <row r="3450" spans="1:7" ht="15">
      <c r="A3450" s="90" t="s">
        <v>1637</v>
      </c>
      <c r="B3450" s="89">
        <v>5</v>
      </c>
      <c r="C3450" s="103">
        <v>0</v>
      </c>
      <c r="D3450" s="89" t="s">
        <v>1387</v>
      </c>
      <c r="E3450" s="89" t="b">
        <v>0</v>
      </c>
      <c r="F3450" s="89" t="b">
        <v>0</v>
      </c>
      <c r="G3450" s="89" t="b">
        <v>0</v>
      </c>
    </row>
    <row r="3451" spans="1:7" ht="15">
      <c r="A3451" s="90" t="s">
        <v>1896</v>
      </c>
      <c r="B3451" s="89">
        <v>2</v>
      </c>
      <c r="C3451" s="103">
        <v>0</v>
      </c>
      <c r="D3451" s="89" t="s">
        <v>1387</v>
      </c>
      <c r="E3451" s="89" t="b">
        <v>0</v>
      </c>
      <c r="F3451" s="89" t="b">
        <v>0</v>
      </c>
      <c r="G3451" s="89" t="b">
        <v>0</v>
      </c>
    </row>
    <row r="3452" spans="1:7" ht="15">
      <c r="A3452" s="90" t="s">
        <v>2590</v>
      </c>
      <c r="B3452" s="89">
        <v>2</v>
      </c>
      <c r="C3452" s="103">
        <v>0</v>
      </c>
      <c r="D3452" s="89" t="s">
        <v>1387</v>
      </c>
      <c r="E3452" s="89" t="b">
        <v>1</v>
      </c>
      <c r="F3452" s="89" t="b">
        <v>0</v>
      </c>
      <c r="G3452" s="89" t="b">
        <v>0</v>
      </c>
    </row>
    <row r="3453" spans="1:7" ht="15">
      <c r="A3453" s="90" t="s">
        <v>1458</v>
      </c>
      <c r="B3453" s="89">
        <v>2</v>
      </c>
      <c r="C3453" s="103">
        <v>0</v>
      </c>
      <c r="D3453" s="89" t="s">
        <v>1387</v>
      </c>
      <c r="E3453" s="89" t="b">
        <v>0</v>
      </c>
      <c r="F3453" s="89" t="b">
        <v>0</v>
      </c>
      <c r="G3453" s="89" t="b">
        <v>0</v>
      </c>
    </row>
    <row r="3454" spans="1:7" ht="15">
      <c r="A3454" s="90" t="s">
        <v>1490</v>
      </c>
      <c r="B3454" s="89">
        <v>2</v>
      </c>
      <c r="C3454" s="103">
        <v>0</v>
      </c>
      <c r="D3454" s="89" t="s">
        <v>1387</v>
      </c>
      <c r="E3454" s="89" t="b">
        <v>0</v>
      </c>
      <c r="F3454" s="89" t="b">
        <v>0</v>
      </c>
      <c r="G3454" s="89" t="b">
        <v>0</v>
      </c>
    </row>
    <row r="3455" spans="1:7" ht="15">
      <c r="A3455" s="90" t="s">
        <v>1610</v>
      </c>
      <c r="B3455" s="89">
        <v>2</v>
      </c>
      <c r="C3455" s="103">
        <v>0</v>
      </c>
      <c r="D3455" s="89" t="s">
        <v>1387</v>
      </c>
      <c r="E3455" s="89" t="b">
        <v>0</v>
      </c>
      <c r="F3455" s="89" t="b">
        <v>0</v>
      </c>
      <c r="G3455" s="89" t="b">
        <v>0</v>
      </c>
    </row>
    <row r="3456" spans="1:7" ht="15">
      <c r="A3456" s="90" t="s">
        <v>1722</v>
      </c>
      <c r="B3456" s="89">
        <v>2</v>
      </c>
      <c r="C3456" s="103">
        <v>0</v>
      </c>
      <c r="D3456" s="89" t="s">
        <v>1387</v>
      </c>
      <c r="E3456" s="89" t="b">
        <v>0</v>
      </c>
      <c r="F3456" s="89" t="b">
        <v>0</v>
      </c>
      <c r="G3456" s="89" t="b">
        <v>0</v>
      </c>
    </row>
    <row r="3457" spans="1:7" ht="15">
      <c r="A3457" s="90" t="s">
        <v>1960</v>
      </c>
      <c r="B3457" s="89">
        <v>2</v>
      </c>
      <c r="C3457" s="103">
        <v>0</v>
      </c>
      <c r="D3457" s="89" t="s">
        <v>1387</v>
      </c>
      <c r="E3457" s="89" t="b">
        <v>0</v>
      </c>
      <c r="F3457" s="89" t="b">
        <v>0</v>
      </c>
      <c r="G3457" s="89" t="b">
        <v>0</v>
      </c>
    </row>
    <row r="3458" spans="1:7" ht="15">
      <c r="A3458" s="90" t="s">
        <v>1455</v>
      </c>
      <c r="B3458" s="89">
        <v>6</v>
      </c>
      <c r="C3458" s="103">
        <v>0</v>
      </c>
      <c r="D3458" s="89" t="s">
        <v>1388</v>
      </c>
      <c r="E3458" s="89" t="b">
        <v>0</v>
      </c>
      <c r="F3458" s="89" t="b">
        <v>0</v>
      </c>
      <c r="G3458" s="89" t="b">
        <v>0</v>
      </c>
    </row>
    <row r="3459" spans="1:7" ht="15">
      <c r="A3459" s="90" t="s">
        <v>1517</v>
      </c>
      <c r="B3459" s="89">
        <v>5</v>
      </c>
      <c r="C3459" s="103">
        <v>0</v>
      </c>
      <c r="D3459" s="89" t="s">
        <v>1388</v>
      </c>
      <c r="E3459" s="89" t="b">
        <v>0</v>
      </c>
      <c r="F3459" s="89" t="b">
        <v>0</v>
      </c>
      <c r="G3459" s="89" t="b">
        <v>0</v>
      </c>
    </row>
    <row r="3460" spans="1:7" ht="15">
      <c r="A3460" s="90" t="s">
        <v>1456</v>
      </c>
      <c r="B3460" s="89">
        <v>4</v>
      </c>
      <c r="C3460" s="103">
        <v>0</v>
      </c>
      <c r="D3460" s="89" t="s">
        <v>1388</v>
      </c>
      <c r="E3460" s="89" t="b">
        <v>0</v>
      </c>
      <c r="F3460" s="89" t="b">
        <v>0</v>
      </c>
      <c r="G3460" s="89" t="b">
        <v>0</v>
      </c>
    </row>
    <row r="3461" spans="1:7" ht="15">
      <c r="A3461" s="90" t="s">
        <v>1457</v>
      </c>
      <c r="B3461" s="89">
        <v>4</v>
      </c>
      <c r="C3461" s="103">
        <v>0</v>
      </c>
      <c r="D3461" s="89" t="s">
        <v>1388</v>
      </c>
      <c r="E3461" s="89" t="b">
        <v>0</v>
      </c>
      <c r="F3461" s="89" t="b">
        <v>0</v>
      </c>
      <c r="G3461" s="89" t="b">
        <v>0</v>
      </c>
    </row>
    <row r="3462" spans="1:7" ht="15">
      <c r="A3462" s="90" t="s">
        <v>1540</v>
      </c>
      <c r="B3462" s="89">
        <v>3</v>
      </c>
      <c r="C3462" s="103">
        <v>0</v>
      </c>
      <c r="D3462" s="89" t="s">
        <v>1388</v>
      </c>
      <c r="E3462" s="89" t="b">
        <v>0</v>
      </c>
      <c r="F3462" s="89" t="b">
        <v>0</v>
      </c>
      <c r="G3462" s="89" t="b">
        <v>0</v>
      </c>
    </row>
    <row r="3463" spans="1:7" ht="15">
      <c r="A3463" s="90" t="s">
        <v>1507</v>
      </c>
      <c r="B3463" s="89">
        <v>3</v>
      </c>
      <c r="C3463" s="103">
        <v>0</v>
      </c>
      <c r="D3463" s="89" t="s">
        <v>1388</v>
      </c>
      <c r="E3463" s="89" t="b">
        <v>0</v>
      </c>
      <c r="F3463" s="89" t="b">
        <v>0</v>
      </c>
      <c r="G3463" s="89" t="b">
        <v>0</v>
      </c>
    </row>
    <row r="3464" spans="1:7" ht="15">
      <c r="A3464" s="90" t="s">
        <v>1637</v>
      </c>
      <c r="B3464" s="89">
        <v>2</v>
      </c>
      <c r="C3464" s="103">
        <v>0</v>
      </c>
      <c r="D3464" s="89" t="s">
        <v>1388</v>
      </c>
      <c r="E3464" s="89" t="b">
        <v>0</v>
      </c>
      <c r="F3464" s="89" t="b">
        <v>0</v>
      </c>
      <c r="G3464" s="89" t="b">
        <v>0</v>
      </c>
    </row>
    <row r="3465" spans="1:7" ht="15">
      <c r="A3465" s="90" t="s">
        <v>2455</v>
      </c>
      <c r="B3465" s="89">
        <v>2</v>
      </c>
      <c r="C3465" s="103">
        <v>0</v>
      </c>
      <c r="D3465" s="89" t="s">
        <v>1388</v>
      </c>
      <c r="E3465" s="89" t="b">
        <v>0</v>
      </c>
      <c r="F3465" s="89" t="b">
        <v>0</v>
      </c>
      <c r="G3465" s="89" t="b">
        <v>0</v>
      </c>
    </row>
    <row r="3466" spans="1:7" ht="15">
      <c r="A3466" s="90" t="s">
        <v>1660</v>
      </c>
      <c r="B3466" s="89">
        <v>2</v>
      </c>
      <c r="C3466" s="103">
        <v>0</v>
      </c>
      <c r="D3466" s="89" t="s">
        <v>1388</v>
      </c>
      <c r="E3466" s="89" t="b">
        <v>0</v>
      </c>
      <c r="F3466" s="89" t="b">
        <v>0</v>
      </c>
      <c r="G3466" s="89" t="b">
        <v>0</v>
      </c>
    </row>
    <row r="3467" spans="1:7" ht="15">
      <c r="A3467" s="90" t="s">
        <v>1458</v>
      </c>
      <c r="B3467" s="89">
        <v>2</v>
      </c>
      <c r="C3467" s="103">
        <v>0</v>
      </c>
      <c r="D3467" s="89" t="s">
        <v>1388</v>
      </c>
      <c r="E3467" s="89" t="b">
        <v>0</v>
      </c>
      <c r="F3467" s="89" t="b">
        <v>0</v>
      </c>
      <c r="G3467" s="89" t="b">
        <v>0</v>
      </c>
    </row>
    <row r="3468" spans="1:7" ht="15">
      <c r="A3468" s="90" t="s">
        <v>1509</v>
      </c>
      <c r="B3468" s="89">
        <v>2</v>
      </c>
      <c r="C3468" s="103">
        <v>0</v>
      </c>
      <c r="D3468" s="89" t="s">
        <v>1388</v>
      </c>
      <c r="E3468" s="89" t="b">
        <v>0</v>
      </c>
      <c r="F3468" s="89" t="b">
        <v>0</v>
      </c>
      <c r="G3468" s="89" t="b">
        <v>0</v>
      </c>
    </row>
    <row r="3469" spans="1:7" ht="15">
      <c r="A3469" s="90" t="s">
        <v>1995</v>
      </c>
      <c r="B3469" s="89">
        <v>5</v>
      </c>
      <c r="C3469" s="103">
        <v>0</v>
      </c>
      <c r="D3469" s="89" t="s">
        <v>1389</v>
      </c>
      <c r="E3469" s="89" t="b">
        <v>0</v>
      </c>
      <c r="F3469" s="89" t="b">
        <v>0</v>
      </c>
      <c r="G3469" s="89" t="b">
        <v>0</v>
      </c>
    </row>
    <row r="3470" spans="1:7" ht="15">
      <c r="A3470" s="90" t="s">
        <v>2541</v>
      </c>
      <c r="B3470" s="89">
        <v>2</v>
      </c>
      <c r="C3470" s="103">
        <v>0</v>
      </c>
      <c r="D3470" s="89" t="s">
        <v>1389</v>
      </c>
      <c r="E3470" s="89" t="b">
        <v>1</v>
      </c>
      <c r="F3470" s="89" t="b">
        <v>0</v>
      </c>
      <c r="G3470" s="89" t="b">
        <v>0</v>
      </c>
    </row>
    <row r="3471" spans="1:7" ht="15">
      <c r="A3471" s="90" t="s">
        <v>3501</v>
      </c>
      <c r="B3471" s="89">
        <v>2</v>
      </c>
      <c r="C3471" s="103">
        <v>0</v>
      </c>
      <c r="D3471" s="89" t="s">
        <v>1389</v>
      </c>
      <c r="E3471" s="89" t="b">
        <v>0</v>
      </c>
      <c r="F3471" s="89" t="b">
        <v>0</v>
      </c>
      <c r="G3471" s="89" t="b">
        <v>0</v>
      </c>
    </row>
    <row r="3472" spans="1:7" ht="15">
      <c r="A3472" s="90" t="s">
        <v>1502</v>
      </c>
      <c r="B3472" s="89">
        <v>2</v>
      </c>
      <c r="C3472" s="103">
        <v>0</v>
      </c>
      <c r="D3472" s="89" t="s">
        <v>1389</v>
      </c>
      <c r="E3472" s="89" t="b">
        <v>0</v>
      </c>
      <c r="F3472" s="89" t="b">
        <v>0</v>
      </c>
      <c r="G3472" s="89" t="b">
        <v>0</v>
      </c>
    </row>
    <row r="3473" spans="1:7" ht="15">
      <c r="A3473" s="90" t="s">
        <v>2165</v>
      </c>
      <c r="B3473" s="89">
        <v>2</v>
      </c>
      <c r="C3473" s="103">
        <v>0</v>
      </c>
      <c r="D3473" s="89" t="s">
        <v>1389</v>
      </c>
      <c r="E3473" s="89" t="b">
        <v>0</v>
      </c>
      <c r="F3473" s="89" t="b">
        <v>0</v>
      </c>
      <c r="G3473" s="89" t="b">
        <v>0</v>
      </c>
    </row>
    <row r="3474" spans="1:7" ht="15">
      <c r="A3474" s="90" t="s">
        <v>821</v>
      </c>
      <c r="B3474" s="89">
        <v>2</v>
      </c>
      <c r="C3474" s="103">
        <v>0</v>
      </c>
      <c r="D3474" s="89" t="s">
        <v>1389</v>
      </c>
      <c r="E3474" s="89" t="b">
        <v>0</v>
      </c>
      <c r="F3474" s="89" t="b">
        <v>0</v>
      </c>
      <c r="G3474" s="89" t="b">
        <v>0</v>
      </c>
    </row>
    <row r="3475" spans="1:7" ht="15">
      <c r="A3475" s="90" t="s">
        <v>1501</v>
      </c>
      <c r="B3475" s="89">
        <v>6</v>
      </c>
      <c r="C3475" s="103">
        <v>0</v>
      </c>
      <c r="D3475" s="89" t="s">
        <v>1390</v>
      </c>
      <c r="E3475" s="89" t="b">
        <v>0</v>
      </c>
      <c r="F3475" s="89" t="b">
        <v>0</v>
      </c>
      <c r="G3475" s="89" t="b">
        <v>0</v>
      </c>
    </row>
    <row r="3476" spans="1:7" ht="15">
      <c r="A3476" s="90" t="s">
        <v>1502</v>
      </c>
      <c r="B3476" s="89">
        <v>6</v>
      </c>
      <c r="C3476" s="103">
        <v>0</v>
      </c>
      <c r="D3476" s="89" t="s">
        <v>1390</v>
      </c>
      <c r="E3476" s="89" t="b">
        <v>0</v>
      </c>
      <c r="F3476" s="89" t="b">
        <v>0</v>
      </c>
      <c r="G3476" s="89" t="b">
        <v>0</v>
      </c>
    </row>
    <row r="3477" spans="1:7" ht="15">
      <c r="A3477" s="90" t="s">
        <v>1523</v>
      </c>
      <c r="B3477" s="89">
        <v>6</v>
      </c>
      <c r="C3477" s="103">
        <v>0</v>
      </c>
      <c r="D3477" s="89" t="s">
        <v>1390</v>
      </c>
      <c r="E3477" s="89" t="b">
        <v>0</v>
      </c>
      <c r="F3477" s="89" t="b">
        <v>0</v>
      </c>
      <c r="G3477" s="89" t="b">
        <v>0</v>
      </c>
    </row>
    <row r="3478" spans="1:7" ht="15">
      <c r="A3478" s="90" t="s">
        <v>1533</v>
      </c>
      <c r="B3478" s="89">
        <v>4</v>
      </c>
      <c r="C3478" s="103">
        <v>0</v>
      </c>
      <c r="D3478" s="89" t="s">
        <v>1390</v>
      </c>
      <c r="E3478" s="89" t="b">
        <v>0</v>
      </c>
      <c r="F3478" s="89" t="b">
        <v>0</v>
      </c>
      <c r="G3478" s="89" t="b">
        <v>0</v>
      </c>
    </row>
    <row r="3479" spans="1:7" ht="15">
      <c r="A3479" s="90" t="s">
        <v>1500</v>
      </c>
      <c r="B3479" s="89">
        <v>4</v>
      </c>
      <c r="C3479" s="103">
        <v>0</v>
      </c>
      <c r="D3479" s="89" t="s">
        <v>1390</v>
      </c>
      <c r="E3479" s="89" t="b">
        <v>1</v>
      </c>
      <c r="F3479" s="89" t="b">
        <v>0</v>
      </c>
      <c r="G3479" s="89" t="b">
        <v>0</v>
      </c>
    </row>
    <row r="3480" spans="1:7" ht="15">
      <c r="A3480" s="90" t="s">
        <v>2092</v>
      </c>
      <c r="B3480" s="89">
        <v>3</v>
      </c>
      <c r="C3480" s="103">
        <v>0</v>
      </c>
      <c r="D3480" s="89" t="s">
        <v>1390</v>
      </c>
      <c r="E3480" s="89" t="b">
        <v>0</v>
      </c>
      <c r="F3480" s="89" t="b">
        <v>0</v>
      </c>
      <c r="G3480" s="89" t="b">
        <v>0</v>
      </c>
    </row>
    <row r="3481" spans="1:7" ht="15">
      <c r="A3481" s="90" t="s">
        <v>2094</v>
      </c>
      <c r="B3481" s="89">
        <v>3</v>
      </c>
      <c r="C3481" s="103">
        <v>0</v>
      </c>
      <c r="D3481" s="89" t="s">
        <v>1390</v>
      </c>
      <c r="E3481" s="89" t="b">
        <v>0</v>
      </c>
      <c r="F3481" s="89" t="b">
        <v>0</v>
      </c>
      <c r="G3481" s="89" t="b">
        <v>0</v>
      </c>
    </row>
    <row r="3482" spans="1:7" ht="15">
      <c r="A3482" s="90" t="s">
        <v>1765</v>
      </c>
      <c r="B3482" s="89">
        <v>2</v>
      </c>
      <c r="C3482" s="103">
        <v>0</v>
      </c>
      <c r="D3482" s="89" t="s">
        <v>1390</v>
      </c>
      <c r="E3482" s="89" t="b">
        <v>0</v>
      </c>
      <c r="F3482" s="89" t="b">
        <v>0</v>
      </c>
      <c r="G3482" s="89" t="b">
        <v>0</v>
      </c>
    </row>
    <row r="3483" spans="1:7" ht="15">
      <c r="A3483" s="90" t="s">
        <v>2656</v>
      </c>
      <c r="B3483" s="89">
        <v>2</v>
      </c>
      <c r="C3483" s="103">
        <v>0</v>
      </c>
      <c r="D3483" s="89" t="s">
        <v>1390</v>
      </c>
      <c r="E3483" s="89" t="b">
        <v>0</v>
      </c>
      <c r="F3483" s="89" t="b">
        <v>0</v>
      </c>
      <c r="G3483" s="89" t="b">
        <v>0</v>
      </c>
    </row>
    <row r="3484" spans="1:7" ht="15">
      <c r="A3484" s="90" t="s">
        <v>1588</v>
      </c>
      <c r="B3484" s="89">
        <v>2</v>
      </c>
      <c r="C3484" s="103">
        <v>0</v>
      </c>
      <c r="D3484" s="89" t="s">
        <v>1390</v>
      </c>
      <c r="E3484" s="89" t="b">
        <v>0</v>
      </c>
      <c r="F3484" s="89" t="b">
        <v>0</v>
      </c>
      <c r="G3484" s="89" t="b">
        <v>0</v>
      </c>
    </row>
    <row r="3485" spans="1:7" ht="15">
      <c r="A3485" s="90" t="s">
        <v>1570</v>
      </c>
      <c r="B3485" s="89">
        <v>2</v>
      </c>
      <c r="C3485" s="103">
        <v>0</v>
      </c>
      <c r="D3485" s="89" t="s">
        <v>1390</v>
      </c>
      <c r="E3485" s="89" t="b">
        <v>0</v>
      </c>
      <c r="F3485" s="89" t="b">
        <v>0</v>
      </c>
      <c r="G3485" s="89" t="b">
        <v>0</v>
      </c>
    </row>
    <row r="3486" spans="1:7" ht="15">
      <c r="A3486" s="90" t="s">
        <v>1496</v>
      </c>
      <c r="B3486" s="89">
        <v>2</v>
      </c>
      <c r="C3486" s="103">
        <v>0</v>
      </c>
      <c r="D3486" s="89" t="s">
        <v>1390</v>
      </c>
      <c r="E3486" s="89" t="b">
        <v>0</v>
      </c>
      <c r="F3486" s="89" t="b">
        <v>0</v>
      </c>
      <c r="G3486" s="89" t="b">
        <v>0</v>
      </c>
    </row>
    <row r="3487" spans="1:7" ht="15">
      <c r="A3487" s="90" t="s">
        <v>2415</v>
      </c>
      <c r="B3487" s="89">
        <v>2</v>
      </c>
      <c r="C3487" s="103">
        <v>0</v>
      </c>
      <c r="D3487" s="89" t="s">
        <v>1390</v>
      </c>
      <c r="E3487" s="89" t="b">
        <v>0</v>
      </c>
      <c r="F3487" s="89" t="b">
        <v>0</v>
      </c>
      <c r="G3487" s="89" t="b">
        <v>0</v>
      </c>
    </row>
    <row r="3488" spans="1:7" ht="15">
      <c r="A3488" s="90" t="s">
        <v>2255</v>
      </c>
      <c r="B3488" s="89">
        <v>2</v>
      </c>
      <c r="C3488" s="103">
        <v>0</v>
      </c>
      <c r="D3488" s="89" t="s">
        <v>1390</v>
      </c>
      <c r="E3488" s="89" t="b">
        <v>0</v>
      </c>
      <c r="F3488" s="89" t="b">
        <v>0</v>
      </c>
      <c r="G3488" s="89" t="b">
        <v>0</v>
      </c>
    </row>
    <row r="3489" spans="1:7" ht="15">
      <c r="A3489" s="90" t="s">
        <v>1705</v>
      </c>
      <c r="B3489" s="89">
        <v>2</v>
      </c>
      <c r="C3489" s="103">
        <v>0</v>
      </c>
      <c r="D3489" s="89" t="s">
        <v>1390</v>
      </c>
      <c r="E3489" s="89" t="b">
        <v>0</v>
      </c>
      <c r="F3489" s="89" t="b">
        <v>0</v>
      </c>
      <c r="G3489" s="89" t="b">
        <v>0</v>
      </c>
    </row>
    <row r="3490" spans="1:7" ht="15">
      <c r="A3490" s="90" t="s">
        <v>1461</v>
      </c>
      <c r="B3490" s="89">
        <v>2</v>
      </c>
      <c r="C3490" s="103">
        <v>0</v>
      </c>
      <c r="D3490" s="89" t="s">
        <v>1390</v>
      </c>
      <c r="E3490" s="89" t="b">
        <v>0</v>
      </c>
      <c r="F3490" s="89" t="b">
        <v>0</v>
      </c>
      <c r="G3490" s="89" t="b">
        <v>0</v>
      </c>
    </row>
    <row r="3491" spans="1:7" ht="15">
      <c r="A3491" s="90" t="s">
        <v>1458</v>
      </c>
      <c r="B3491" s="89">
        <v>3</v>
      </c>
      <c r="C3491" s="103">
        <v>0</v>
      </c>
      <c r="D3491" s="89" t="s">
        <v>1391</v>
      </c>
      <c r="E3491" s="89" t="b">
        <v>0</v>
      </c>
      <c r="F3491" s="89" t="b">
        <v>0</v>
      </c>
      <c r="G3491" s="89" t="b">
        <v>0</v>
      </c>
    </row>
    <row r="3492" spans="1:7" ht="15">
      <c r="A3492" s="90" t="s">
        <v>2105</v>
      </c>
      <c r="B3492" s="89">
        <v>2</v>
      </c>
      <c r="C3492" s="103">
        <v>0</v>
      </c>
      <c r="D3492" s="89" t="s">
        <v>1391</v>
      </c>
      <c r="E3492" s="89" t="b">
        <v>0</v>
      </c>
      <c r="F3492" s="89" t="b">
        <v>0</v>
      </c>
      <c r="G3492" s="89" t="b">
        <v>0</v>
      </c>
    </row>
    <row r="3493" spans="1:7" ht="15">
      <c r="A3493" s="90" t="s">
        <v>1462</v>
      </c>
      <c r="B3493" s="89">
        <v>2</v>
      </c>
      <c r="C3493" s="103">
        <v>0</v>
      </c>
      <c r="D3493" s="89" t="s">
        <v>1391</v>
      </c>
      <c r="E3493" s="89" t="b">
        <v>0</v>
      </c>
      <c r="F3493" s="89" t="b">
        <v>0</v>
      </c>
      <c r="G3493" s="89" t="b">
        <v>0</v>
      </c>
    </row>
    <row r="3494" spans="1:7" ht="15">
      <c r="A3494" s="90" t="s">
        <v>1517</v>
      </c>
      <c r="B3494" s="89">
        <v>2</v>
      </c>
      <c r="C3494" s="103">
        <v>0</v>
      </c>
      <c r="D3494" s="89" t="s">
        <v>1391</v>
      </c>
      <c r="E3494" s="89" t="b">
        <v>0</v>
      </c>
      <c r="F3494" s="89" t="b">
        <v>0</v>
      </c>
      <c r="G3494" s="89" t="b">
        <v>0</v>
      </c>
    </row>
    <row r="3495" spans="1:7" ht="15">
      <c r="A3495" s="90" t="s">
        <v>1700</v>
      </c>
      <c r="B3495" s="89">
        <v>2</v>
      </c>
      <c r="C3495" s="103">
        <v>0</v>
      </c>
      <c r="D3495" s="89" t="s">
        <v>1391</v>
      </c>
      <c r="E3495" s="89" t="b">
        <v>0</v>
      </c>
      <c r="F3495" s="89" t="b">
        <v>0</v>
      </c>
      <c r="G3495" s="89" t="b">
        <v>0</v>
      </c>
    </row>
    <row r="3496" spans="1:7" ht="15">
      <c r="A3496" s="90" t="s">
        <v>3174</v>
      </c>
      <c r="B3496" s="89">
        <v>2</v>
      </c>
      <c r="C3496" s="103">
        <v>0</v>
      </c>
      <c r="D3496" s="89" t="s">
        <v>1391</v>
      </c>
      <c r="E3496" s="89" t="b">
        <v>0</v>
      </c>
      <c r="F3496" s="89" t="b">
        <v>0</v>
      </c>
      <c r="G3496" s="89" t="b">
        <v>0</v>
      </c>
    </row>
    <row r="3497" spans="1:7" ht="15">
      <c r="A3497" s="90" t="s">
        <v>1762</v>
      </c>
      <c r="B3497" s="89">
        <v>8</v>
      </c>
      <c r="C3497" s="103">
        <v>0</v>
      </c>
      <c r="D3497" s="89" t="s">
        <v>1392</v>
      </c>
      <c r="E3497" s="89" t="b">
        <v>0</v>
      </c>
      <c r="F3497" s="89" t="b">
        <v>0</v>
      </c>
      <c r="G3497" s="89" t="b">
        <v>0</v>
      </c>
    </row>
    <row r="3498" spans="1:7" ht="15">
      <c r="A3498" s="90" t="s">
        <v>1690</v>
      </c>
      <c r="B3498" s="89">
        <v>6</v>
      </c>
      <c r="C3498" s="103">
        <v>0</v>
      </c>
      <c r="D3498" s="89" t="s">
        <v>1392</v>
      </c>
      <c r="E3498" s="89" t="b">
        <v>0</v>
      </c>
      <c r="F3498" s="89" t="b">
        <v>0</v>
      </c>
      <c r="G3498" s="89" t="b">
        <v>0</v>
      </c>
    </row>
    <row r="3499" spans="1:7" ht="15">
      <c r="A3499" s="90" t="s">
        <v>1933</v>
      </c>
      <c r="B3499" s="89">
        <v>6</v>
      </c>
      <c r="C3499" s="103">
        <v>0</v>
      </c>
      <c r="D3499" s="89" t="s">
        <v>1392</v>
      </c>
      <c r="E3499" s="89" t="b">
        <v>0</v>
      </c>
      <c r="F3499" s="89" t="b">
        <v>0</v>
      </c>
      <c r="G3499" s="89" t="b">
        <v>0</v>
      </c>
    </row>
    <row r="3500" spans="1:7" ht="15">
      <c r="A3500" s="90" t="s">
        <v>1546</v>
      </c>
      <c r="B3500" s="89">
        <v>4</v>
      </c>
      <c r="C3500" s="103">
        <v>0</v>
      </c>
      <c r="D3500" s="89" t="s">
        <v>1392</v>
      </c>
      <c r="E3500" s="89" t="b">
        <v>0</v>
      </c>
      <c r="F3500" s="89" t="b">
        <v>0</v>
      </c>
      <c r="G3500" s="89" t="b">
        <v>0</v>
      </c>
    </row>
    <row r="3501" spans="1:7" ht="15">
      <c r="A3501" s="90" t="s">
        <v>2124</v>
      </c>
      <c r="B3501" s="89">
        <v>4</v>
      </c>
      <c r="C3501" s="103">
        <v>0</v>
      </c>
      <c r="D3501" s="89" t="s">
        <v>1392</v>
      </c>
      <c r="E3501" s="89" t="b">
        <v>0</v>
      </c>
      <c r="F3501" s="89" t="b">
        <v>0</v>
      </c>
      <c r="G3501" s="89" t="b">
        <v>0</v>
      </c>
    </row>
    <row r="3502" spans="1:7" ht="15">
      <c r="A3502" s="90" t="s">
        <v>1868</v>
      </c>
      <c r="B3502" s="89">
        <v>4</v>
      </c>
      <c r="C3502" s="103">
        <v>0</v>
      </c>
      <c r="D3502" s="89" t="s">
        <v>1392</v>
      </c>
      <c r="E3502" s="89" t="b">
        <v>0</v>
      </c>
      <c r="F3502" s="89" t="b">
        <v>0</v>
      </c>
      <c r="G3502" s="89" t="b">
        <v>0</v>
      </c>
    </row>
    <row r="3503" spans="1:7" ht="15">
      <c r="A3503" s="90" t="s">
        <v>2127</v>
      </c>
      <c r="B3503" s="89">
        <v>3</v>
      </c>
      <c r="C3503" s="103">
        <v>0</v>
      </c>
      <c r="D3503" s="89" t="s">
        <v>1392</v>
      </c>
      <c r="E3503" s="89" t="b">
        <v>0</v>
      </c>
      <c r="F3503" s="89" t="b">
        <v>0</v>
      </c>
      <c r="G3503" s="89" t="b">
        <v>0</v>
      </c>
    </row>
    <row r="3504" spans="1:7" ht="15">
      <c r="A3504" s="90" t="s">
        <v>1463</v>
      </c>
      <c r="B3504" s="89">
        <v>3</v>
      </c>
      <c r="C3504" s="103">
        <v>0</v>
      </c>
      <c r="D3504" s="89" t="s">
        <v>1392</v>
      </c>
      <c r="E3504" s="89" t="b">
        <v>0</v>
      </c>
      <c r="F3504" s="89" t="b">
        <v>0</v>
      </c>
      <c r="G3504" s="89" t="b">
        <v>0</v>
      </c>
    </row>
    <row r="3505" spans="1:7" ht="15">
      <c r="A3505" s="90" t="s">
        <v>1628</v>
      </c>
      <c r="B3505" s="89">
        <v>3</v>
      </c>
      <c r="C3505" s="103">
        <v>0</v>
      </c>
      <c r="D3505" s="89" t="s">
        <v>1392</v>
      </c>
      <c r="E3505" s="89" t="b">
        <v>0</v>
      </c>
      <c r="F3505" s="89" t="b">
        <v>0</v>
      </c>
      <c r="G3505" s="89" t="b">
        <v>0</v>
      </c>
    </row>
    <row r="3506" spans="1:7" ht="15">
      <c r="A3506" s="90" t="s">
        <v>2149</v>
      </c>
      <c r="B3506" s="89">
        <v>3</v>
      </c>
      <c r="C3506" s="103">
        <v>0</v>
      </c>
      <c r="D3506" s="89" t="s">
        <v>1392</v>
      </c>
      <c r="E3506" s="89" t="b">
        <v>0</v>
      </c>
      <c r="F3506" s="89" t="b">
        <v>0</v>
      </c>
      <c r="G3506" s="89" t="b">
        <v>0</v>
      </c>
    </row>
    <row r="3507" spans="1:7" ht="15">
      <c r="A3507" s="90" t="s">
        <v>2159</v>
      </c>
      <c r="B3507" s="89">
        <v>3</v>
      </c>
      <c r="C3507" s="103">
        <v>0</v>
      </c>
      <c r="D3507" s="89" t="s">
        <v>1392</v>
      </c>
      <c r="E3507" s="89" t="b">
        <v>0</v>
      </c>
      <c r="F3507" s="89" t="b">
        <v>0</v>
      </c>
      <c r="G3507" s="89" t="b">
        <v>0</v>
      </c>
    </row>
    <row r="3508" spans="1:7" ht="15">
      <c r="A3508" s="90" t="s">
        <v>2443</v>
      </c>
      <c r="B3508" s="89">
        <v>3</v>
      </c>
      <c r="C3508" s="103">
        <v>0</v>
      </c>
      <c r="D3508" s="89" t="s">
        <v>1392</v>
      </c>
      <c r="E3508" s="89" t="b">
        <v>0</v>
      </c>
      <c r="F3508" s="89" t="b">
        <v>0</v>
      </c>
      <c r="G3508" s="89" t="b">
        <v>0</v>
      </c>
    </row>
    <row r="3509" spans="1:7" ht="15">
      <c r="A3509" s="90" t="s">
        <v>1516</v>
      </c>
      <c r="B3509" s="89">
        <v>3</v>
      </c>
      <c r="C3509" s="103">
        <v>0</v>
      </c>
      <c r="D3509" s="89" t="s">
        <v>1392</v>
      </c>
      <c r="E3509" s="89" t="b">
        <v>0</v>
      </c>
      <c r="F3509" s="89" t="b">
        <v>0</v>
      </c>
      <c r="G3509" s="89" t="b">
        <v>0</v>
      </c>
    </row>
    <row r="3510" spans="1:7" ht="15">
      <c r="A3510" s="90" t="s">
        <v>1617</v>
      </c>
      <c r="B3510" s="89">
        <v>3</v>
      </c>
      <c r="C3510" s="103">
        <v>0</v>
      </c>
      <c r="D3510" s="89" t="s">
        <v>1392</v>
      </c>
      <c r="E3510" s="89" t="b">
        <v>0</v>
      </c>
      <c r="F3510" s="89" t="b">
        <v>0</v>
      </c>
      <c r="G3510" s="89" t="b">
        <v>0</v>
      </c>
    </row>
    <row r="3511" spans="1:7" ht="15">
      <c r="A3511" s="90" t="s">
        <v>2044</v>
      </c>
      <c r="B3511" s="89">
        <v>2</v>
      </c>
      <c r="C3511" s="103">
        <v>0</v>
      </c>
      <c r="D3511" s="89" t="s">
        <v>1392</v>
      </c>
      <c r="E3511" s="89" t="b">
        <v>0</v>
      </c>
      <c r="F3511" s="89" t="b">
        <v>0</v>
      </c>
      <c r="G3511" s="89" t="b">
        <v>0</v>
      </c>
    </row>
    <row r="3512" spans="1:7" ht="15">
      <c r="A3512" s="90" t="s">
        <v>2248</v>
      </c>
      <c r="B3512" s="89">
        <v>2</v>
      </c>
      <c r="C3512" s="103">
        <v>0</v>
      </c>
      <c r="D3512" s="89" t="s">
        <v>1392</v>
      </c>
      <c r="E3512" s="89" t="b">
        <v>0</v>
      </c>
      <c r="F3512" s="89" t="b">
        <v>0</v>
      </c>
      <c r="G3512" s="89" t="b">
        <v>0</v>
      </c>
    </row>
    <row r="3513" spans="1:7" ht="15">
      <c r="A3513" s="90" t="s">
        <v>1811</v>
      </c>
      <c r="B3513" s="89">
        <v>2</v>
      </c>
      <c r="C3513" s="103">
        <v>0</v>
      </c>
      <c r="D3513" s="89" t="s">
        <v>1392</v>
      </c>
      <c r="E3513" s="89" t="b">
        <v>0</v>
      </c>
      <c r="F3513" s="89" t="b">
        <v>0</v>
      </c>
      <c r="G3513" s="89" t="b">
        <v>0</v>
      </c>
    </row>
    <row r="3514" spans="1:7" ht="15">
      <c r="A3514" s="90" t="s">
        <v>2034</v>
      </c>
      <c r="B3514" s="89">
        <v>2</v>
      </c>
      <c r="C3514" s="103">
        <v>0</v>
      </c>
      <c r="D3514" s="89" t="s">
        <v>1392</v>
      </c>
      <c r="E3514" s="89" t="b">
        <v>0</v>
      </c>
      <c r="F3514" s="89" t="b">
        <v>0</v>
      </c>
      <c r="G3514" s="89" t="b">
        <v>0</v>
      </c>
    </row>
    <row r="3515" spans="1:7" ht="15">
      <c r="A3515" s="90" t="s">
        <v>3328</v>
      </c>
      <c r="B3515" s="89">
        <v>2</v>
      </c>
      <c r="C3515" s="103">
        <v>0</v>
      </c>
      <c r="D3515" s="89" t="s">
        <v>1392</v>
      </c>
      <c r="E3515" s="89" t="b">
        <v>0</v>
      </c>
      <c r="F3515" s="89" t="b">
        <v>0</v>
      </c>
      <c r="G3515" s="89" t="b">
        <v>0</v>
      </c>
    </row>
    <row r="3516" spans="1:7" ht="15">
      <c r="A3516" s="90" t="s">
        <v>2277</v>
      </c>
      <c r="B3516" s="89">
        <v>2</v>
      </c>
      <c r="C3516" s="103">
        <v>0</v>
      </c>
      <c r="D3516" s="89" t="s">
        <v>1392</v>
      </c>
      <c r="E3516" s="89" t="b">
        <v>0</v>
      </c>
      <c r="F3516" s="89" t="b">
        <v>0</v>
      </c>
      <c r="G3516" s="89" t="b">
        <v>0</v>
      </c>
    </row>
    <row r="3517" spans="1:7" ht="15">
      <c r="A3517" s="90" t="s">
        <v>2364</v>
      </c>
      <c r="B3517" s="89">
        <v>2</v>
      </c>
      <c r="C3517" s="103">
        <v>0</v>
      </c>
      <c r="D3517" s="89" t="s">
        <v>1392</v>
      </c>
      <c r="E3517" s="89" t="b">
        <v>0</v>
      </c>
      <c r="F3517" s="89" t="b">
        <v>0</v>
      </c>
      <c r="G3517" s="89" t="b">
        <v>0</v>
      </c>
    </row>
    <row r="3518" spans="1:7" ht="15">
      <c r="A3518" s="90" t="s">
        <v>3437</v>
      </c>
      <c r="B3518" s="89">
        <v>2</v>
      </c>
      <c r="C3518" s="103">
        <v>0</v>
      </c>
      <c r="D3518" s="89" t="s">
        <v>1392</v>
      </c>
      <c r="E3518" s="89" t="b">
        <v>0</v>
      </c>
      <c r="F3518" s="89" t="b">
        <v>0</v>
      </c>
      <c r="G3518" s="89" t="b">
        <v>0</v>
      </c>
    </row>
    <row r="3519" spans="1:7" ht="15">
      <c r="A3519" s="90" t="s">
        <v>3362</v>
      </c>
      <c r="B3519" s="89">
        <v>2</v>
      </c>
      <c r="C3519" s="103">
        <v>0</v>
      </c>
      <c r="D3519" s="89" t="s">
        <v>1392</v>
      </c>
      <c r="E3519" s="89" t="b">
        <v>0</v>
      </c>
      <c r="F3519" s="89" t="b">
        <v>0</v>
      </c>
      <c r="G3519" s="89" t="b">
        <v>0</v>
      </c>
    </row>
    <row r="3520" spans="1:7" ht="15">
      <c r="A3520" s="90" t="s">
        <v>2437</v>
      </c>
      <c r="B3520" s="89">
        <v>2</v>
      </c>
      <c r="C3520" s="103">
        <v>0</v>
      </c>
      <c r="D3520" s="89" t="s">
        <v>1392</v>
      </c>
      <c r="E3520" s="89" t="b">
        <v>0</v>
      </c>
      <c r="F3520" s="89" t="b">
        <v>0</v>
      </c>
      <c r="G3520" s="89" t="b">
        <v>0</v>
      </c>
    </row>
    <row r="3521" spans="1:7" ht="15">
      <c r="A3521" s="90" t="s">
        <v>3238</v>
      </c>
      <c r="B3521" s="89">
        <v>2</v>
      </c>
      <c r="C3521" s="103">
        <v>0</v>
      </c>
      <c r="D3521" s="89" t="s">
        <v>1392</v>
      </c>
      <c r="E3521" s="89" t="b">
        <v>0</v>
      </c>
      <c r="F3521" s="89" t="b">
        <v>0</v>
      </c>
      <c r="G3521" s="89" t="b">
        <v>0</v>
      </c>
    </row>
    <row r="3522" spans="1:7" ht="15">
      <c r="A3522" s="90" t="s">
        <v>1609</v>
      </c>
      <c r="B3522" s="89">
        <v>2</v>
      </c>
      <c r="C3522" s="103">
        <v>0</v>
      </c>
      <c r="D3522" s="89" t="s">
        <v>1392</v>
      </c>
      <c r="E3522" s="89" t="b">
        <v>0</v>
      </c>
      <c r="F3522" s="89" t="b">
        <v>0</v>
      </c>
      <c r="G3522" s="89" t="b">
        <v>0</v>
      </c>
    </row>
    <row r="3523" spans="1:7" ht="15">
      <c r="A3523" s="90" t="s">
        <v>2680</v>
      </c>
      <c r="B3523" s="89">
        <v>2</v>
      </c>
      <c r="C3523" s="103">
        <v>0</v>
      </c>
      <c r="D3523" s="89" t="s">
        <v>1392</v>
      </c>
      <c r="E3523" s="89" t="b">
        <v>0</v>
      </c>
      <c r="F3523" s="89" t="b">
        <v>1</v>
      </c>
      <c r="G3523" s="89" t="b">
        <v>0</v>
      </c>
    </row>
    <row r="3524" spans="1:7" ht="15">
      <c r="A3524" s="90" t="s">
        <v>2050</v>
      </c>
      <c r="B3524" s="89">
        <v>2</v>
      </c>
      <c r="C3524" s="103">
        <v>0</v>
      </c>
      <c r="D3524" s="89" t="s">
        <v>1392</v>
      </c>
      <c r="E3524" s="89" t="b">
        <v>0</v>
      </c>
      <c r="F3524" s="89" t="b">
        <v>0</v>
      </c>
      <c r="G3524" s="89" t="b">
        <v>0</v>
      </c>
    </row>
    <row r="3525" spans="1:7" ht="15">
      <c r="A3525" s="90" t="s">
        <v>1789</v>
      </c>
      <c r="B3525" s="89">
        <v>2</v>
      </c>
      <c r="C3525" s="103">
        <v>0</v>
      </c>
      <c r="D3525" s="89" t="s">
        <v>1392</v>
      </c>
      <c r="E3525" s="89" t="b">
        <v>0</v>
      </c>
      <c r="F3525" s="89" t="b">
        <v>0</v>
      </c>
      <c r="G3525" s="89" t="b">
        <v>0</v>
      </c>
    </row>
    <row r="3526" spans="1:7" ht="15">
      <c r="A3526" s="90" t="s">
        <v>2639</v>
      </c>
      <c r="B3526" s="89">
        <v>2</v>
      </c>
      <c r="C3526" s="103">
        <v>0</v>
      </c>
      <c r="D3526" s="89" t="s">
        <v>1392</v>
      </c>
      <c r="E3526" s="89" t="b">
        <v>0</v>
      </c>
      <c r="F3526" s="89" t="b">
        <v>0</v>
      </c>
      <c r="G3526" s="89" t="b">
        <v>0</v>
      </c>
    </row>
    <row r="3527" spans="1:7" ht="15">
      <c r="A3527" s="90" t="s">
        <v>965</v>
      </c>
      <c r="B3527" s="89">
        <v>2</v>
      </c>
      <c r="C3527" s="103">
        <v>0</v>
      </c>
      <c r="D3527" s="89" t="s">
        <v>1392</v>
      </c>
      <c r="E3527" s="89" t="b">
        <v>0</v>
      </c>
      <c r="F3527" s="89" t="b">
        <v>0</v>
      </c>
      <c r="G3527" s="89" t="b">
        <v>0</v>
      </c>
    </row>
    <row r="3528" spans="1:7" ht="15">
      <c r="A3528" s="90" t="s">
        <v>1664</v>
      </c>
      <c r="B3528" s="89">
        <v>2</v>
      </c>
      <c r="C3528" s="103">
        <v>0</v>
      </c>
      <c r="D3528" s="89" t="s">
        <v>1392</v>
      </c>
      <c r="E3528" s="89" t="b">
        <v>0</v>
      </c>
      <c r="F3528" s="89" t="b">
        <v>0</v>
      </c>
      <c r="G3528" s="89" t="b">
        <v>0</v>
      </c>
    </row>
    <row r="3529" spans="1:7" ht="15">
      <c r="A3529" s="90" t="s">
        <v>1528</v>
      </c>
      <c r="B3529" s="89">
        <v>2</v>
      </c>
      <c r="C3529" s="103">
        <v>0</v>
      </c>
      <c r="D3529" s="89" t="s">
        <v>1392</v>
      </c>
      <c r="E3529" s="89" t="b">
        <v>0</v>
      </c>
      <c r="F3529" s="89" t="b">
        <v>0</v>
      </c>
      <c r="G3529" s="89" t="b">
        <v>0</v>
      </c>
    </row>
    <row r="3530" spans="1:7" ht="15">
      <c r="A3530" s="90" t="s">
        <v>2524</v>
      </c>
      <c r="B3530" s="89">
        <v>2</v>
      </c>
      <c r="C3530" s="103">
        <v>0</v>
      </c>
      <c r="D3530" s="89" t="s">
        <v>1392</v>
      </c>
      <c r="E3530" s="89" t="b">
        <v>1</v>
      </c>
      <c r="F3530" s="89" t="b">
        <v>0</v>
      </c>
      <c r="G3530" s="89" t="b">
        <v>0</v>
      </c>
    </row>
    <row r="3531" spans="1:7" ht="15">
      <c r="A3531" s="90" t="s">
        <v>1906</v>
      </c>
      <c r="B3531" s="89">
        <v>2</v>
      </c>
      <c r="C3531" s="103">
        <v>0</v>
      </c>
      <c r="D3531" s="89" t="s">
        <v>1392</v>
      </c>
      <c r="E3531" s="89" t="b">
        <v>0</v>
      </c>
      <c r="F3531" s="89" t="b">
        <v>0</v>
      </c>
      <c r="G3531" s="89" t="b">
        <v>0</v>
      </c>
    </row>
    <row r="3532" spans="1:7" ht="15">
      <c r="A3532" s="90" t="s">
        <v>2053</v>
      </c>
      <c r="B3532" s="89">
        <v>2</v>
      </c>
      <c r="C3532" s="103">
        <v>0</v>
      </c>
      <c r="D3532" s="89" t="s">
        <v>1392</v>
      </c>
      <c r="E3532" s="89" t="b">
        <v>0</v>
      </c>
      <c r="F3532" s="89" t="b">
        <v>0</v>
      </c>
      <c r="G3532" s="89" t="b">
        <v>0</v>
      </c>
    </row>
    <row r="3533" spans="1:7" ht="15">
      <c r="A3533" s="90" t="s">
        <v>2844</v>
      </c>
      <c r="B3533" s="89">
        <v>2</v>
      </c>
      <c r="C3533" s="103">
        <v>0</v>
      </c>
      <c r="D3533" s="89" t="s">
        <v>1392</v>
      </c>
      <c r="E3533" s="89" t="b">
        <v>0</v>
      </c>
      <c r="F3533" s="89" t="b">
        <v>0</v>
      </c>
      <c r="G3533" s="89" t="b">
        <v>0</v>
      </c>
    </row>
    <row r="3534" spans="1:7" ht="15">
      <c r="A3534" s="90" t="s">
        <v>2487</v>
      </c>
      <c r="B3534" s="89">
        <v>2</v>
      </c>
      <c r="C3534" s="103">
        <v>0</v>
      </c>
      <c r="D3534" s="89" t="s">
        <v>1392</v>
      </c>
      <c r="E3534" s="89" t="b">
        <v>0</v>
      </c>
      <c r="F3534" s="89" t="b">
        <v>0</v>
      </c>
      <c r="G3534" s="89" t="b">
        <v>0</v>
      </c>
    </row>
    <row r="3535" spans="1:7" ht="15">
      <c r="A3535" s="90" t="s">
        <v>1455</v>
      </c>
      <c r="B3535" s="89">
        <v>7</v>
      </c>
      <c r="C3535" s="103">
        <v>0</v>
      </c>
      <c r="D3535" s="89" t="s">
        <v>1393</v>
      </c>
      <c r="E3535" s="89" t="b">
        <v>0</v>
      </c>
      <c r="F3535" s="89" t="b">
        <v>0</v>
      </c>
      <c r="G3535" s="89" t="b">
        <v>0</v>
      </c>
    </row>
    <row r="3536" spans="1:7" ht="15">
      <c r="A3536" s="90" t="s">
        <v>1503</v>
      </c>
      <c r="B3536" s="89">
        <v>4</v>
      </c>
      <c r="C3536" s="103">
        <v>0</v>
      </c>
      <c r="D3536" s="89" t="s">
        <v>1393</v>
      </c>
      <c r="E3536" s="89" t="b">
        <v>0</v>
      </c>
      <c r="F3536" s="89" t="b">
        <v>0</v>
      </c>
      <c r="G3536" s="89" t="b">
        <v>0</v>
      </c>
    </row>
    <row r="3537" spans="1:7" ht="15">
      <c r="A3537" s="90" t="s">
        <v>1456</v>
      </c>
      <c r="B3537" s="89">
        <v>4</v>
      </c>
      <c r="C3537" s="103">
        <v>0</v>
      </c>
      <c r="D3537" s="89" t="s">
        <v>1393</v>
      </c>
      <c r="E3537" s="89" t="b">
        <v>0</v>
      </c>
      <c r="F3537" s="89" t="b">
        <v>0</v>
      </c>
      <c r="G3537" s="89" t="b">
        <v>0</v>
      </c>
    </row>
    <row r="3538" spans="1:7" ht="15">
      <c r="A3538" s="90" t="s">
        <v>1458</v>
      </c>
      <c r="B3538" s="89">
        <v>4</v>
      </c>
      <c r="C3538" s="103">
        <v>0</v>
      </c>
      <c r="D3538" s="89" t="s">
        <v>1393</v>
      </c>
      <c r="E3538" s="89" t="b">
        <v>0</v>
      </c>
      <c r="F3538" s="89" t="b">
        <v>0</v>
      </c>
      <c r="G3538" s="89" t="b">
        <v>0</v>
      </c>
    </row>
    <row r="3539" spans="1:7" ht="15">
      <c r="A3539" s="90" t="s">
        <v>1466</v>
      </c>
      <c r="B3539" s="89">
        <v>3</v>
      </c>
      <c r="C3539" s="103">
        <v>0</v>
      </c>
      <c r="D3539" s="89" t="s">
        <v>1393</v>
      </c>
      <c r="E3539" s="89" t="b">
        <v>0</v>
      </c>
      <c r="F3539" s="89" t="b">
        <v>0</v>
      </c>
      <c r="G3539" s="89" t="b">
        <v>0</v>
      </c>
    </row>
    <row r="3540" spans="1:7" ht="15">
      <c r="A3540" s="90" t="s">
        <v>1468</v>
      </c>
      <c r="B3540" s="89">
        <v>3</v>
      </c>
      <c r="C3540" s="103">
        <v>0</v>
      </c>
      <c r="D3540" s="89" t="s">
        <v>1393</v>
      </c>
      <c r="E3540" s="89" t="b">
        <v>0</v>
      </c>
      <c r="F3540" s="89" t="b">
        <v>0</v>
      </c>
      <c r="G3540" s="89" t="b">
        <v>0</v>
      </c>
    </row>
    <row r="3541" spans="1:7" ht="15">
      <c r="A3541" s="90" t="s">
        <v>1544</v>
      </c>
      <c r="B3541" s="89">
        <v>3</v>
      </c>
      <c r="C3541" s="103">
        <v>0</v>
      </c>
      <c r="D3541" s="89" t="s">
        <v>1393</v>
      </c>
      <c r="E3541" s="89" t="b">
        <v>0</v>
      </c>
      <c r="F3541" s="89" t="b">
        <v>0</v>
      </c>
      <c r="G3541" s="89" t="b">
        <v>0</v>
      </c>
    </row>
    <row r="3542" spans="1:7" ht="15">
      <c r="A3542" s="90" t="s">
        <v>2300</v>
      </c>
      <c r="B3542" s="89">
        <v>2</v>
      </c>
      <c r="C3542" s="103">
        <v>0</v>
      </c>
      <c r="D3542" s="89" t="s">
        <v>1393</v>
      </c>
      <c r="E3542" s="89" t="b">
        <v>0</v>
      </c>
      <c r="F3542" s="89" t="b">
        <v>0</v>
      </c>
      <c r="G3542" s="89" t="b">
        <v>0</v>
      </c>
    </row>
    <row r="3543" spans="1:7" ht="15">
      <c r="A3543" s="90" t="s">
        <v>1481</v>
      </c>
      <c r="B3543" s="89">
        <v>2</v>
      </c>
      <c r="C3543" s="103">
        <v>0</v>
      </c>
      <c r="D3543" s="89" t="s">
        <v>1393</v>
      </c>
      <c r="E3543" s="89" t="b">
        <v>0</v>
      </c>
      <c r="F3543" s="89" t="b">
        <v>0</v>
      </c>
      <c r="G3543" s="89" t="b">
        <v>0</v>
      </c>
    </row>
    <row r="3544" spans="1:7" ht="15">
      <c r="A3544" s="90" t="s">
        <v>1602</v>
      </c>
      <c r="B3544" s="89">
        <v>2</v>
      </c>
      <c r="C3544" s="103">
        <v>0</v>
      </c>
      <c r="D3544" s="89" t="s">
        <v>1393</v>
      </c>
      <c r="E3544" s="89" t="b">
        <v>0</v>
      </c>
      <c r="F3544" s="89" t="b">
        <v>0</v>
      </c>
      <c r="G3544" s="89" t="b">
        <v>0</v>
      </c>
    </row>
    <row r="3545" spans="1:7" ht="15">
      <c r="A3545" s="90" t="s">
        <v>1942</v>
      </c>
      <c r="B3545" s="89">
        <v>2</v>
      </c>
      <c r="C3545" s="103">
        <v>0</v>
      </c>
      <c r="D3545" s="89" t="s">
        <v>1393</v>
      </c>
      <c r="E3545" s="89" t="b">
        <v>0</v>
      </c>
      <c r="F3545" s="89" t="b">
        <v>0</v>
      </c>
      <c r="G3545" s="89" t="b">
        <v>0</v>
      </c>
    </row>
    <row r="3546" spans="1:7" ht="15">
      <c r="A3546" s="90" t="s">
        <v>2030</v>
      </c>
      <c r="B3546" s="89">
        <v>2</v>
      </c>
      <c r="C3546" s="103">
        <v>0</v>
      </c>
      <c r="D3546" s="89" t="s">
        <v>1393</v>
      </c>
      <c r="E3546" s="89" t="b">
        <v>0</v>
      </c>
      <c r="F3546" s="89" t="b">
        <v>0</v>
      </c>
      <c r="G3546" s="89" t="b">
        <v>0</v>
      </c>
    </row>
    <row r="3547" spans="1:7" ht="15">
      <c r="A3547" s="90" t="s">
        <v>1915</v>
      </c>
      <c r="B3547" s="89">
        <v>2</v>
      </c>
      <c r="C3547" s="103">
        <v>0</v>
      </c>
      <c r="D3547" s="89" t="s">
        <v>1393</v>
      </c>
      <c r="E3547" s="89" t="b">
        <v>0</v>
      </c>
      <c r="F3547" s="89" t="b">
        <v>0</v>
      </c>
      <c r="G3547" s="89" t="b">
        <v>0</v>
      </c>
    </row>
    <row r="3548" spans="1:7" ht="15">
      <c r="A3548" s="90" t="s">
        <v>1461</v>
      </c>
      <c r="B3548" s="89">
        <v>2</v>
      </c>
      <c r="C3548" s="103">
        <v>0</v>
      </c>
      <c r="D3548" s="89" t="s">
        <v>1393</v>
      </c>
      <c r="E3548" s="89" t="b">
        <v>0</v>
      </c>
      <c r="F3548" s="89" t="b">
        <v>0</v>
      </c>
      <c r="G3548" s="89" t="b">
        <v>0</v>
      </c>
    </row>
    <row r="3549" spans="1:7" ht="15">
      <c r="A3549" s="90" t="s">
        <v>1479</v>
      </c>
      <c r="B3549" s="89">
        <v>2</v>
      </c>
      <c r="C3549" s="103">
        <v>0</v>
      </c>
      <c r="D3549" s="89" t="s">
        <v>1393</v>
      </c>
      <c r="E3549" s="89" t="b">
        <v>0</v>
      </c>
      <c r="F3549" s="89" t="b">
        <v>0</v>
      </c>
      <c r="G3549" s="89" t="b">
        <v>0</v>
      </c>
    </row>
    <row r="3550" spans="1:7" ht="15">
      <c r="A3550" s="90" t="s">
        <v>1457</v>
      </c>
      <c r="B3550" s="89">
        <v>2</v>
      </c>
      <c r="C3550" s="103">
        <v>0</v>
      </c>
      <c r="D3550" s="89" t="s">
        <v>1393</v>
      </c>
      <c r="E3550" s="89" t="b">
        <v>0</v>
      </c>
      <c r="F3550" s="89" t="b">
        <v>0</v>
      </c>
      <c r="G3550" s="89" t="b">
        <v>0</v>
      </c>
    </row>
    <row r="3551" spans="1:7" ht="15">
      <c r="A3551" s="90" t="s">
        <v>1596</v>
      </c>
      <c r="B3551" s="89">
        <v>2</v>
      </c>
      <c r="C3551" s="103">
        <v>0</v>
      </c>
      <c r="D3551" s="89" t="s">
        <v>1393</v>
      </c>
      <c r="E3551" s="89" t="b">
        <v>0</v>
      </c>
      <c r="F3551" s="89" t="b">
        <v>0</v>
      </c>
      <c r="G3551" s="89" t="b">
        <v>0</v>
      </c>
    </row>
    <row r="3552" spans="1:7" ht="15">
      <c r="A3552" s="90" t="s">
        <v>1470</v>
      </c>
      <c r="B3552" s="89">
        <v>2</v>
      </c>
      <c r="C3552" s="103">
        <v>0</v>
      </c>
      <c r="D3552" s="89" t="s">
        <v>1393</v>
      </c>
      <c r="E3552" s="89" t="b">
        <v>0</v>
      </c>
      <c r="F3552" s="89" t="b">
        <v>0</v>
      </c>
      <c r="G3552" s="89" t="b">
        <v>0</v>
      </c>
    </row>
    <row r="3553" spans="1:7" ht="15">
      <c r="A3553" s="90" t="s">
        <v>1655</v>
      </c>
      <c r="B3553" s="89">
        <v>2</v>
      </c>
      <c r="C3553" s="103">
        <v>0</v>
      </c>
      <c r="D3553" s="89" t="s">
        <v>1393</v>
      </c>
      <c r="E3553" s="89" t="b">
        <v>0</v>
      </c>
      <c r="F3553" s="89" t="b">
        <v>0</v>
      </c>
      <c r="G3553" s="89" t="b">
        <v>0</v>
      </c>
    </row>
    <row r="3554" spans="1:7" ht="15">
      <c r="A3554" s="90" t="s">
        <v>1742</v>
      </c>
      <c r="B3554" s="89">
        <v>2</v>
      </c>
      <c r="C3554" s="103">
        <v>0</v>
      </c>
      <c r="D3554" s="89" t="s">
        <v>1393</v>
      </c>
      <c r="E3554" s="89" t="b">
        <v>0</v>
      </c>
      <c r="F3554" s="89" t="b">
        <v>0</v>
      </c>
      <c r="G3554" s="89" t="b">
        <v>0</v>
      </c>
    </row>
    <row r="3555" spans="1:7" ht="15">
      <c r="A3555" s="90" t="s">
        <v>1920</v>
      </c>
      <c r="B3555" s="89">
        <v>2</v>
      </c>
      <c r="C3555" s="103">
        <v>0</v>
      </c>
      <c r="D3555" s="89" t="s">
        <v>1393</v>
      </c>
      <c r="E3555" s="89" t="b">
        <v>0</v>
      </c>
      <c r="F3555" s="89" t="b">
        <v>0</v>
      </c>
      <c r="G3555" s="89" t="b">
        <v>0</v>
      </c>
    </row>
    <row r="3556" spans="1:7" ht="15">
      <c r="A3556" s="90" t="s">
        <v>1475</v>
      </c>
      <c r="B3556" s="89">
        <v>2</v>
      </c>
      <c r="C3556" s="103">
        <v>0</v>
      </c>
      <c r="D3556" s="89" t="s">
        <v>1393</v>
      </c>
      <c r="E3556" s="89" t="b">
        <v>0</v>
      </c>
      <c r="F3556" s="89" t="b">
        <v>0</v>
      </c>
      <c r="G3556" s="89" t="b">
        <v>0</v>
      </c>
    </row>
    <row r="3557" spans="1:7" ht="15">
      <c r="A3557" s="90" t="s">
        <v>1492</v>
      </c>
      <c r="B3557" s="89">
        <v>2</v>
      </c>
      <c r="C3557" s="103">
        <v>0</v>
      </c>
      <c r="D3557" s="89" t="s">
        <v>1393</v>
      </c>
      <c r="E3557" s="89" t="b">
        <v>0</v>
      </c>
      <c r="F3557" s="89" t="b">
        <v>0</v>
      </c>
      <c r="G3557" s="89" t="b">
        <v>0</v>
      </c>
    </row>
    <row r="3558" spans="1:7" ht="15">
      <c r="A3558" s="90" t="s">
        <v>1455</v>
      </c>
      <c r="B3558" s="89">
        <v>5</v>
      </c>
      <c r="C3558" s="103">
        <v>0</v>
      </c>
      <c r="D3558" s="89" t="s">
        <v>1394</v>
      </c>
      <c r="E3558" s="89" t="b">
        <v>0</v>
      </c>
      <c r="F3558" s="89" t="b">
        <v>0</v>
      </c>
      <c r="G3558" s="89" t="b">
        <v>0</v>
      </c>
    </row>
    <row r="3559" spans="1:7" ht="15">
      <c r="A3559" s="90" t="s">
        <v>1456</v>
      </c>
      <c r="B3559" s="89">
        <v>4</v>
      </c>
      <c r="C3559" s="103">
        <v>0</v>
      </c>
      <c r="D3559" s="89" t="s">
        <v>1394</v>
      </c>
      <c r="E3559" s="89" t="b">
        <v>0</v>
      </c>
      <c r="F3559" s="89" t="b">
        <v>0</v>
      </c>
      <c r="G3559" s="89" t="b">
        <v>0</v>
      </c>
    </row>
    <row r="3560" spans="1:7" ht="15">
      <c r="A3560" s="90" t="s">
        <v>1649</v>
      </c>
      <c r="B3560" s="89">
        <v>4</v>
      </c>
      <c r="C3560" s="103">
        <v>0</v>
      </c>
      <c r="D3560" s="89" t="s">
        <v>1394</v>
      </c>
      <c r="E3560" s="89" t="b">
        <v>0</v>
      </c>
      <c r="F3560" s="89" t="b">
        <v>0</v>
      </c>
      <c r="G3560" s="89" t="b">
        <v>0</v>
      </c>
    </row>
    <row r="3561" spans="1:7" ht="15">
      <c r="A3561" s="90" t="s">
        <v>1804</v>
      </c>
      <c r="B3561" s="89">
        <v>4</v>
      </c>
      <c r="C3561" s="103">
        <v>0</v>
      </c>
      <c r="D3561" s="89" t="s">
        <v>1394</v>
      </c>
      <c r="E3561" s="89" t="b">
        <v>0</v>
      </c>
      <c r="F3561" s="89" t="b">
        <v>0</v>
      </c>
      <c r="G3561" s="89" t="b">
        <v>0</v>
      </c>
    </row>
    <row r="3562" spans="1:7" ht="15">
      <c r="A3562" s="90" t="s">
        <v>1630</v>
      </c>
      <c r="B3562" s="89">
        <v>3</v>
      </c>
      <c r="C3562" s="103">
        <v>0</v>
      </c>
      <c r="D3562" s="89" t="s">
        <v>1394</v>
      </c>
      <c r="E3562" s="89" t="b">
        <v>0</v>
      </c>
      <c r="F3562" s="89" t="b">
        <v>0</v>
      </c>
      <c r="G3562" s="89" t="b">
        <v>0</v>
      </c>
    </row>
    <row r="3563" spans="1:7" ht="15">
      <c r="A3563" s="90" t="s">
        <v>1594</v>
      </c>
      <c r="B3563" s="89">
        <v>3</v>
      </c>
      <c r="C3563" s="103">
        <v>0</v>
      </c>
      <c r="D3563" s="89" t="s">
        <v>1394</v>
      </c>
      <c r="E3563" s="89" t="b">
        <v>0</v>
      </c>
      <c r="F3563" s="89" t="b">
        <v>0</v>
      </c>
      <c r="G3563" s="89" t="b">
        <v>0</v>
      </c>
    </row>
    <row r="3564" spans="1:7" ht="15">
      <c r="A3564" s="90" t="s">
        <v>1466</v>
      </c>
      <c r="B3564" s="89">
        <v>3</v>
      </c>
      <c r="C3564" s="103">
        <v>0</v>
      </c>
      <c r="D3564" s="89" t="s">
        <v>1394</v>
      </c>
      <c r="E3564" s="89" t="b">
        <v>0</v>
      </c>
      <c r="F3564" s="89" t="b">
        <v>0</v>
      </c>
      <c r="G3564" s="89" t="b">
        <v>0</v>
      </c>
    </row>
    <row r="3565" spans="1:7" ht="15">
      <c r="A3565" s="90" t="s">
        <v>1993</v>
      </c>
      <c r="B3565" s="89">
        <v>2</v>
      </c>
      <c r="C3565" s="103">
        <v>0</v>
      </c>
      <c r="D3565" s="89" t="s">
        <v>1394</v>
      </c>
      <c r="E3565" s="89" t="b">
        <v>0</v>
      </c>
      <c r="F3565" s="89" t="b">
        <v>0</v>
      </c>
      <c r="G3565" s="89" t="b">
        <v>0</v>
      </c>
    </row>
    <row r="3566" spans="1:7" ht="15">
      <c r="A3566" s="90" t="s">
        <v>2738</v>
      </c>
      <c r="B3566" s="89">
        <v>2</v>
      </c>
      <c r="C3566" s="103">
        <v>0</v>
      </c>
      <c r="D3566" s="89" t="s">
        <v>1394</v>
      </c>
      <c r="E3566" s="89" t="b">
        <v>0</v>
      </c>
      <c r="F3566" s="89" t="b">
        <v>0</v>
      </c>
      <c r="G3566" s="89" t="b">
        <v>0</v>
      </c>
    </row>
    <row r="3567" spans="1:7" ht="15">
      <c r="A3567" s="90" t="s">
        <v>1598</v>
      </c>
      <c r="B3567" s="89">
        <v>2</v>
      </c>
      <c r="C3567" s="103">
        <v>0</v>
      </c>
      <c r="D3567" s="89" t="s">
        <v>1394</v>
      </c>
      <c r="E3567" s="89" t="b">
        <v>0</v>
      </c>
      <c r="F3567" s="89" t="b">
        <v>0</v>
      </c>
      <c r="G3567" s="89" t="b">
        <v>0</v>
      </c>
    </row>
    <row r="3568" spans="1:7" ht="15">
      <c r="A3568" s="90" t="s">
        <v>1459</v>
      </c>
      <c r="B3568" s="89">
        <v>2</v>
      </c>
      <c r="C3568" s="103">
        <v>0</v>
      </c>
      <c r="D3568" s="89" t="s">
        <v>1394</v>
      </c>
      <c r="E3568" s="89" t="b">
        <v>0</v>
      </c>
      <c r="F3568" s="89" t="b">
        <v>0</v>
      </c>
      <c r="G3568" s="89" t="b">
        <v>0</v>
      </c>
    </row>
    <row r="3569" spans="1:7" ht="15">
      <c r="A3569" s="90" t="s">
        <v>1485</v>
      </c>
      <c r="B3569" s="89">
        <v>2</v>
      </c>
      <c r="C3569" s="103">
        <v>0</v>
      </c>
      <c r="D3569" s="89" t="s">
        <v>1394</v>
      </c>
      <c r="E3569" s="89" t="b">
        <v>0</v>
      </c>
      <c r="F3569" s="89" t="b">
        <v>0</v>
      </c>
      <c r="G3569" s="89" t="b">
        <v>0</v>
      </c>
    </row>
    <row r="3570" spans="1:7" ht="15">
      <c r="A3570" s="90" t="s">
        <v>1461</v>
      </c>
      <c r="B3570" s="89">
        <v>2</v>
      </c>
      <c r="C3570" s="103">
        <v>0</v>
      </c>
      <c r="D3570" s="89" t="s">
        <v>1394</v>
      </c>
      <c r="E3570" s="89" t="b">
        <v>0</v>
      </c>
      <c r="F3570" s="89" t="b">
        <v>0</v>
      </c>
      <c r="G3570" s="89" t="b">
        <v>0</v>
      </c>
    </row>
    <row r="3571" spans="1:7" ht="15">
      <c r="A3571" s="90" t="s">
        <v>1455</v>
      </c>
      <c r="B3571" s="89">
        <v>8</v>
      </c>
      <c r="C3571" s="103">
        <v>0</v>
      </c>
      <c r="D3571" s="89" t="s">
        <v>1395</v>
      </c>
      <c r="E3571" s="89" t="b">
        <v>0</v>
      </c>
      <c r="F3571" s="89" t="b">
        <v>0</v>
      </c>
      <c r="G3571" s="89" t="b">
        <v>0</v>
      </c>
    </row>
    <row r="3572" spans="1:7" ht="15">
      <c r="A3572" s="90" t="s">
        <v>1457</v>
      </c>
      <c r="B3572" s="89">
        <v>7</v>
      </c>
      <c r="C3572" s="103">
        <v>0</v>
      </c>
      <c r="D3572" s="89" t="s">
        <v>1395</v>
      </c>
      <c r="E3572" s="89" t="b">
        <v>0</v>
      </c>
      <c r="F3572" s="89" t="b">
        <v>0</v>
      </c>
      <c r="G3572" s="89" t="b">
        <v>0</v>
      </c>
    </row>
    <row r="3573" spans="1:7" ht="15">
      <c r="A3573" s="90" t="s">
        <v>1467</v>
      </c>
      <c r="B3573" s="89">
        <v>4</v>
      </c>
      <c r="C3573" s="103">
        <v>0</v>
      </c>
      <c r="D3573" s="89" t="s">
        <v>1395</v>
      </c>
      <c r="E3573" s="89" t="b">
        <v>0</v>
      </c>
      <c r="F3573" s="89" t="b">
        <v>0</v>
      </c>
      <c r="G3573" s="89" t="b">
        <v>0</v>
      </c>
    </row>
    <row r="3574" spans="1:7" ht="15">
      <c r="A3574" s="90" t="s">
        <v>1497</v>
      </c>
      <c r="B3574" s="89">
        <v>4</v>
      </c>
      <c r="C3574" s="103">
        <v>0</v>
      </c>
      <c r="D3574" s="89" t="s">
        <v>1395</v>
      </c>
      <c r="E3574" s="89" t="b">
        <v>0</v>
      </c>
      <c r="F3574" s="89" t="b">
        <v>0</v>
      </c>
      <c r="G3574" s="89" t="b">
        <v>0</v>
      </c>
    </row>
    <row r="3575" spans="1:7" ht="15">
      <c r="A3575" s="90" t="s">
        <v>1879</v>
      </c>
      <c r="B3575" s="89">
        <v>4</v>
      </c>
      <c r="C3575" s="103">
        <v>0</v>
      </c>
      <c r="D3575" s="89" t="s">
        <v>1395</v>
      </c>
      <c r="E3575" s="89" t="b">
        <v>0</v>
      </c>
      <c r="F3575" s="89" t="b">
        <v>0</v>
      </c>
      <c r="G3575" s="89" t="b">
        <v>0</v>
      </c>
    </row>
    <row r="3576" spans="1:7" ht="15">
      <c r="A3576" s="90" t="s">
        <v>1458</v>
      </c>
      <c r="B3576" s="89">
        <v>3</v>
      </c>
      <c r="C3576" s="103">
        <v>0</v>
      </c>
      <c r="D3576" s="89" t="s">
        <v>1395</v>
      </c>
      <c r="E3576" s="89" t="b">
        <v>0</v>
      </c>
      <c r="F3576" s="89" t="b">
        <v>0</v>
      </c>
      <c r="G3576" s="89" t="b">
        <v>0</v>
      </c>
    </row>
    <row r="3577" spans="1:7" ht="15">
      <c r="A3577" s="90" t="s">
        <v>1513</v>
      </c>
      <c r="B3577" s="89">
        <v>3</v>
      </c>
      <c r="C3577" s="103">
        <v>0</v>
      </c>
      <c r="D3577" s="89" t="s">
        <v>1395</v>
      </c>
      <c r="E3577" s="89" t="b">
        <v>0</v>
      </c>
      <c r="F3577" s="89" t="b">
        <v>0</v>
      </c>
      <c r="G3577" s="89" t="b">
        <v>0</v>
      </c>
    </row>
    <row r="3578" spans="1:7" ht="15">
      <c r="A3578" s="90" t="s">
        <v>1688</v>
      </c>
      <c r="B3578" s="89">
        <v>3</v>
      </c>
      <c r="C3578" s="103">
        <v>0</v>
      </c>
      <c r="D3578" s="89" t="s">
        <v>1395</v>
      </c>
      <c r="E3578" s="89" t="b">
        <v>0</v>
      </c>
      <c r="F3578" s="89" t="b">
        <v>0</v>
      </c>
      <c r="G3578" s="89" t="b">
        <v>0</v>
      </c>
    </row>
    <row r="3579" spans="1:7" ht="15">
      <c r="A3579" s="90" t="s">
        <v>2206</v>
      </c>
      <c r="B3579" s="89">
        <v>3</v>
      </c>
      <c r="C3579" s="103">
        <v>0</v>
      </c>
      <c r="D3579" s="89" t="s">
        <v>1395</v>
      </c>
      <c r="E3579" s="89" t="b">
        <v>0</v>
      </c>
      <c r="F3579" s="89" t="b">
        <v>0</v>
      </c>
      <c r="G3579" s="89" t="b">
        <v>0</v>
      </c>
    </row>
    <row r="3580" spans="1:7" ht="15">
      <c r="A3580" s="90" t="s">
        <v>1696</v>
      </c>
      <c r="B3580" s="89">
        <v>2</v>
      </c>
      <c r="C3580" s="103">
        <v>0</v>
      </c>
      <c r="D3580" s="89" t="s">
        <v>1395</v>
      </c>
      <c r="E3580" s="89" t="b">
        <v>0</v>
      </c>
      <c r="F3580" s="89" t="b">
        <v>0</v>
      </c>
      <c r="G3580" s="89" t="b">
        <v>0</v>
      </c>
    </row>
    <row r="3581" spans="1:7" ht="15">
      <c r="A3581" s="90" t="s">
        <v>1526</v>
      </c>
      <c r="B3581" s="89">
        <v>2</v>
      </c>
      <c r="C3581" s="103">
        <v>0</v>
      </c>
      <c r="D3581" s="89" t="s">
        <v>1395</v>
      </c>
      <c r="E3581" s="89" t="b">
        <v>0</v>
      </c>
      <c r="F3581" s="89" t="b">
        <v>0</v>
      </c>
      <c r="G3581" s="89" t="b">
        <v>0</v>
      </c>
    </row>
    <row r="3582" spans="1:7" ht="15">
      <c r="A3582" s="90" t="s">
        <v>2210</v>
      </c>
      <c r="B3582" s="89">
        <v>2</v>
      </c>
      <c r="C3582" s="103">
        <v>0</v>
      </c>
      <c r="D3582" s="89" t="s">
        <v>1395</v>
      </c>
      <c r="E3582" s="89" t="b">
        <v>0</v>
      </c>
      <c r="F3582" s="89" t="b">
        <v>0</v>
      </c>
      <c r="G3582" s="89" t="b">
        <v>0</v>
      </c>
    </row>
    <row r="3583" spans="1:7" ht="15">
      <c r="A3583" s="90" t="s">
        <v>3177</v>
      </c>
      <c r="B3583" s="89">
        <v>2</v>
      </c>
      <c r="C3583" s="103">
        <v>0</v>
      </c>
      <c r="D3583" s="89" t="s">
        <v>1395</v>
      </c>
      <c r="E3583" s="89" t="b">
        <v>0</v>
      </c>
      <c r="F3583" s="89" t="b">
        <v>0</v>
      </c>
      <c r="G3583" s="89" t="b">
        <v>0</v>
      </c>
    </row>
    <row r="3584" spans="1:7" ht="15">
      <c r="A3584" s="90" t="s">
        <v>1849</v>
      </c>
      <c r="B3584" s="89">
        <v>2</v>
      </c>
      <c r="C3584" s="103">
        <v>0</v>
      </c>
      <c r="D3584" s="89" t="s">
        <v>1395</v>
      </c>
      <c r="E3584" s="89" t="b">
        <v>0</v>
      </c>
      <c r="F3584" s="89" t="b">
        <v>0</v>
      </c>
      <c r="G3584" s="89" t="b">
        <v>0</v>
      </c>
    </row>
    <row r="3585" spans="1:7" ht="15">
      <c r="A3585" s="90" t="s">
        <v>2397</v>
      </c>
      <c r="B3585" s="89">
        <v>2</v>
      </c>
      <c r="C3585" s="103">
        <v>0</v>
      </c>
      <c r="D3585" s="89" t="s">
        <v>1395</v>
      </c>
      <c r="E3585" s="89" t="b">
        <v>0</v>
      </c>
      <c r="F3585" s="89" t="b">
        <v>0</v>
      </c>
      <c r="G3585" s="89" t="b">
        <v>0</v>
      </c>
    </row>
    <row r="3586" spans="1:7" ht="15">
      <c r="A3586" s="90" t="s">
        <v>1800</v>
      </c>
      <c r="B3586" s="89">
        <v>2</v>
      </c>
      <c r="C3586" s="103">
        <v>0</v>
      </c>
      <c r="D3586" s="89" t="s">
        <v>1395</v>
      </c>
      <c r="E3586" s="89" t="b">
        <v>0</v>
      </c>
      <c r="F3586" s="89" t="b">
        <v>0</v>
      </c>
      <c r="G3586" s="89" t="b">
        <v>0</v>
      </c>
    </row>
    <row r="3587" spans="1:7" ht="15">
      <c r="A3587" s="90" t="s">
        <v>1496</v>
      </c>
      <c r="B3587" s="89">
        <v>2</v>
      </c>
      <c r="C3587" s="103">
        <v>0</v>
      </c>
      <c r="D3587" s="89" t="s">
        <v>1395</v>
      </c>
      <c r="E3587" s="89" t="b">
        <v>0</v>
      </c>
      <c r="F3587" s="89" t="b">
        <v>0</v>
      </c>
      <c r="G3587" s="89" t="b">
        <v>0</v>
      </c>
    </row>
    <row r="3588" spans="1:7" ht="15">
      <c r="A3588" s="90" t="s">
        <v>3499</v>
      </c>
      <c r="B3588" s="89">
        <v>2</v>
      </c>
      <c r="C3588" s="103">
        <v>0</v>
      </c>
      <c r="D3588" s="89" t="s">
        <v>1395</v>
      </c>
      <c r="E3588" s="89" t="b">
        <v>0</v>
      </c>
      <c r="F3588" s="89" t="b">
        <v>0</v>
      </c>
      <c r="G3588" s="89" t="b">
        <v>0</v>
      </c>
    </row>
    <row r="3589" spans="1:7" ht="15">
      <c r="A3589" s="90" t="s">
        <v>1500</v>
      </c>
      <c r="B3589" s="89">
        <v>2</v>
      </c>
      <c r="C3589" s="103">
        <v>0</v>
      </c>
      <c r="D3589" s="89" t="s">
        <v>1395</v>
      </c>
      <c r="E3589" s="89" t="b">
        <v>1</v>
      </c>
      <c r="F3589" s="89" t="b">
        <v>0</v>
      </c>
      <c r="G3589" s="89" t="b">
        <v>0</v>
      </c>
    </row>
    <row r="3590" spans="1:7" ht="15">
      <c r="A3590" s="90" t="s">
        <v>1529</v>
      </c>
      <c r="B3590" s="89">
        <v>2</v>
      </c>
      <c r="C3590" s="103">
        <v>0</v>
      </c>
      <c r="D3590" s="89" t="s">
        <v>1395</v>
      </c>
      <c r="E3590" s="89" t="b">
        <v>0</v>
      </c>
      <c r="F3590" s="89" t="b">
        <v>0</v>
      </c>
      <c r="G3590" s="89" t="b">
        <v>0</v>
      </c>
    </row>
    <row r="3591" spans="1:7" ht="15">
      <c r="A3591" s="90" t="s">
        <v>2259</v>
      </c>
      <c r="B3591" s="89">
        <v>2</v>
      </c>
      <c r="C3591" s="103">
        <v>0</v>
      </c>
      <c r="D3591" s="89" t="s">
        <v>1395</v>
      </c>
      <c r="E3591" s="89" t="b">
        <v>0</v>
      </c>
      <c r="F3591" s="89" t="b">
        <v>0</v>
      </c>
      <c r="G3591" s="89" t="b">
        <v>0</v>
      </c>
    </row>
    <row r="3592" spans="1:7" ht="15">
      <c r="A3592" s="90" t="s">
        <v>2315</v>
      </c>
      <c r="B3592" s="89">
        <v>2</v>
      </c>
      <c r="C3592" s="103">
        <v>0</v>
      </c>
      <c r="D3592" s="89" t="s">
        <v>1395</v>
      </c>
      <c r="E3592" s="89" t="b">
        <v>0</v>
      </c>
      <c r="F3592" s="89" t="b">
        <v>0</v>
      </c>
      <c r="G3592" s="89" t="b">
        <v>0</v>
      </c>
    </row>
    <row r="3593" spans="1:7" ht="15">
      <c r="A3593" s="90" t="s">
        <v>1461</v>
      </c>
      <c r="B3593" s="89">
        <v>2</v>
      </c>
      <c r="C3593" s="103">
        <v>0</v>
      </c>
      <c r="D3593" s="89" t="s">
        <v>1395</v>
      </c>
      <c r="E3593" s="89" t="b">
        <v>0</v>
      </c>
      <c r="F3593" s="89" t="b">
        <v>0</v>
      </c>
      <c r="G3593" s="89" t="b">
        <v>0</v>
      </c>
    </row>
    <row r="3594" spans="1:7" ht="15">
      <c r="A3594" s="90" t="s">
        <v>2969</v>
      </c>
      <c r="B3594" s="89">
        <v>2</v>
      </c>
      <c r="C3594" s="103">
        <v>0</v>
      </c>
      <c r="D3594" s="89" t="s">
        <v>1395</v>
      </c>
      <c r="E3594" s="89" t="b">
        <v>0</v>
      </c>
      <c r="F3594" s="89" t="b">
        <v>0</v>
      </c>
      <c r="G3594" s="89" t="b">
        <v>0</v>
      </c>
    </row>
    <row r="3595" spans="1:7" ht="15">
      <c r="A3595" s="90" t="s">
        <v>1475</v>
      </c>
      <c r="B3595" s="89">
        <v>2</v>
      </c>
      <c r="C3595" s="103">
        <v>0</v>
      </c>
      <c r="D3595" s="89" t="s">
        <v>1395</v>
      </c>
      <c r="E3595" s="89" t="b">
        <v>0</v>
      </c>
      <c r="F3595" s="89" t="b">
        <v>0</v>
      </c>
      <c r="G3595" s="89" t="b">
        <v>0</v>
      </c>
    </row>
    <row r="3596" spans="1:7" ht="15">
      <c r="A3596" s="90" t="s">
        <v>1893</v>
      </c>
      <c r="B3596" s="89">
        <v>4</v>
      </c>
      <c r="C3596" s="103">
        <v>0</v>
      </c>
      <c r="D3596" s="89" t="s">
        <v>1396</v>
      </c>
      <c r="E3596" s="89" t="b">
        <v>0</v>
      </c>
      <c r="F3596" s="89" t="b">
        <v>0</v>
      </c>
      <c r="G3596" s="89" t="b">
        <v>0</v>
      </c>
    </row>
    <row r="3597" spans="1:7" ht="15">
      <c r="A3597" s="90" t="s">
        <v>2279</v>
      </c>
      <c r="B3597" s="89">
        <v>4</v>
      </c>
      <c r="C3597" s="103">
        <v>0</v>
      </c>
      <c r="D3597" s="89" t="s">
        <v>1396</v>
      </c>
      <c r="E3597" s="89" t="b">
        <v>0</v>
      </c>
      <c r="F3597" s="89" t="b">
        <v>0</v>
      </c>
      <c r="G3597" s="89" t="b">
        <v>0</v>
      </c>
    </row>
    <row r="3598" spans="1:7" ht="15">
      <c r="A3598" s="90" t="s">
        <v>1264</v>
      </c>
      <c r="B3598" s="89">
        <v>3</v>
      </c>
      <c r="C3598" s="103">
        <v>0</v>
      </c>
      <c r="D3598" s="89" t="s">
        <v>1396</v>
      </c>
      <c r="E3598" s="89" t="b">
        <v>0</v>
      </c>
      <c r="F3598" s="89" t="b">
        <v>0</v>
      </c>
      <c r="G3598" s="89" t="b">
        <v>0</v>
      </c>
    </row>
    <row r="3599" spans="1:7" ht="15">
      <c r="A3599" s="90" t="s">
        <v>1484</v>
      </c>
      <c r="B3599" s="89">
        <v>3</v>
      </c>
      <c r="C3599" s="103">
        <v>0</v>
      </c>
      <c r="D3599" s="89" t="s">
        <v>1396</v>
      </c>
      <c r="E3599" s="89" t="b">
        <v>0</v>
      </c>
      <c r="F3599" s="89" t="b">
        <v>0</v>
      </c>
      <c r="G3599" s="89" t="b">
        <v>0</v>
      </c>
    </row>
    <row r="3600" spans="1:7" ht="15">
      <c r="A3600" s="90" t="s">
        <v>1620</v>
      </c>
      <c r="B3600" s="89">
        <v>2</v>
      </c>
      <c r="C3600" s="103">
        <v>0</v>
      </c>
      <c r="D3600" s="89" t="s">
        <v>1396</v>
      </c>
      <c r="E3600" s="89" t="b">
        <v>0</v>
      </c>
      <c r="F3600" s="89" t="b">
        <v>0</v>
      </c>
      <c r="G3600" s="89" t="b">
        <v>0</v>
      </c>
    </row>
    <row r="3601" spans="1:7" ht="15">
      <c r="A3601" s="90" t="s">
        <v>3278</v>
      </c>
      <c r="B3601" s="89">
        <v>2</v>
      </c>
      <c r="C3601" s="103">
        <v>0</v>
      </c>
      <c r="D3601" s="89" t="s">
        <v>1396</v>
      </c>
      <c r="E3601" s="89" t="b">
        <v>0</v>
      </c>
      <c r="F3601" s="89" t="b">
        <v>0</v>
      </c>
      <c r="G3601" s="89" t="b">
        <v>0</v>
      </c>
    </row>
    <row r="3602" spans="1:7" ht="15">
      <c r="A3602" s="90" t="s">
        <v>1695</v>
      </c>
      <c r="B3602" s="89">
        <v>2</v>
      </c>
      <c r="C3602" s="103">
        <v>0</v>
      </c>
      <c r="D3602" s="89" t="s">
        <v>1396</v>
      </c>
      <c r="E3602" s="89" t="b">
        <v>0</v>
      </c>
      <c r="F3602" s="89" t="b">
        <v>0</v>
      </c>
      <c r="G3602" s="89" t="b">
        <v>0</v>
      </c>
    </row>
    <row r="3603" spans="1:7" ht="15">
      <c r="A3603" s="90" t="s">
        <v>1853</v>
      </c>
      <c r="B3603" s="89">
        <v>2</v>
      </c>
      <c r="C3603" s="103">
        <v>0</v>
      </c>
      <c r="D3603" s="89" t="s">
        <v>1396</v>
      </c>
      <c r="E3603" s="89" t="b">
        <v>0</v>
      </c>
      <c r="F3603" s="89" t="b">
        <v>0</v>
      </c>
      <c r="G3603" s="89" t="b">
        <v>0</v>
      </c>
    </row>
    <row r="3604" spans="1:7" ht="15">
      <c r="A3604" s="90" t="s">
        <v>965</v>
      </c>
      <c r="B3604" s="89">
        <v>2</v>
      </c>
      <c r="C3604" s="103">
        <v>0</v>
      </c>
      <c r="D3604" s="89" t="s">
        <v>1396</v>
      </c>
      <c r="E3604" s="89" t="b">
        <v>0</v>
      </c>
      <c r="F3604" s="89" t="b">
        <v>0</v>
      </c>
      <c r="G3604" s="89" t="b">
        <v>0</v>
      </c>
    </row>
    <row r="3605" spans="1:7" ht="15">
      <c r="A3605" s="90" t="s">
        <v>1615</v>
      </c>
      <c r="B3605" s="89">
        <v>2</v>
      </c>
      <c r="C3605" s="103">
        <v>0</v>
      </c>
      <c r="D3605" s="89" t="s">
        <v>1396</v>
      </c>
      <c r="E3605" s="89" t="b">
        <v>0</v>
      </c>
      <c r="F3605" s="89" t="b">
        <v>0</v>
      </c>
      <c r="G3605" s="89" t="b">
        <v>0</v>
      </c>
    </row>
    <row r="3606" spans="1:7" ht="15">
      <c r="A3606" s="90" t="s">
        <v>2201</v>
      </c>
      <c r="B3606" s="89">
        <v>2</v>
      </c>
      <c r="C3606" s="103">
        <v>0</v>
      </c>
      <c r="D3606" s="89" t="s">
        <v>1396</v>
      </c>
      <c r="E3606" s="89" t="b">
        <v>0</v>
      </c>
      <c r="F3606" s="89" t="b">
        <v>0</v>
      </c>
      <c r="G3606" s="89" t="b">
        <v>0</v>
      </c>
    </row>
    <row r="3607" spans="1:7" ht="15">
      <c r="A3607" s="90" t="s">
        <v>3222</v>
      </c>
      <c r="B3607" s="89">
        <v>2</v>
      </c>
      <c r="C3607" s="103">
        <v>0</v>
      </c>
      <c r="D3607" s="89" t="s">
        <v>1396</v>
      </c>
      <c r="E3607" s="89" t="b">
        <v>0</v>
      </c>
      <c r="F3607" s="89" t="b">
        <v>0</v>
      </c>
      <c r="G3607" s="89" t="b">
        <v>0</v>
      </c>
    </row>
    <row r="3608" spans="1:7" ht="15">
      <c r="A3608" s="90" t="s">
        <v>3252</v>
      </c>
      <c r="B3608" s="89">
        <v>2</v>
      </c>
      <c r="C3608" s="103">
        <v>0</v>
      </c>
      <c r="D3608" s="89" t="s">
        <v>1396</v>
      </c>
      <c r="E3608" s="89" t="b">
        <v>0</v>
      </c>
      <c r="F3608" s="89" t="b">
        <v>0</v>
      </c>
      <c r="G3608" s="89" t="b">
        <v>0</v>
      </c>
    </row>
    <row r="3609" spans="1:7" ht="15">
      <c r="A3609" s="90" t="s">
        <v>2164</v>
      </c>
      <c r="B3609" s="89">
        <v>2</v>
      </c>
      <c r="C3609" s="103">
        <v>0</v>
      </c>
      <c r="D3609" s="89" t="s">
        <v>1396</v>
      </c>
      <c r="E3609" s="89" t="b">
        <v>0</v>
      </c>
      <c r="F3609" s="89" t="b">
        <v>0</v>
      </c>
      <c r="G3609" s="89" t="b">
        <v>0</v>
      </c>
    </row>
    <row r="3610" spans="1:7" ht="15">
      <c r="A3610" s="90" t="s">
        <v>1729</v>
      </c>
      <c r="B3610" s="89">
        <v>2</v>
      </c>
      <c r="C3610" s="103">
        <v>0</v>
      </c>
      <c r="D3610" s="89" t="s">
        <v>1396</v>
      </c>
      <c r="E3610" s="89" t="b">
        <v>0</v>
      </c>
      <c r="F3610" s="89" t="b">
        <v>0</v>
      </c>
      <c r="G3610" s="89" t="b">
        <v>0</v>
      </c>
    </row>
    <row r="3611" spans="1:7" ht="15">
      <c r="A3611" s="90" t="s">
        <v>2106</v>
      </c>
      <c r="B3611" s="89">
        <v>2</v>
      </c>
      <c r="C3611" s="103">
        <v>0</v>
      </c>
      <c r="D3611" s="89" t="s">
        <v>1396</v>
      </c>
      <c r="E3611" s="89" t="b">
        <v>1</v>
      </c>
      <c r="F3611" s="89" t="b">
        <v>0</v>
      </c>
      <c r="G3611" s="89" t="b">
        <v>0</v>
      </c>
    </row>
    <row r="3612" spans="1:7" ht="15">
      <c r="A3612" s="90" t="s">
        <v>2345</v>
      </c>
      <c r="B3612" s="89">
        <v>2</v>
      </c>
      <c r="C3612" s="103">
        <v>0</v>
      </c>
      <c r="D3612" s="89" t="s">
        <v>1396</v>
      </c>
      <c r="E3612" s="89" t="b">
        <v>0</v>
      </c>
      <c r="F3612" s="89" t="b">
        <v>0</v>
      </c>
      <c r="G3612" s="89" t="b">
        <v>0</v>
      </c>
    </row>
    <row r="3613" spans="1:7" ht="15">
      <c r="A3613" s="90" t="s">
        <v>2474</v>
      </c>
      <c r="B3613" s="89">
        <v>2</v>
      </c>
      <c r="C3613" s="103">
        <v>0</v>
      </c>
      <c r="D3613" s="89" t="s">
        <v>1396</v>
      </c>
      <c r="E3613" s="89" t="b">
        <v>0</v>
      </c>
      <c r="F3613" s="89" t="b">
        <v>0</v>
      </c>
      <c r="G3613" s="89" t="b">
        <v>0</v>
      </c>
    </row>
    <row r="3614" spans="1:7" ht="15">
      <c r="A3614" s="90" t="s">
        <v>2977</v>
      </c>
      <c r="B3614" s="89">
        <v>2</v>
      </c>
      <c r="C3614" s="103">
        <v>0</v>
      </c>
      <c r="D3614" s="89" t="s">
        <v>1396</v>
      </c>
      <c r="E3614" s="89" t="b">
        <v>0</v>
      </c>
      <c r="F3614" s="89" t="b">
        <v>0</v>
      </c>
      <c r="G3614" s="89" t="b">
        <v>0</v>
      </c>
    </row>
    <row r="3615" spans="1:7" ht="15">
      <c r="A3615" s="90" t="s">
        <v>3435</v>
      </c>
      <c r="B3615" s="89">
        <v>2</v>
      </c>
      <c r="C3615" s="103">
        <v>0</v>
      </c>
      <c r="D3615" s="89" t="s">
        <v>1396</v>
      </c>
      <c r="E3615" s="89" t="b">
        <v>0</v>
      </c>
      <c r="F3615" s="89" t="b">
        <v>0</v>
      </c>
      <c r="G3615" s="89" t="b">
        <v>0</v>
      </c>
    </row>
    <row r="3616" spans="1:7" ht="15">
      <c r="A3616" s="90" t="s">
        <v>2058</v>
      </c>
      <c r="B3616" s="89">
        <v>2</v>
      </c>
      <c r="C3616" s="103">
        <v>0</v>
      </c>
      <c r="D3616" s="89" t="s">
        <v>1396</v>
      </c>
      <c r="E3616" s="89" t="b">
        <v>0</v>
      </c>
      <c r="F3616" s="89" t="b">
        <v>0</v>
      </c>
      <c r="G3616" s="89" t="b">
        <v>0</v>
      </c>
    </row>
    <row r="3617" spans="1:7" ht="15">
      <c r="A3617" s="90" t="s">
        <v>3322</v>
      </c>
      <c r="B3617" s="89">
        <v>2</v>
      </c>
      <c r="C3617" s="103">
        <v>0</v>
      </c>
      <c r="D3617" s="89" t="s">
        <v>1396</v>
      </c>
      <c r="E3617" s="89" t="b">
        <v>0</v>
      </c>
      <c r="F3617" s="89" t="b">
        <v>0</v>
      </c>
      <c r="G3617" s="89" t="b">
        <v>0</v>
      </c>
    </row>
    <row r="3618" spans="1:7" ht="15">
      <c r="A3618" s="90" t="s">
        <v>2830</v>
      </c>
      <c r="B3618" s="89">
        <v>2</v>
      </c>
      <c r="C3618" s="103">
        <v>0</v>
      </c>
      <c r="D3618" s="89" t="s">
        <v>1396</v>
      </c>
      <c r="E3618" s="89" t="b">
        <v>0</v>
      </c>
      <c r="F3618" s="89" t="b">
        <v>0</v>
      </c>
      <c r="G3618" s="89" t="b">
        <v>0</v>
      </c>
    </row>
    <row r="3619" spans="1:7" ht="15">
      <c r="A3619" s="90" t="s">
        <v>3470</v>
      </c>
      <c r="B3619" s="89">
        <v>2</v>
      </c>
      <c r="C3619" s="103">
        <v>0</v>
      </c>
      <c r="D3619" s="89" t="s">
        <v>1396</v>
      </c>
      <c r="E3619" s="89" t="b">
        <v>0</v>
      </c>
      <c r="F3619" s="89" t="b">
        <v>0</v>
      </c>
      <c r="G3619" s="89" t="b">
        <v>0</v>
      </c>
    </row>
    <row r="3620" spans="1:7" ht="15">
      <c r="A3620" s="90" t="s">
        <v>2917</v>
      </c>
      <c r="B3620" s="89">
        <v>2</v>
      </c>
      <c r="C3620" s="103">
        <v>0</v>
      </c>
      <c r="D3620" s="89" t="s">
        <v>1396</v>
      </c>
      <c r="E3620" s="89" t="b">
        <v>0</v>
      </c>
      <c r="F3620" s="89" t="b">
        <v>0</v>
      </c>
      <c r="G3620" s="89" t="b">
        <v>0</v>
      </c>
    </row>
    <row r="3621" spans="1:7" ht="15">
      <c r="A3621" s="90" t="s">
        <v>1627</v>
      </c>
      <c r="B3621" s="89">
        <v>2</v>
      </c>
      <c r="C3621" s="103">
        <v>0</v>
      </c>
      <c r="D3621" s="89" t="s">
        <v>1396</v>
      </c>
      <c r="E3621" s="89" t="b">
        <v>0</v>
      </c>
      <c r="F3621" s="89" t="b">
        <v>0</v>
      </c>
      <c r="G3621" s="89" t="b">
        <v>0</v>
      </c>
    </row>
    <row r="3622" spans="1:7" ht="15">
      <c r="A3622" s="90" t="s">
        <v>1462</v>
      </c>
      <c r="B3622" s="89">
        <v>2</v>
      </c>
      <c r="C3622" s="103">
        <v>0</v>
      </c>
      <c r="D3622" s="89" t="s">
        <v>1396</v>
      </c>
      <c r="E3622" s="89" t="b">
        <v>0</v>
      </c>
      <c r="F3622" s="89" t="b">
        <v>0</v>
      </c>
      <c r="G3622" s="89" t="b">
        <v>0</v>
      </c>
    </row>
    <row r="3623" spans="1:7" ht="15">
      <c r="A3623" s="90" t="s">
        <v>1897</v>
      </c>
      <c r="B3623" s="89">
        <v>2</v>
      </c>
      <c r="C3623" s="103">
        <v>0</v>
      </c>
      <c r="D3623" s="89" t="s">
        <v>1396</v>
      </c>
      <c r="E3623" s="89" t="b">
        <v>0</v>
      </c>
      <c r="F3623" s="89" t="b">
        <v>0</v>
      </c>
      <c r="G3623" s="89" t="b">
        <v>0</v>
      </c>
    </row>
    <row r="3624" spans="1:7" ht="15">
      <c r="A3624" s="90" t="s">
        <v>1533</v>
      </c>
      <c r="B3624" s="89">
        <v>9</v>
      </c>
      <c r="C3624" s="103">
        <v>0</v>
      </c>
      <c r="D3624" s="89" t="s">
        <v>1397</v>
      </c>
      <c r="E3624" s="89" t="b">
        <v>0</v>
      </c>
      <c r="F3624" s="89" t="b">
        <v>0</v>
      </c>
      <c r="G3624" s="89" t="b">
        <v>0</v>
      </c>
    </row>
    <row r="3625" spans="1:7" ht="15">
      <c r="A3625" s="90" t="s">
        <v>1582</v>
      </c>
      <c r="B3625" s="89">
        <v>9</v>
      </c>
      <c r="C3625" s="103">
        <v>0</v>
      </c>
      <c r="D3625" s="89" t="s">
        <v>1397</v>
      </c>
      <c r="E3625" s="89" t="b">
        <v>0</v>
      </c>
      <c r="F3625" s="89" t="b">
        <v>0</v>
      </c>
      <c r="G3625" s="89" t="b">
        <v>0</v>
      </c>
    </row>
    <row r="3626" spans="1:7" ht="15">
      <c r="A3626" s="90" t="s">
        <v>1843</v>
      </c>
      <c r="B3626" s="89">
        <v>5</v>
      </c>
      <c r="C3626" s="103">
        <v>0</v>
      </c>
      <c r="D3626" s="89" t="s">
        <v>1397</v>
      </c>
      <c r="E3626" s="89" t="b">
        <v>0</v>
      </c>
      <c r="F3626" s="89" t="b">
        <v>0</v>
      </c>
      <c r="G3626" s="89" t="b">
        <v>0</v>
      </c>
    </row>
    <row r="3627" spans="1:7" ht="15">
      <c r="A3627" s="90" t="s">
        <v>1458</v>
      </c>
      <c r="B3627" s="89">
        <v>5</v>
      </c>
      <c r="C3627" s="103">
        <v>0</v>
      </c>
      <c r="D3627" s="89" t="s">
        <v>1397</v>
      </c>
      <c r="E3627" s="89" t="b">
        <v>0</v>
      </c>
      <c r="F3627" s="89" t="b">
        <v>0</v>
      </c>
      <c r="G3627" s="89" t="b">
        <v>0</v>
      </c>
    </row>
    <row r="3628" spans="1:7" ht="15">
      <c r="A3628" s="90" t="s">
        <v>1518</v>
      </c>
      <c r="B3628" s="89">
        <v>4</v>
      </c>
      <c r="C3628" s="103">
        <v>0</v>
      </c>
      <c r="D3628" s="89" t="s">
        <v>1397</v>
      </c>
      <c r="E3628" s="89" t="b">
        <v>0</v>
      </c>
      <c r="F3628" s="89" t="b">
        <v>0</v>
      </c>
      <c r="G3628" s="89" t="b">
        <v>0</v>
      </c>
    </row>
    <row r="3629" spans="1:7" ht="15">
      <c r="A3629" s="90" t="s">
        <v>2026</v>
      </c>
      <c r="B3629" s="89">
        <v>3</v>
      </c>
      <c r="C3629" s="103">
        <v>0</v>
      </c>
      <c r="D3629" s="89" t="s">
        <v>1397</v>
      </c>
      <c r="E3629" s="89" t="b">
        <v>0</v>
      </c>
      <c r="F3629" s="89" t="b">
        <v>0</v>
      </c>
      <c r="G3629" s="89" t="b">
        <v>0</v>
      </c>
    </row>
    <row r="3630" spans="1:7" ht="15">
      <c r="A3630" s="90" t="s">
        <v>2440</v>
      </c>
      <c r="B3630" s="89">
        <v>3</v>
      </c>
      <c r="C3630" s="103">
        <v>0</v>
      </c>
      <c r="D3630" s="89" t="s">
        <v>1397</v>
      </c>
      <c r="E3630" s="89" t="b">
        <v>0</v>
      </c>
      <c r="F3630" s="89" t="b">
        <v>0</v>
      </c>
      <c r="G3630" s="89" t="b">
        <v>0</v>
      </c>
    </row>
    <row r="3631" spans="1:7" ht="15">
      <c r="A3631" s="90" t="s">
        <v>1456</v>
      </c>
      <c r="B3631" s="89">
        <v>3</v>
      </c>
      <c r="C3631" s="103">
        <v>0</v>
      </c>
      <c r="D3631" s="89" t="s">
        <v>1397</v>
      </c>
      <c r="E3631" s="89" t="b">
        <v>0</v>
      </c>
      <c r="F3631" s="89" t="b">
        <v>0</v>
      </c>
      <c r="G3631" s="89" t="b">
        <v>0</v>
      </c>
    </row>
    <row r="3632" spans="1:7" ht="15">
      <c r="A3632" s="90" t="s">
        <v>2321</v>
      </c>
      <c r="B3632" s="89">
        <v>3</v>
      </c>
      <c r="C3632" s="103">
        <v>0</v>
      </c>
      <c r="D3632" s="89" t="s">
        <v>1397</v>
      </c>
      <c r="E3632" s="89" t="b">
        <v>0</v>
      </c>
      <c r="F3632" s="89" t="b">
        <v>0</v>
      </c>
      <c r="G3632" s="89" t="b">
        <v>0</v>
      </c>
    </row>
    <row r="3633" spans="1:7" ht="15">
      <c r="A3633" s="90" t="s">
        <v>1530</v>
      </c>
      <c r="B3633" s="89">
        <v>3</v>
      </c>
      <c r="C3633" s="103">
        <v>0</v>
      </c>
      <c r="D3633" s="89" t="s">
        <v>1397</v>
      </c>
      <c r="E3633" s="89" t="b">
        <v>0</v>
      </c>
      <c r="F3633" s="89" t="b">
        <v>0</v>
      </c>
      <c r="G3633" s="89" t="b">
        <v>0</v>
      </c>
    </row>
    <row r="3634" spans="1:7" ht="15">
      <c r="A3634" s="90" t="s">
        <v>1455</v>
      </c>
      <c r="B3634" s="89">
        <v>3</v>
      </c>
      <c r="C3634" s="103">
        <v>0</v>
      </c>
      <c r="D3634" s="89" t="s">
        <v>1397</v>
      </c>
      <c r="E3634" s="89" t="b">
        <v>0</v>
      </c>
      <c r="F3634" s="89" t="b">
        <v>0</v>
      </c>
      <c r="G3634" s="89" t="b">
        <v>0</v>
      </c>
    </row>
    <row r="3635" spans="1:7" ht="15">
      <c r="A3635" s="90" t="s">
        <v>1841</v>
      </c>
      <c r="B3635" s="89">
        <v>2</v>
      </c>
      <c r="C3635" s="103">
        <v>0</v>
      </c>
      <c r="D3635" s="89" t="s">
        <v>1397</v>
      </c>
      <c r="E3635" s="89" t="b">
        <v>0</v>
      </c>
      <c r="F3635" s="89" t="b">
        <v>0</v>
      </c>
      <c r="G3635" s="89" t="b">
        <v>0</v>
      </c>
    </row>
    <row r="3636" spans="1:7" ht="15">
      <c r="A3636" s="90" t="s">
        <v>2712</v>
      </c>
      <c r="B3636" s="89">
        <v>2</v>
      </c>
      <c r="C3636" s="103">
        <v>0</v>
      </c>
      <c r="D3636" s="89" t="s">
        <v>1397</v>
      </c>
      <c r="E3636" s="89" t="b">
        <v>0</v>
      </c>
      <c r="F3636" s="89" t="b">
        <v>0</v>
      </c>
      <c r="G3636" s="89" t="b">
        <v>0</v>
      </c>
    </row>
    <row r="3637" spans="1:7" ht="15">
      <c r="A3637" s="90" t="s">
        <v>1235</v>
      </c>
      <c r="B3637" s="89">
        <v>2</v>
      </c>
      <c r="C3637" s="103">
        <v>0</v>
      </c>
      <c r="D3637" s="89" t="s">
        <v>1397</v>
      </c>
      <c r="E3637" s="89" t="b">
        <v>0</v>
      </c>
      <c r="F3637" s="89" t="b">
        <v>0</v>
      </c>
      <c r="G3637" s="89" t="b">
        <v>0</v>
      </c>
    </row>
    <row r="3638" spans="1:7" ht="15">
      <c r="A3638" s="90" t="s">
        <v>1592</v>
      </c>
      <c r="B3638" s="89">
        <v>2</v>
      </c>
      <c r="C3638" s="103">
        <v>0</v>
      </c>
      <c r="D3638" s="89" t="s">
        <v>1397</v>
      </c>
      <c r="E3638" s="89" t="b">
        <v>0</v>
      </c>
      <c r="F3638" s="89" t="b">
        <v>0</v>
      </c>
      <c r="G3638" s="89" t="b">
        <v>0</v>
      </c>
    </row>
    <row r="3639" spans="1:7" ht="15">
      <c r="A3639" s="90" t="s">
        <v>1474</v>
      </c>
      <c r="B3639" s="89">
        <v>2</v>
      </c>
      <c r="C3639" s="103">
        <v>0</v>
      </c>
      <c r="D3639" s="89" t="s">
        <v>1397</v>
      </c>
      <c r="E3639" s="89" t="b">
        <v>0</v>
      </c>
      <c r="F3639" s="89" t="b">
        <v>0</v>
      </c>
      <c r="G3639" s="89" t="b">
        <v>0</v>
      </c>
    </row>
    <row r="3640" spans="1:7" ht="15">
      <c r="A3640" s="90" t="s">
        <v>2717</v>
      </c>
      <c r="B3640" s="89">
        <v>2</v>
      </c>
      <c r="C3640" s="103">
        <v>0</v>
      </c>
      <c r="D3640" s="89" t="s">
        <v>1397</v>
      </c>
      <c r="E3640" s="89" t="b">
        <v>0</v>
      </c>
      <c r="F3640" s="89" t="b">
        <v>0</v>
      </c>
      <c r="G3640" s="89" t="b">
        <v>0</v>
      </c>
    </row>
    <row r="3641" spans="1:7" ht="15">
      <c r="A3641" s="90" t="s">
        <v>2097</v>
      </c>
      <c r="B3641" s="89">
        <v>2</v>
      </c>
      <c r="C3641" s="103">
        <v>0</v>
      </c>
      <c r="D3641" s="89" t="s">
        <v>1397</v>
      </c>
      <c r="E3641" s="89" t="b">
        <v>0</v>
      </c>
      <c r="F3641" s="89" t="b">
        <v>0</v>
      </c>
      <c r="G3641" s="89" t="b">
        <v>0</v>
      </c>
    </row>
    <row r="3642" spans="1:7" ht="15">
      <c r="A3642" s="90" t="s">
        <v>3274</v>
      </c>
      <c r="B3642" s="89">
        <v>2</v>
      </c>
      <c r="C3642" s="103">
        <v>0</v>
      </c>
      <c r="D3642" s="89" t="s">
        <v>1397</v>
      </c>
      <c r="E3642" s="89" t="b">
        <v>0</v>
      </c>
      <c r="F3642" s="89" t="b">
        <v>0</v>
      </c>
      <c r="G3642" s="89" t="b">
        <v>0</v>
      </c>
    </row>
    <row r="3643" spans="1:7" ht="15">
      <c r="A3643" s="90" t="s">
        <v>3306</v>
      </c>
      <c r="B3643" s="89">
        <v>2</v>
      </c>
      <c r="C3643" s="103">
        <v>0</v>
      </c>
      <c r="D3643" s="89" t="s">
        <v>1397</v>
      </c>
      <c r="E3643" s="89" t="b">
        <v>0</v>
      </c>
      <c r="F3643" s="89" t="b">
        <v>0</v>
      </c>
      <c r="G3643" s="89" t="b">
        <v>0</v>
      </c>
    </row>
    <row r="3644" spans="1:7" ht="15">
      <c r="A3644" s="90" t="s">
        <v>1491</v>
      </c>
      <c r="B3644" s="89">
        <v>4</v>
      </c>
      <c r="C3644" s="103">
        <v>0</v>
      </c>
      <c r="D3644" s="89" t="s">
        <v>1398</v>
      </c>
      <c r="E3644" s="89" t="b">
        <v>0</v>
      </c>
      <c r="F3644" s="89" t="b">
        <v>0</v>
      </c>
      <c r="G3644" s="89" t="b">
        <v>0</v>
      </c>
    </row>
    <row r="3645" spans="1:7" ht="15">
      <c r="A3645" s="90" t="s">
        <v>1455</v>
      </c>
      <c r="B3645" s="89">
        <v>3</v>
      </c>
      <c r="C3645" s="103">
        <v>0</v>
      </c>
      <c r="D3645" s="89" t="s">
        <v>1398</v>
      </c>
      <c r="E3645" s="89" t="b">
        <v>0</v>
      </c>
      <c r="F3645" s="89" t="b">
        <v>0</v>
      </c>
      <c r="G3645" s="89" t="b">
        <v>0</v>
      </c>
    </row>
    <row r="3646" spans="1:7" ht="15">
      <c r="A3646" s="90" t="s">
        <v>1486</v>
      </c>
      <c r="B3646" s="89">
        <v>2</v>
      </c>
      <c r="C3646" s="103">
        <v>0</v>
      </c>
      <c r="D3646" s="89" t="s">
        <v>1398</v>
      </c>
      <c r="E3646" s="89" t="b">
        <v>0</v>
      </c>
      <c r="F3646" s="89" t="b">
        <v>0</v>
      </c>
      <c r="G3646" s="89" t="b">
        <v>0</v>
      </c>
    </row>
    <row r="3647" spans="1:7" ht="15">
      <c r="A3647" s="90" t="s">
        <v>1457</v>
      </c>
      <c r="B3647" s="89">
        <v>2</v>
      </c>
      <c r="C3647" s="103">
        <v>0</v>
      </c>
      <c r="D3647" s="89" t="s">
        <v>1398</v>
      </c>
      <c r="E3647" s="89" t="b">
        <v>0</v>
      </c>
      <c r="F3647" s="89" t="b">
        <v>0</v>
      </c>
      <c r="G3647" s="89" t="b">
        <v>0</v>
      </c>
    </row>
    <row r="3648" spans="1:7" ht="15">
      <c r="A3648" s="90" t="s">
        <v>1608</v>
      </c>
      <c r="B3648" s="89">
        <v>2</v>
      </c>
      <c r="C3648" s="103">
        <v>0</v>
      </c>
      <c r="D3648" s="89" t="s">
        <v>1398</v>
      </c>
      <c r="E3648" s="89" t="b">
        <v>1</v>
      </c>
      <c r="F3648" s="89" t="b">
        <v>0</v>
      </c>
      <c r="G3648" s="89" t="b">
        <v>0</v>
      </c>
    </row>
    <row r="3649" spans="1:7" ht="15">
      <c r="A3649" s="90" t="s">
        <v>1521</v>
      </c>
      <c r="B3649" s="89">
        <v>2</v>
      </c>
      <c r="C3649" s="103">
        <v>0</v>
      </c>
      <c r="D3649" s="89" t="s">
        <v>1398</v>
      </c>
      <c r="E3649" s="89" t="b">
        <v>0</v>
      </c>
      <c r="F3649" s="89" t="b">
        <v>0</v>
      </c>
      <c r="G3649" s="89" t="b">
        <v>0</v>
      </c>
    </row>
    <row r="3650" spans="1:7" ht="15">
      <c r="A3650" s="90" t="s">
        <v>2077</v>
      </c>
      <c r="B3650" s="89">
        <v>2</v>
      </c>
      <c r="C3650" s="103">
        <v>0</v>
      </c>
      <c r="D3650" s="89" t="s">
        <v>1398</v>
      </c>
      <c r="E3650" s="89" t="b">
        <v>0</v>
      </c>
      <c r="F3650" s="89" t="b">
        <v>0</v>
      </c>
      <c r="G3650" s="89" t="b">
        <v>0</v>
      </c>
    </row>
    <row r="3651" spans="1:7" ht="15">
      <c r="A3651" s="90" t="s">
        <v>1656</v>
      </c>
      <c r="B3651" s="89">
        <v>2</v>
      </c>
      <c r="C3651" s="103">
        <v>0</v>
      </c>
      <c r="D3651" s="89" t="s">
        <v>1399</v>
      </c>
      <c r="E3651" s="89" t="b">
        <v>0</v>
      </c>
      <c r="F3651" s="89" t="b">
        <v>0</v>
      </c>
      <c r="G3651" s="89" t="b">
        <v>0</v>
      </c>
    </row>
    <row r="3652" spans="1:7" ht="15">
      <c r="A3652" s="90" t="s">
        <v>1455</v>
      </c>
      <c r="B3652" s="89">
        <v>2</v>
      </c>
      <c r="C3652" s="103">
        <v>0</v>
      </c>
      <c r="D3652" s="89" t="s">
        <v>1399</v>
      </c>
      <c r="E3652" s="89" t="b">
        <v>0</v>
      </c>
      <c r="F3652" s="89" t="b">
        <v>0</v>
      </c>
      <c r="G3652" s="89" t="b">
        <v>0</v>
      </c>
    </row>
    <row r="3653" spans="1:7" ht="15">
      <c r="A3653" s="90" t="s">
        <v>2689</v>
      </c>
      <c r="B3653" s="89">
        <v>2</v>
      </c>
      <c r="C3653" s="103">
        <v>0</v>
      </c>
      <c r="D3653" s="89" t="s">
        <v>1399</v>
      </c>
      <c r="E3653" s="89" t="b">
        <v>0</v>
      </c>
      <c r="F3653" s="89" t="b">
        <v>0</v>
      </c>
      <c r="G3653" s="89" t="b">
        <v>0</v>
      </c>
    </row>
    <row r="3654" spans="1:7" ht="15">
      <c r="A3654" s="90" t="s">
        <v>1455</v>
      </c>
      <c r="B3654" s="89">
        <v>6</v>
      </c>
      <c r="C3654" s="103">
        <v>0</v>
      </c>
      <c r="D3654" s="89" t="s">
        <v>1400</v>
      </c>
      <c r="E3654" s="89" t="b">
        <v>0</v>
      </c>
      <c r="F3654" s="89" t="b">
        <v>0</v>
      </c>
      <c r="G3654" s="89" t="b">
        <v>0</v>
      </c>
    </row>
    <row r="3655" spans="1:7" ht="15">
      <c r="A3655" s="90" t="s">
        <v>1457</v>
      </c>
      <c r="B3655" s="89">
        <v>5</v>
      </c>
      <c r="C3655" s="103">
        <v>0</v>
      </c>
      <c r="D3655" s="89" t="s">
        <v>1400</v>
      </c>
      <c r="E3655" s="89" t="b">
        <v>0</v>
      </c>
      <c r="F3655" s="89" t="b">
        <v>0</v>
      </c>
      <c r="G3655" s="89" t="b">
        <v>0</v>
      </c>
    </row>
    <row r="3656" spans="1:7" ht="15">
      <c r="A3656" s="90" t="s">
        <v>1479</v>
      </c>
      <c r="B3656" s="89">
        <v>5</v>
      </c>
      <c r="C3656" s="103">
        <v>0</v>
      </c>
      <c r="D3656" s="89" t="s">
        <v>1400</v>
      </c>
      <c r="E3656" s="89" t="b">
        <v>0</v>
      </c>
      <c r="F3656" s="89" t="b">
        <v>0</v>
      </c>
      <c r="G3656" s="89" t="b">
        <v>0</v>
      </c>
    </row>
    <row r="3657" spans="1:7" ht="15">
      <c r="A3657" s="90" t="s">
        <v>1477</v>
      </c>
      <c r="B3657" s="89">
        <v>4</v>
      </c>
      <c r="C3657" s="103">
        <v>0</v>
      </c>
      <c r="D3657" s="89" t="s">
        <v>1400</v>
      </c>
      <c r="E3657" s="89" t="b">
        <v>0</v>
      </c>
      <c r="F3657" s="89" t="b">
        <v>0</v>
      </c>
      <c r="G3657" s="89" t="b">
        <v>0</v>
      </c>
    </row>
    <row r="3658" spans="1:7" ht="15">
      <c r="A3658" s="90" t="s">
        <v>2297</v>
      </c>
      <c r="B3658" s="89">
        <v>4</v>
      </c>
      <c r="C3658" s="103">
        <v>0</v>
      </c>
      <c r="D3658" s="89" t="s">
        <v>1400</v>
      </c>
      <c r="E3658" s="89" t="b">
        <v>0</v>
      </c>
      <c r="F3658" s="89" t="b">
        <v>0</v>
      </c>
      <c r="G3658" s="89" t="b">
        <v>0</v>
      </c>
    </row>
    <row r="3659" spans="1:7" ht="15">
      <c r="A3659" s="90" t="s">
        <v>2276</v>
      </c>
      <c r="B3659" s="89">
        <v>4</v>
      </c>
      <c r="C3659" s="103">
        <v>0</v>
      </c>
      <c r="D3659" s="89" t="s">
        <v>1400</v>
      </c>
      <c r="E3659" s="89" t="b">
        <v>1</v>
      </c>
      <c r="F3659" s="89" t="b">
        <v>0</v>
      </c>
      <c r="G3659" s="89" t="b">
        <v>0</v>
      </c>
    </row>
    <row r="3660" spans="1:7" ht="15">
      <c r="A3660" s="90" t="s">
        <v>2181</v>
      </c>
      <c r="B3660" s="89">
        <v>4</v>
      </c>
      <c r="C3660" s="103">
        <v>0</v>
      </c>
      <c r="D3660" s="89" t="s">
        <v>1400</v>
      </c>
      <c r="E3660" s="89" t="b">
        <v>0</v>
      </c>
      <c r="F3660" s="89" t="b">
        <v>0</v>
      </c>
      <c r="G3660" s="89" t="b">
        <v>0</v>
      </c>
    </row>
    <row r="3661" spans="1:7" ht="15">
      <c r="A3661" s="90" t="s">
        <v>2211</v>
      </c>
      <c r="B3661" s="89">
        <v>4</v>
      </c>
      <c r="C3661" s="103">
        <v>0</v>
      </c>
      <c r="D3661" s="89" t="s">
        <v>1400</v>
      </c>
      <c r="E3661" s="89" t="b">
        <v>0</v>
      </c>
      <c r="F3661" s="89" t="b">
        <v>0</v>
      </c>
      <c r="G3661" s="89" t="b">
        <v>0</v>
      </c>
    </row>
    <row r="3662" spans="1:7" ht="15">
      <c r="A3662" s="90" t="s">
        <v>1524</v>
      </c>
      <c r="B3662" s="89">
        <v>4</v>
      </c>
      <c r="C3662" s="103">
        <v>0</v>
      </c>
      <c r="D3662" s="89" t="s">
        <v>1400</v>
      </c>
      <c r="E3662" s="89" t="b">
        <v>0</v>
      </c>
      <c r="F3662" s="89" t="b">
        <v>0</v>
      </c>
      <c r="G3662" s="89" t="b">
        <v>0</v>
      </c>
    </row>
    <row r="3663" spans="1:7" ht="15">
      <c r="A3663" s="90" t="s">
        <v>1499</v>
      </c>
      <c r="B3663" s="89">
        <v>3</v>
      </c>
      <c r="C3663" s="103">
        <v>0</v>
      </c>
      <c r="D3663" s="89" t="s">
        <v>1400</v>
      </c>
      <c r="E3663" s="89" t="b">
        <v>0</v>
      </c>
      <c r="F3663" s="89" t="b">
        <v>0</v>
      </c>
      <c r="G3663" s="89" t="b">
        <v>0</v>
      </c>
    </row>
    <row r="3664" spans="1:7" ht="15">
      <c r="A3664" s="90" t="s">
        <v>1502</v>
      </c>
      <c r="B3664" s="89">
        <v>3</v>
      </c>
      <c r="C3664" s="103">
        <v>0</v>
      </c>
      <c r="D3664" s="89" t="s">
        <v>1400</v>
      </c>
      <c r="E3664" s="89" t="b">
        <v>0</v>
      </c>
      <c r="F3664" s="89" t="b">
        <v>0</v>
      </c>
      <c r="G3664" s="89" t="b">
        <v>0</v>
      </c>
    </row>
    <row r="3665" spans="1:7" ht="15">
      <c r="A3665" s="90" t="s">
        <v>2207</v>
      </c>
      <c r="B3665" s="89">
        <v>3</v>
      </c>
      <c r="C3665" s="103">
        <v>0</v>
      </c>
      <c r="D3665" s="89" t="s">
        <v>1400</v>
      </c>
      <c r="E3665" s="89" t="b">
        <v>0</v>
      </c>
      <c r="F3665" s="89" t="b">
        <v>0</v>
      </c>
      <c r="G3665" s="89" t="b">
        <v>0</v>
      </c>
    </row>
    <row r="3666" spans="1:7" ht="15">
      <c r="A3666" s="90" t="s">
        <v>3411</v>
      </c>
      <c r="B3666" s="89">
        <v>2</v>
      </c>
      <c r="C3666" s="103">
        <v>0</v>
      </c>
      <c r="D3666" s="89" t="s">
        <v>1400</v>
      </c>
      <c r="E3666" s="89" t="b">
        <v>0</v>
      </c>
      <c r="F3666" s="89" t="b">
        <v>0</v>
      </c>
      <c r="G3666" s="89" t="b">
        <v>0</v>
      </c>
    </row>
    <row r="3667" spans="1:7" ht="15">
      <c r="A3667" s="90" t="s">
        <v>1886</v>
      </c>
      <c r="B3667" s="89">
        <v>2</v>
      </c>
      <c r="C3667" s="103">
        <v>0</v>
      </c>
      <c r="D3667" s="89" t="s">
        <v>1400</v>
      </c>
      <c r="E3667" s="89" t="b">
        <v>0</v>
      </c>
      <c r="F3667" s="89" t="b">
        <v>0</v>
      </c>
      <c r="G3667" s="89" t="b">
        <v>0</v>
      </c>
    </row>
    <row r="3668" spans="1:7" ht="15">
      <c r="A3668" s="90" t="s">
        <v>1556</v>
      </c>
      <c r="B3668" s="89">
        <v>2</v>
      </c>
      <c r="C3668" s="103">
        <v>0</v>
      </c>
      <c r="D3668" s="89" t="s">
        <v>1400</v>
      </c>
      <c r="E3668" s="89" t="b">
        <v>0</v>
      </c>
      <c r="F3668" s="89" t="b">
        <v>0</v>
      </c>
      <c r="G3668" s="89" t="b">
        <v>0</v>
      </c>
    </row>
    <row r="3669" spans="1:7" ht="15">
      <c r="A3669" s="90" t="s">
        <v>2190</v>
      </c>
      <c r="B3669" s="89">
        <v>2</v>
      </c>
      <c r="C3669" s="103">
        <v>0</v>
      </c>
      <c r="D3669" s="89" t="s">
        <v>1400</v>
      </c>
      <c r="E3669" s="89" t="b">
        <v>0</v>
      </c>
      <c r="F3669" s="89" t="b">
        <v>0</v>
      </c>
      <c r="G3669" s="89" t="b">
        <v>0</v>
      </c>
    </row>
    <row r="3670" spans="1:7" ht="15">
      <c r="A3670" s="90" t="s">
        <v>1996</v>
      </c>
      <c r="B3670" s="89">
        <v>2</v>
      </c>
      <c r="C3670" s="103">
        <v>0</v>
      </c>
      <c r="D3670" s="89" t="s">
        <v>1400</v>
      </c>
      <c r="E3670" s="89" t="b">
        <v>0</v>
      </c>
      <c r="F3670" s="89" t="b">
        <v>0</v>
      </c>
      <c r="G3670" s="89" t="b">
        <v>0</v>
      </c>
    </row>
    <row r="3671" spans="1:7" ht="15">
      <c r="A3671" s="90" t="s">
        <v>3106</v>
      </c>
      <c r="B3671" s="89">
        <v>2</v>
      </c>
      <c r="C3671" s="103">
        <v>0</v>
      </c>
      <c r="D3671" s="89" t="s">
        <v>1400</v>
      </c>
      <c r="E3671" s="89" t="b">
        <v>0</v>
      </c>
      <c r="F3671" s="89" t="b">
        <v>0</v>
      </c>
      <c r="G3671" s="89" t="b">
        <v>0</v>
      </c>
    </row>
    <row r="3672" spans="1:7" ht="15">
      <c r="A3672" s="90" t="s">
        <v>3424</v>
      </c>
      <c r="B3672" s="89">
        <v>2</v>
      </c>
      <c r="C3672" s="103">
        <v>0</v>
      </c>
      <c r="D3672" s="89" t="s">
        <v>1400</v>
      </c>
      <c r="E3672" s="89" t="b">
        <v>0</v>
      </c>
      <c r="F3672" s="89" t="b">
        <v>0</v>
      </c>
      <c r="G3672" s="89" t="b">
        <v>0</v>
      </c>
    </row>
    <row r="3673" spans="1:7" ht="15">
      <c r="A3673" s="90" t="s">
        <v>1864</v>
      </c>
      <c r="B3673" s="89">
        <v>2</v>
      </c>
      <c r="C3673" s="103">
        <v>0</v>
      </c>
      <c r="D3673" s="89" t="s">
        <v>1400</v>
      </c>
      <c r="E3673" s="89" t="b">
        <v>0</v>
      </c>
      <c r="F3673" s="89" t="b">
        <v>0</v>
      </c>
      <c r="G3673" s="89" t="b">
        <v>0</v>
      </c>
    </row>
    <row r="3674" spans="1:7" ht="15">
      <c r="A3674" s="90" t="s">
        <v>2833</v>
      </c>
      <c r="B3674" s="89">
        <v>2</v>
      </c>
      <c r="C3674" s="103">
        <v>0</v>
      </c>
      <c r="D3674" s="89" t="s">
        <v>1400</v>
      </c>
      <c r="E3674" s="89" t="b">
        <v>0</v>
      </c>
      <c r="F3674" s="89" t="b">
        <v>0</v>
      </c>
      <c r="G3674" s="89" t="b">
        <v>0</v>
      </c>
    </row>
    <row r="3675" spans="1:7" ht="15">
      <c r="A3675" s="90" t="s">
        <v>2360</v>
      </c>
      <c r="B3675" s="89">
        <v>2</v>
      </c>
      <c r="C3675" s="103">
        <v>0</v>
      </c>
      <c r="D3675" s="89" t="s">
        <v>1400</v>
      </c>
      <c r="E3675" s="89" t="b">
        <v>0</v>
      </c>
      <c r="F3675" s="89" t="b">
        <v>0</v>
      </c>
      <c r="G3675" s="89" t="b">
        <v>0</v>
      </c>
    </row>
    <row r="3676" spans="1:7" ht="15">
      <c r="A3676" s="90" t="s">
        <v>1631</v>
      </c>
      <c r="B3676" s="89">
        <v>2</v>
      </c>
      <c r="C3676" s="103">
        <v>0</v>
      </c>
      <c r="D3676" s="89" t="s">
        <v>1400</v>
      </c>
      <c r="E3676" s="89" t="b">
        <v>0</v>
      </c>
      <c r="F3676" s="89" t="b">
        <v>0</v>
      </c>
      <c r="G3676" s="89" t="b">
        <v>0</v>
      </c>
    </row>
    <row r="3677" spans="1:7" ht="15">
      <c r="A3677" s="90" t="s">
        <v>1890</v>
      </c>
      <c r="B3677" s="89">
        <v>2</v>
      </c>
      <c r="C3677" s="103">
        <v>0</v>
      </c>
      <c r="D3677" s="89" t="s">
        <v>1400</v>
      </c>
      <c r="E3677" s="89" t="b">
        <v>0</v>
      </c>
      <c r="F3677" s="89" t="b">
        <v>0</v>
      </c>
      <c r="G3677" s="89" t="b">
        <v>0</v>
      </c>
    </row>
    <row r="3678" spans="1:7" ht="15">
      <c r="A3678" s="90" t="s">
        <v>3105</v>
      </c>
      <c r="B3678" s="89">
        <v>2</v>
      </c>
      <c r="C3678" s="103">
        <v>0</v>
      </c>
      <c r="D3678" s="89" t="s">
        <v>1400</v>
      </c>
      <c r="E3678" s="89" t="b">
        <v>1</v>
      </c>
      <c r="F3678" s="89" t="b">
        <v>0</v>
      </c>
      <c r="G3678" s="89" t="b">
        <v>0</v>
      </c>
    </row>
    <row r="3679" spans="1:7" ht="15">
      <c r="A3679" s="90" t="s">
        <v>1491</v>
      </c>
      <c r="B3679" s="89">
        <v>2</v>
      </c>
      <c r="C3679" s="103">
        <v>0</v>
      </c>
      <c r="D3679" s="89" t="s">
        <v>1400</v>
      </c>
      <c r="E3679" s="89" t="b">
        <v>0</v>
      </c>
      <c r="F3679" s="89" t="b">
        <v>0</v>
      </c>
      <c r="G3679" s="89" t="b">
        <v>0</v>
      </c>
    </row>
    <row r="3680" spans="1:7" ht="15">
      <c r="A3680" s="90" t="s">
        <v>2323</v>
      </c>
      <c r="B3680" s="89">
        <v>2</v>
      </c>
      <c r="C3680" s="103">
        <v>0</v>
      </c>
      <c r="D3680" s="89" t="s">
        <v>1400</v>
      </c>
      <c r="E3680" s="89" t="b">
        <v>0</v>
      </c>
      <c r="F3680" s="89" t="b">
        <v>0</v>
      </c>
      <c r="G3680" s="89" t="b">
        <v>0</v>
      </c>
    </row>
    <row r="3681" spans="1:7" ht="15">
      <c r="A3681" s="90" t="s">
        <v>1956</v>
      </c>
      <c r="B3681" s="89">
        <v>2</v>
      </c>
      <c r="C3681" s="103">
        <v>0</v>
      </c>
      <c r="D3681" s="89" t="s">
        <v>1400</v>
      </c>
      <c r="E3681" s="89" t="b">
        <v>0</v>
      </c>
      <c r="F3681" s="89" t="b">
        <v>0</v>
      </c>
      <c r="G3681" s="89" t="b">
        <v>0</v>
      </c>
    </row>
    <row r="3682" spans="1:7" ht="15">
      <c r="A3682" s="90" t="s">
        <v>1947</v>
      </c>
      <c r="B3682" s="89">
        <v>2</v>
      </c>
      <c r="C3682" s="103">
        <v>0</v>
      </c>
      <c r="D3682" s="89" t="s">
        <v>1400</v>
      </c>
      <c r="E3682" s="89" t="b">
        <v>0</v>
      </c>
      <c r="F3682" s="89" t="b">
        <v>0</v>
      </c>
      <c r="G3682" s="89" t="b">
        <v>0</v>
      </c>
    </row>
    <row r="3683" spans="1:7" ht="15">
      <c r="A3683" s="90" t="s">
        <v>2333</v>
      </c>
      <c r="B3683" s="89">
        <v>2</v>
      </c>
      <c r="C3683" s="103">
        <v>0</v>
      </c>
      <c r="D3683" s="89" t="s">
        <v>1400</v>
      </c>
      <c r="E3683" s="89" t="b">
        <v>0</v>
      </c>
      <c r="F3683" s="89" t="b">
        <v>0</v>
      </c>
      <c r="G3683" s="89" t="b">
        <v>0</v>
      </c>
    </row>
    <row r="3684" spans="1:7" ht="15">
      <c r="A3684" s="90" t="s">
        <v>3371</v>
      </c>
      <c r="B3684" s="89">
        <v>2</v>
      </c>
      <c r="C3684" s="103">
        <v>0</v>
      </c>
      <c r="D3684" s="89" t="s">
        <v>1400</v>
      </c>
      <c r="E3684" s="89" t="b">
        <v>0</v>
      </c>
      <c r="F3684" s="89" t="b">
        <v>0</v>
      </c>
      <c r="G3684" s="89" t="b">
        <v>0</v>
      </c>
    </row>
    <row r="3685" spans="1:7" ht="15">
      <c r="A3685" s="90" t="s">
        <v>1692</v>
      </c>
      <c r="B3685" s="89">
        <v>2</v>
      </c>
      <c r="C3685" s="103">
        <v>0</v>
      </c>
      <c r="D3685" s="89" t="s">
        <v>1400</v>
      </c>
      <c r="E3685" s="89" t="b">
        <v>0</v>
      </c>
      <c r="F3685" s="89" t="b">
        <v>0</v>
      </c>
      <c r="G3685" s="89" t="b">
        <v>0</v>
      </c>
    </row>
    <row r="3686" spans="1:7" ht="15">
      <c r="A3686" s="90" t="s">
        <v>1688</v>
      </c>
      <c r="B3686" s="89">
        <v>2</v>
      </c>
      <c r="C3686" s="103">
        <v>0</v>
      </c>
      <c r="D3686" s="89" t="s">
        <v>1400</v>
      </c>
      <c r="E3686" s="89" t="b">
        <v>0</v>
      </c>
      <c r="F3686" s="89" t="b">
        <v>0</v>
      </c>
      <c r="G3686" s="89" t="b">
        <v>0</v>
      </c>
    </row>
    <row r="3687" spans="1:7" ht="15">
      <c r="A3687" s="90" t="s">
        <v>2138</v>
      </c>
      <c r="B3687" s="89">
        <v>2</v>
      </c>
      <c r="C3687" s="103">
        <v>0</v>
      </c>
      <c r="D3687" s="89" t="s">
        <v>1400</v>
      </c>
      <c r="E3687" s="89" t="b">
        <v>0</v>
      </c>
      <c r="F3687" s="89" t="b">
        <v>0</v>
      </c>
      <c r="G3687" s="89" t="b">
        <v>0</v>
      </c>
    </row>
    <row r="3688" spans="1:7" ht="15">
      <c r="A3688" s="90" t="s">
        <v>2148</v>
      </c>
      <c r="B3688" s="89">
        <v>2</v>
      </c>
      <c r="C3688" s="103">
        <v>0</v>
      </c>
      <c r="D3688" s="89" t="s">
        <v>1400</v>
      </c>
      <c r="E3688" s="89" t="b">
        <v>0</v>
      </c>
      <c r="F3688" s="89" t="b">
        <v>0</v>
      </c>
      <c r="G3688" s="89" t="b">
        <v>0</v>
      </c>
    </row>
    <row r="3689" spans="1:7" ht="15">
      <c r="A3689" s="90" t="s">
        <v>1657</v>
      </c>
      <c r="B3689" s="89">
        <v>2</v>
      </c>
      <c r="C3689" s="103">
        <v>0</v>
      </c>
      <c r="D3689" s="89" t="s">
        <v>1400</v>
      </c>
      <c r="E3689" s="89" t="b">
        <v>0</v>
      </c>
      <c r="F3689" s="89" t="b">
        <v>0</v>
      </c>
      <c r="G3689" s="89" t="b">
        <v>0</v>
      </c>
    </row>
    <row r="3690" spans="1:7" ht="15">
      <c r="A3690" s="90" t="s">
        <v>2464</v>
      </c>
      <c r="B3690" s="89">
        <v>2</v>
      </c>
      <c r="C3690" s="103">
        <v>0</v>
      </c>
      <c r="D3690" s="89" t="s">
        <v>1400</v>
      </c>
      <c r="E3690" s="89" t="b">
        <v>0</v>
      </c>
      <c r="F3690" s="89" t="b">
        <v>0</v>
      </c>
      <c r="G3690" s="89" t="b">
        <v>0</v>
      </c>
    </row>
    <row r="3691" spans="1:7" ht="15">
      <c r="A3691" s="90" t="s">
        <v>1750</v>
      </c>
      <c r="B3691" s="89">
        <v>2</v>
      </c>
      <c r="C3691" s="103">
        <v>0</v>
      </c>
      <c r="D3691" s="89" t="s">
        <v>1400</v>
      </c>
      <c r="E3691" s="89" t="b">
        <v>1</v>
      </c>
      <c r="F3691" s="89" t="b">
        <v>0</v>
      </c>
      <c r="G3691" s="89" t="b">
        <v>0</v>
      </c>
    </row>
    <row r="3692" spans="1:7" ht="15">
      <c r="A3692" s="90" t="s">
        <v>1926</v>
      </c>
      <c r="B3692" s="89">
        <v>2</v>
      </c>
      <c r="C3692" s="103">
        <v>0</v>
      </c>
      <c r="D3692" s="89" t="s">
        <v>1400</v>
      </c>
      <c r="E3692" s="89" t="b">
        <v>0</v>
      </c>
      <c r="F3692" s="89" t="b">
        <v>0</v>
      </c>
      <c r="G3692" s="89" t="b">
        <v>0</v>
      </c>
    </row>
    <row r="3693" spans="1:7" ht="15">
      <c r="A3693" s="90" t="s">
        <v>3329</v>
      </c>
      <c r="B3693" s="89">
        <v>2</v>
      </c>
      <c r="C3693" s="103">
        <v>0</v>
      </c>
      <c r="D3693" s="89" t="s">
        <v>1400</v>
      </c>
      <c r="E3693" s="89" t="b">
        <v>1</v>
      </c>
      <c r="F3693" s="89" t="b">
        <v>0</v>
      </c>
      <c r="G3693" s="89" t="b">
        <v>0</v>
      </c>
    </row>
    <row r="3694" spans="1:7" ht="15">
      <c r="A3694" s="90" t="s">
        <v>1456</v>
      </c>
      <c r="B3694" s="89">
        <v>5</v>
      </c>
      <c r="C3694" s="103">
        <v>0</v>
      </c>
      <c r="D3694" s="89" t="s">
        <v>1401</v>
      </c>
      <c r="E3694" s="89" t="b">
        <v>0</v>
      </c>
      <c r="F3694" s="89" t="b">
        <v>0</v>
      </c>
      <c r="G3694" s="89" t="b">
        <v>0</v>
      </c>
    </row>
    <row r="3695" spans="1:7" ht="15">
      <c r="A3695" s="90" t="s">
        <v>1459</v>
      </c>
      <c r="B3695" s="89">
        <v>4</v>
      </c>
      <c r="C3695" s="103">
        <v>0</v>
      </c>
      <c r="D3695" s="89" t="s">
        <v>1401</v>
      </c>
      <c r="E3695" s="89" t="b">
        <v>0</v>
      </c>
      <c r="F3695" s="89" t="b">
        <v>0</v>
      </c>
      <c r="G3695" s="89" t="b">
        <v>0</v>
      </c>
    </row>
    <row r="3696" spans="1:7" ht="15">
      <c r="A3696" s="90" t="s">
        <v>1457</v>
      </c>
      <c r="B3696" s="89">
        <v>4</v>
      </c>
      <c r="C3696" s="103">
        <v>0</v>
      </c>
      <c r="D3696" s="89" t="s">
        <v>1401</v>
      </c>
      <c r="E3696" s="89" t="b">
        <v>0</v>
      </c>
      <c r="F3696" s="89" t="b">
        <v>0</v>
      </c>
      <c r="G3696" s="89" t="b">
        <v>0</v>
      </c>
    </row>
    <row r="3697" spans="1:7" ht="15">
      <c r="A3697" s="90" t="s">
        <v>1472</v>
      </c>
      <c r="B3697" s="89">
        <v>3</v>
      </c>
      <c r="C3697" s="103">
        <v>0</v>
      </c>
      <c r="D3697" s="89" t="s">
        <v>1401</v>
      </c>
      <c r="E3697" s="89" t="b">
        <v>0</v>
      </c>
      <c r="F3697" s="89" t="b">
        <v>0</v>
      </c>
      <c r="G3697" s="89" t="b">
        <v>0</v>
      </c>
    </row>
    <row r="3698" spans="1:7" ht="15">
      <c r="A3698" s="90" t="s">
        <v>1633</v>
      </c>
      <c r="B3698" s="89">
        <v>3</v>
      </c>
      <c r="C3698" s="103">
        <v>0</v>
      </c>
      <c r="D3698" s="89" t="s">
        <v>1401</v>
      </c>
      <c r="E3698" s="89" t="b">
        <v>0</v>
      </c>
      <c r="F3698" s="89" t="b">
        <v>0</v>
      </c>
      <c r="G3698" s="89" t="b">
        <v>0</v>
      </c>
    </row>
    <row r="3699" spans="1:7" ht="15">
      <c r="A3699" s="90" t="s">
        <v>1469</v>
      </c>
      <c r="B3699" s="89">
        <v>3</v>
      </c>
      <c r="C3699" s="103">
        <v>0</v>
      </c>
      <c r="D3699" s="89" t="s">
        <v>1401</v>
      </c>
      <c r="E3699" s="89" t="b">
        <v>0</v>
      </c>
      <c r="F3699" s="89" t="b">
        <v>0</v>
      </c>
      <c r="G3699" s="89" t="b">
        <v>0</v>
      </c>
    </row>
    <row r="3700" spans="1:7" ht="15">
      <c r="A3700" s="90" t="s">
        <v>1543</v>
      </c>
      <c r="B3700" s="89">
        <v>3</v>
      </c>
      <c r="C3700" s="103">
        <v>0</v>
      </c>
      <c r="D3700" s="89" t="s">
        <v>1401</v>
      </c>
      <c r="E3700" s="89" t="b">
        <v>0</v>
      </c>
      <c r="F3700" s="89" t="b">
        <v>0</v>
      </c>
      <c r="G3700" s="89" t="b">
        <v>0</v>
      </c>
    </row>
    <row r="3701" spans="1:7" ht="15">
      <c r="A3701" s="90" t="s">
        <v>1923</v>
      </c>
      <c r="B3701" s="89">
        <v>3</v>
      </c>
      <c r="C3701" s="103">
        <v>0</v>
      </c>
      <c r="D3701" s="89" t="s">
        <v>1401</v>
      </c>
      <c r="E3701" s="89" t="b">
        <v>0</v>
      </c>
      <c r="F3701" s="89" t="b">
        <v>0</v>
      </c>
      <c r="G3701" s="89" t="b">
        <v>0</v>
      </c>
    </row>
    <row r="3702" spans="1:7" ht="15">
      <c r="A3702" s="90" t="s">
        <v>1555</v>
      </c>
      <c r="B3702" s="89">
        <v>2</v>
      </c>
      <c r="C3702" s="103">
        <v>0</v>
      </c>
      <c r="D3702" s="89" t="s">
        <v>1401</v>
      </c>
      <c r="E3702" s="89" t="b">
        <v>0</v>
      </c>
      <c r="F3702" s="89" t="b">
        <v>0</v>
      </c>
      <c r="G3702" s="89" t="b">
        <v>0</v>
      </c>
    </row>
    <row r="3703" spans="1:7" ht="15">
      <c r="A3703" s="90" t="s">
        <v>3008</v>
      </c>
      <c r="B3703" s="89">
        <v>2</v>
      </c>
      <c r="C3703" s="103">
        <v>0</v>
      </c>
      <c r="D3703" s="89" t="s">
        <v>1401</v>
      </c>
      <c r="E3703" s="89" t="b">
        <v>0</v>
      </c>
      <c r="F3703" s="89" t="b">
        <v>0</v>
      </c>
      <c r="G3703" s="89" t="b">
        <v>0</v>
      </c>
    </row>
    <row r="3704" spans="1:7" ht="15">
      <c r="A3704" s="90" t="s">
        <v>1498</v>
      </c>
      <c r="B3704" s="89">
        <v>2</v>
      </c>
      <c r="C3704" s="103">
        <v>0</v>
      </c>
      <c r="D3704" s="89" t="s">
        <v>1401</v>
      </c>
      <c r="E3704" s="89" t="b">
        <v>0</v>
      </c>
      <c r="F3704" s="89" t="b">
        <v>0</v>
      </c>
      <c r="G3704" s="89" t="b">
        <v>0</v>
      </c>
    </row>
    <row r="3705" spans="1:7" ht="15">
      <c r="A3705" s="90" t="s">
        <v>1549</v>
      </c>
      <c r="B3705" s="89">
        <v>2</v>
      </c>
      <c r="C3705" s="103">
        <v>0</v>
      </c>
      <c r="D3705" s="89" t="s">
        <v>1401</v>
      </c>
      <c r="E3705" s="89" t="b">
        <v>0</v>
      </c>
      <c r="F3705" s="89" t="b">
        <v>0</v>
      </c>
      <c r="G3705" s="89" t="b">
        <v>0</v>
      </c>
    </row>
    <row r="3706" spans="1:7" ht="15">
      <c r="A3706" s="90" t="s">
        <v>1478</v>
      </c>
      <c r="B3706" s="89">
        <v>2</v>
      </c>
      <c r="C3706" s="103">
        <v>0</v>
      </c>
      <c r="D3706" s="89" t="s">
        <v>1401</v>
      </c>
      <c r="E3706" s="89" t="b">
        <v>0</v>
      </c>
      <c r="F3706" s="89" t="b">
        <v>0</v>
      </c>
      <c r="G3706" s="89" t="b">
        <v>0</v>
      </c>
    </row>
    <row r="3707" spans="1:7" ht="15">
      <c r="A3707" s="90" t="s">
        <v>1455</v>
      </c>
      <c r="B3707" s="89">
        <v>2</v>
      </c>
      <c r="C3707" s="103">
        <v>0</v>
      </c>
      <c r="D3707" s="89" t="s">
        <v>1401</v>
      </c>
      <c r="E3707" s="89" t="b">
        <v>0</v>
      </c>
      <c r="F3707" s="89" t="b">
        <v>0</v>
      </c>
      <c r="G3707" s="89" t="b">
        <v>0</v>
      </c>
    </row>
    <row r="3708" spans="1:7" ht="15">
      <c r="A3708" s="90" t="s">
        <v>1467</v>
      </c>
      <c r="B3708" s="89">
        <v>2</v>
      </c>
      <c r="C3708" s="103">
        <v>0</v>
      </c>
      <c r="D3708" s="89" t="s">
        <v>1401</v>
      </c>
      <c r="E3708" s="89" t="b">
        <v>0</v>
      </c>
      <c r="F3708" s="89" t="b">
        <v>0</v>
      </c>
      <c r="G3708" s="89" t="b">
        <v>0</v>
      </c>
    </row>
    <row r="3709" spans="1:7" ht="15">
      <c r="A3709" s="90" t="s">
        <v>1461</v>
      </c>
      <c r="B3709" s="89">
        <v>2</v>
      </c>
      <c r="C3709" s="103">
        <v>0</v>
      </c>
      <c r="D3709" s="89" t="s">
        <v>1401</v>
      </c>
      <c r="E3709" s="89" t="b">
        <v>0</v>
      </c>
      <c r="F3709" s="89" t="b">
        <v>0</v>
      </c>
      <c r="G3709" s="89" t="b">
        <v>0</v>
      </c>
    </row>
    <row r="3710" spans="1:7" ht="15">
      <c r="A3710" s="90" t="s">
        <v>3444</v>
      </c>
      <c r="B3710" s="89">
        <v>2</v>
      </c>
      <c r="C3710" s="103">
        <v>0</v>
      </c>
      <c r="D3710" s="89" t="s">
        <v>1401</v>
      </c>
      <c r="E3710" s="89" t="b">
        <v>0</v>
      </c>
      <c r="F3710" s="89" t="b">
        <v>0</v>
      </c>
      <c r="G3710" s="89" t="b">
        <v>0</v>
      </c>
    </row>
    <row r="3711" spans="1:7" ht="15">
      <c r="A3711" s="90" t="s">
        <v>1717</v>
      </c>
      <c r="B3711" s="89">
        <v>2</v>
      </c>
      <c r="C3711" s="103">
        <v>0</v>
      </c>
      <c r="D3711" s="89" t="s">
        <v>1401</v>
      </c>
      <c r="E3711" s="89" t="b">
        <v>0</v>
      </c>
      <c r="F3711" s="89" t="b">
        <v>0</v>
      </c>
      <c r="G3711" s="89" t="b">
        <v>0</v>
      </c>
    </row>
    <row r="3712" spans="1:7" ht="15">
      <c r="A3712" s="90" t="s">
        <v>1460</v>
      </c>
      <c r="B3712" s="89">
        <v>2</v>
      </c>
      <c r="C3712" s="103">
        <v>0</v>
      </c>
      <c r="D3712" s="89" t="s">
        <v>1401</v>
      </c>
      <c r="E3712" s="89" t="b">
        <v>0</v>
      </c>
      <c r="F3712" s="89" t="b">
        <v>0</v>
      </c>
      <c r="G3712" s="89" t="b">
        <v>0</v>
      </c>
    </row>
    <row r="3713" spans="1:7" ht="15">
      <c r="A3713" s="90" t="s">
        <v>1471</v>
      </c>
      <c r="B3713" s="89">
        <v>2</v>
      </c>
      <c r="C3713" s="103">
        <v>0</v>
      </c>
      <c r="D3713" s="89" t="s">
        <v>1401</v>
      </c>
      <c r="E3713" s="89" t="b">
        <v>0</v>
      </c>
      <c r="F3713" s="89" t="b">
        <v>0</v>
      </c>
      <c r="G3713" s="89" t="b">
        <v>0</v>
      </c>
    </row>
    <row r="3714" spans="1:7" ht="15">
      <c r="A3714" s="90" t="s">
        <v>2824</v>
      </c>
      <c r="B3714" s="89">
        <v>2</v>
      </c>
      <c r="C3714" s="103">
        <v>0</v>
      </c>
      <c r="D3714" s="89" t="s">
        <v>1401</v>
      </c>
      <c r="E3714" s="89" t="b">
        <v>0</v>
      </c>
      <c r="F3714" s="89" t="b">
        <v>0</v>
      </c>
      <c r="G3714" s="89" t="b">
        <v>0</v>
      </c>
    </row>
    <row r="3715" spans="1:7" ht="15">
      <c r="A3715" s="90" t="s">
        <v>2007</v>
      </c>
      <c r="B3715" s="89">
        <v>2</v>
      </c>
      <c r="C3715" s="103">
        <v>0</v>
      </c>
      <c r="D3715" s="89" t="s">
        <v>1401</v>
      </c>
      <c r="E3715" s="89" t="b">
        <v>0</v>
      </c>
      <c r="F3715" s="89" t="b">
        <v>0</v>
      </c>
      <c r="G3715" s="89" t="b">
        <v>0</v>
      </c>
    </row>
    <row r="3716" spans="1:7" ht="15">
      <c r="A3716" s="90" t="s">
        <v>1475</v>
      </c>
      <c r="B3716" s="89">
        <v>4</v>
      </c>
      <c r="C3716" s="103">
        <v>0</v>
      </c>
      <c r="D3716" s="89" t="s">
        <v>1402</v>
      </c>
      <c r="E3716" s="89" t="b">
        <v>0</v>
      </c>
      <c r="F3716" s="89" t="b">
        <v>0</v>
      </c>
      <c r="G3716" s="89" t="b">
        <v>0</v>
      </c>
    </row>
    <row r="3717" spans="1:7" ht="15">
      <c r="A3717" s="90" t="s">
        <v>1525</v>
      </c>
      <c r="B3717" s="89">
        <v>4</v>
      </c>
      <c r="C3717" s="103">
        <v>0</v>
      </c>
      <c r="D3717" s="89" t="s">
        <v>1402</v>
      </c>
      <c r="E3717" s="89" t="b">
        <v>0</v>
      </c>
      <c r="F3717" s="89" t="b">
        <v>0</v>
      </c>
      <c r="G3717" s="89" t="b">
        <v>0</v>
      </c>
    </row>
    <row r="3718" spans="1:7" ht="15">
      <c r="A3718" s="90" t="s">
        <v>1501</v>
      </c>
      <c r="B3718" s="89">
        <v>4</v>
      </c>
      <c r="C3718" s="103">
        <v>0</v>
      </c>
      <c r="D3718" s="89" t="s">
        <v>1402</v>
      </c>
      <c r="E3718" s="89" t="b">
        <v>0</v>
      </c>
      <c r="F3718" s="89" t="b">
        <v>0</v>
      </c>
      <c r="G3718" s="89" t="b">
        <v>0</v>
      </c>
    </row>
    <row r="3719" spans="1:7" ht="15">
      <c r="A3719" s="90" t="s">
        <v>1462</v>
      </c>
      <c r="B3719" s="89">
        <v>3</v>
      </c>
      <c r="C3719" s="103">
        <v>0</v>
      </c>
      <c r="D3719" s="89" t="s">
        <v>1402</v>
      </c>
      <c r="E3719" s="89" t="b">
        <v>0</v>
      </c>
      <c r="F3719" s="89" t="b">
        <v>0</v>
      </c>
      <c r="G3719" s="89" t="b">
        <v>0</v>
      </c>
    </row>
    <row r="3720" spans="1:7" ht="15">
      <c r="A3720" s="90" t="s">
        <v>1992</v>
      </c>
      <c r="B3720" s="89">
        <v>3</v>
      </c>
      <c r="C3720" s="103">
        <v>0</v>
      </c>
      <c r="D3720" s="89" t="s">
        <v>1402</v>
      </c>
      <c r="E3720" s="89" t="b">
        <v>0</v>
      </c>
      <c r="F3720" s="89" t="b">
        <v>0</v>
      </c>
      <c r="G3720" s="89" t="b">
        <v>0</v>
      </c>
    </row>
    <row r="3721" spans="1:7" ht="15">
      <c r="A3721" s="90" t="s">
        <v>1792</v>
      </c>
      <c r="B3721" s="89">
        <v>2</v>
      </c>
      <c r="C3721" s="103">
        <v>0</v>
      </c>
      <c r="D3721" s="89" t="s">
        <v>1402</v>
      </c>
      <c r="E3721" s="89" t="b">
        <v>0</v>
      </c>
      <c r="F3721" s="89" t="b">
        <v>0</v>
      </c>
      <c r="G3721" s="89" t="b">
        <v>0</v>
      </c>
    </row>
    <row r="3722" spans="1:7" ht="15">
      <c r="A3722" s="90" t="s">
        <v>1461</v>
      </c>
      <c r="B3722" s="89">
        <v>2</v>
      </c>
      <c r="C3722" s="103">
        <v>0</v>
      </c>
      <c r="D3722" s="89" t="s">
        <v>1402</v>
      </c>
      <c r="E3722" s="89" t="b">
        <v>0</v>
      </c>
      <c r="F3722" s="89" t="b">
        <v>0</v>
      </c>
      <c r="G3722" s="89" t="b">
        <v>0</v>
      </c>
    </row>
    <row r="3723" spans="1:7" ht="15">
      <c r="A3723" s="90" t="s">
        <v>1455</v>
      </c>
      <c r="B3723" s="89">
        <v>2</v>
      </c>
      <c r="C3723" s="103">
        <v>0</v>
      </c>
      <c r="D3723" s="89" t="s">
        <v>1402</v>
      </c>
      <c r="E3723" s="89" t="b">
        <v>0</v>
      </c>
      <c r="F3723" s="89" t="b">
        <v>0</v>
      </c>
      <c r="G3723" s="89" t="b">
        <v>0</v>
      </c>
    </row>
    <row r="3724" spans="1:7" ht="15">
      <c r="A3724" s="90" t="s">
        <v>1713</v>
      </c>
      <c r="B3724" s="89">
        <v>2</v>
      </c>
      <c r="C3724" s="103">
        <v>0</v>
      </c>
      <c r="D3724" s="89" t="s">
        <v>1402</v>
      </c>
      <c r="E3724" s="89" t="b">
        <v>0</v>
      </c>
      <c r="F3724" s="89" t="b">
        <v>0</v>
      </c>
      <c r="G3724" s="89" t="b">
        <v>0</v>
      </c>
    </row>
    <row r="3725" spans="1:7" ht="15">
      <c r="A3725" s="90" t="s">
        <v>1643</v>
      </c>
      <c r="B3725" s="89">
        <v>2</v>
      </c>
      <c r="C3725" s="103">
        <v>0</v>
      </c>
      <c r="D3725" s="89" t="s">
        <v>1402</v>
      </c>
      <c r="E3725" s="89" t="b">
        <v>0</v>
      </c>
      <c r="F3725" s="89" t="b">
        <v>0</v>
      </c>
      <c r="G3725" s="89" t="b">
        <v>0</v>
      </c>
    </row>
    <row r="3726" spans="1:7" ht="15">
      <c r="A3726" s="90" t="s">
        <v>1560</v>
      </c>
      <c r="B3726" s="89">
        <v>2</v>
      </c>
      <c r="C3726" s="103">
        <v>0</v>
      </c>
      <c r="D3726" s="89" t="s">
        <v>1402</v>
      </c>
      <c r="E3726" s="89" t="b">
        <v>0</v>
      </c>
      <c r="F3726" s="89" t="b">
        <v>0</v>
      </c>
      <c r="G3726" s="89" t="b">
        <v>0</v>
      </c>
    </row>
    <row r="3727" spans="1:7" ht="15">
      <c r="A3727" s="90" t="s">
        <v>3268</v>
      </c>
      <c r="B3727" s="89">
        <v>2</v>
      </c>
      <c r="C3727" s="103">
        <v>0</v>
      </c>
      <c r="D3727" s="89" t="s">
        <v>1403</v>
      </c>
      <c r="E3727" s="89" t="b">
        <v>0</v>
      </c>
      <c r="F3727" s="89" t="b">
        <v>0</v>
      </c>
      <c r="G3727" s="89" t="b">
        <v>0</v>
      </c>
    </row>
    <row r="3728" spans="1:7" ht="15">
      <c r="A3728" s="90" t="s">
        <v>1653</v>
      </c>
      <c r="B3728" s="89">
        <v>2</v>
      </c>
      <c r="C3728" s="103">
        <v>0</v>
      </c>
      <c r="D3728" s="89" t="s">
        <v>1403</v>
      </c>
      <c r="E3728" s="89" t="b">
        <v>0</v>
      </c>
      <c r="F3728" s="89" t="b">
        <v>0</v>
      </c>
      <c r="G3728" s="89" t="b">
        <v>0</v>
      </c>
    </row>
    <row r="3729" spans="1:7" ht="15">
      <c r="A3729" s="90" t="s">
        <v>1497</v>
      </c>
      <c r="B3729" s="89">
        <v>2</v>
      </c>
      <c r="C3729" s="103">
        <v>0</v>
      </c>
      <c r="D3729" s="89" t="s">
        <v>1403</v>
      </c>
      <c r="E3729" s="89" t="b">
        <v>0</v>
      </c>
      <c r="F3729" s="89" t="b">
        <v>0</v>
      </c>
      <c r="G3729" s="89" t="b">
        <v>0</v>
      </c>
    </row>
    <row r="3730" spans="1:7" ht="15">
      <c r="A3730" s="90" t="s">
        <v>1457</v>
      </c>
      <c r="B3730" s="89">
        <v>2</v>
      </c>
      <c r="C3730" s="103">
        <v>0</v>
      </c>
      <c r="D3730" s="89" t="s">
        <v>1403</v>
      </c>
      <c r="E3730" s="89" t="b">
        <v>0</v>
      </c>
      <c r="F3730" s="89" t="b">
        <v>0</v>
      </c>
      <c r="G3730" s="89" t="b">
        <v>0</v>
      </c>
    </row>
    <row r="3731" spans="1:7" ht="15">
      <c r="A3731" s="90" t="s">
        <v>1486</v>
      </c>
      <c r="B3731" s="89">
        <v>8</v>
      </c>
      <c r="C3731" s="103">
        <v>0</v>
      </c>
      <c r="D3731" s="89" t="s">
        <v>1404</v>
      </c>
      <c r="E3731" s="89" t="b">
        <v>0</v>
      </c>
      <c r="F3731" s="89" t="b">
        <v>0</v>
      </c>
      <c r="G3731" s="89" t="b">
        <v>0</v>
      </c>
    </row>
    <row r="3732" spans="1:7" ht="15">
      <c r="A3732" s="90" t="s">
        <v>1455</v>
      </c>
      <c r="B3732" s="89">
        <v>5</v>
      </c>
      <c r="C3732" s="103">
        <v>0</v>
      </c>
      <c r="D3732" s="89" t="s">
        <v>1404</v>
      </c>
      <c r="E3732" s="89" t="b">
        <v>0</v>
      </c>
      <c r="F3732" s="89" t="b">
        <v>0</v>
      </c>
      <c r="G3732" s="89" t="b">
        <v>0</v>
      </c>
    </row>
    <row r="3733" spans="1:7" ht="15">
      <c r="A3733" s="90" t="s">
        <v>1648</v>
      </c>
      <c r="B3733" s="89">
        <v>5</v>
      </c>
      <c r="C3733" s="103">
        <v>0</v>
      </c>
      <c r="D3733" s="89" t="s">
        <v>1404</v>
      </c>
      <c r="E3733" s="89" t="b">
        <v>0</v>
      </c>
      <c r="F3733" s="89" t="b">
        <v>0</v>
      </c>
      <c r="G3733" s="89" t="b">
        <v>0</v>
      </c>
    </row>
    <row r="3734" spans="1:7" ht="15">
      <c r="A3734" s="90" t="s">
        <v>1824</v>
      </c>
      <c r="B3734" s="89">
        <v>5</v>
      </c>
      <c r="C3734" s="103">
        <v>0</v>
      </c>
      <c r="D3734" s="89" t="s">
        <v>1404</v>
      </c>
      <c r="E3734" s="89" t="b">
        <v>0</v>
      </c>
      <c r="F3734" s="89" t="b">
        <v>0</v>
      </c>
      <c r="G3734" s="89" t="b">
        <v>0</v>
      </c>
    </row>
    <row r="3735" spans="1:7" ht="15">
      <c r="A3735" s="90" t="s">
        <v>1632</v>
      </c>
      <c r="B3735" s="89">
        <v>4</v>
      </c>
      <c r="C3735" s="103">
        <v>0</v>
      </c>
      <c r="D3735" s="89" t="s">
        <v>1404</v>
      </c>
      <c r="E3735" s="89" t="b">
        <v>0</v>
      </c>
      <c r="F3735" s="89" t="b">
        <v>0</v>
      </c>
      <c r="G3735" s="89" t="b">
        <v>0</v>
      </c>
    </row>
    <row r="3736" spans="1:7" ht="15">
      <c r="A3736" s="90" t="s">
        <v>1967</v>
      </c>
      <c r="B3736" s="89">
        <v>4</v>
      </c>
      <c r="C3736" s="103">
        <v>0</v>
      </c>
      <c r="D3736" s="89" t="s">
        <v>1404</v>
      </c>
      <c r="E3736" s="89" t="b">
        <v>0</v>
      </c>
      <c r="F3736" s="89" t="b">
        <v>0</v>
      </c>
      <c r="G3736" s="89" t="b">
        <v>0</v>
      </c>
    </row>
    <row r="3737" spans="1:7" ht="15">
      <c r="A3737" s="90" t="s">
        <v>1482</v>
      </c>
      <c r="B3737" s="89">
        <v>4</v>
      </c>
      <c r="C3737" s="103">
        <v>0</v>
      </c>
      <c r="D3737" s="89" t="s">
        <v>1404</v>
      </c>
      <c r="E3737" s="89" t="b">
        <v>0</v>
      </c>
      <c r="F3737" s="89" t="b">
        <v>0</v>
      </c>
      <c r="G3737" s="89" t="b">
        <v>0</v>
      </c>
    </row>
    <row r="3738" spans="1:7" ht="15">
      <c r="A3738" s="90" t="s">
        <v>1718</v>
      </c>
      <c r="B3738" s="89">
        <v>4</v>
      </c>
      <c r="C3738" s="103">
        <v>0</v>
      </c>
      <c r="D3738" s="89" t="s">
        <v>1404</v>
      </c>
      <c r="E3738" s="89" t="b">
        <v>0</v>
      </c>
      <c r="F3738" s="89" t="b">
        <v>0</v>
      </c>
      <c r="G3738" s="89" t="b">
        <v>0</v>
      </c>
    </row>
    <row r="3739" spans="1:7" ht="15">
      <c r="A3739" s="90" t="s">
        <v>1532</v>
      </c>
      <c r="B3739" s="89">
        <v>3</v>
      </c>
      <c r="C3739" s="103">
        <v>0</v>
      </c>
      <c r="D3739" s="89" t="s">
        <v>1404</v>
      </c>
      <c r="E3739" s="89" t="b">
        <v>0</v>
      </c>
      <c r="F3739" s="89" t="b">
        <v>0</v>
      </c>
      <c r="G3739" s="89" t="b">
        <v>0</v>
      </c>
    </row>
    <row r="3740" spans="1:7" ht="15">
      <c r="A3740" s="90" t="s">
        <v>1469</v>
      </c>
      <c r="B3740" s="89">
        <v>3</v>
      </c>
      <c r="C3740" s="103">
        <v>0</v>
      </c>
      <c r="D3740" s="89" t="s">
        <v>1404</v>
      </c>
      <c r="E3740" s="89" t="b">
        <v>0</v>
      </c>
      <c r="F3740" s="89" t="b">
        <v>0</v>
      </c>
      <c r="G3740" s="89" t="b">
        <v>0</v>
      </c>
    </row>
    <row r="3741" spans="1:7" ht="15">
      <c r="A3741" s="90" t="s">
        <v>2434</v>
      </c>
      <c r="B3741" s="89">
        <v>3</v>
      </c>
      <c r="C3741" s="103">
        <v>0</v>
      </c>
      <c r="D3741" s="89" t="s">
        <v>1404</v>
      </c>
      <c r="E3741" s="89" t="b">
        <v>0</v>
      </c>
      <c r="F3741" s="89" t="b">
        <v>0</v>
      </c>
      <c r="G3741" s="89" t="b">
        <v>0</v>
      </c>
    </row>
    <row r="3742" spans="1:7" ht="15">
      <c r="A3742" s="90" t="s">
        <v>2072</v>
      </c>
      <c r="B3742" s="89">
        <v>2</v>
      </c>
      <c r="C3742" s="103">
        <v>0</v>
      </c>
      <c r="D3742" s="89" t="s">
        <v>1404</v>
      </c>
      <c r="E3742" s="89" t="b">
        <v>0</v>
      </c>
      <c r="F3742" s="89" t="b">
        <v>0</v>
      </c>
      <c r="G3742" s="89" t="b">
        <v>0</v>
      </c>
    </row>
    <row r="3743" spans="1:7" ht="15">
      <c r="A3743" s="90" t="s">
        <v>1574</v>
      </c>
      <c r="B3743" s="89">
        <v>2</v>
      </c>
      <c r="C3743" s="103">
        <v>0</v>
      </c>
      <c r="D3743" s="89" t="s">
        <v>1404</v>
      </c>
      <c r="E3743" s="89" t="b">
        <v>0</v>
      </c>
      <c r="F3743" s="89" t="b">
        <v>1</v>
      </c>
      <c r="G3743" s="89" t="b">
        <v>0</v>
      </c>
    </row>
    <row r="3744" spans="1:7" ht="15">
      <c r="A3744" s="90" t="s">
        <v>1976</v>
      </c>
      <c r="B3744" s="89">
        <v>2</v>
      </c>
      <c r="C3744" s="103">
        <v>0</v>
      </c>
      <c r="D3744" s="89" t="s">
        <v>1404</v>
      </c>
      <c r="E3744" s="89" t="b">
        <v>0</v>
      </c>
      <c r="F3744" s="89" t="b">
        <v>0</v>
      </c>
      <c r="G3744" s="89" t="b">
        <v>0</v>
      </c>
    </row>
    <row r="3745" spans="1:7" ht="15">
      <c r="A3745" s="90" t="s">
        <v>1669</v>
      </c>
      <c r="B3745" s="89">
        <v>2</v>
      </c>
      <c r="C3745" s="103">
        <v>0</v>
      </c>
      <c r="D3745" s="89" t="s">
        <v>1404</v>
      </c>
      <c r="E3745" s="89" t="b">
        <v>0</v>
      </c>
      <c r="F3745" s="89" t="b">
        <v>0</v>
      </c>
      <c r="G3745" s="89" t="b">
        <v>0</v>
      </c>
    </row>
    <row r="3746" spans="1:7" ht="15">
      <c r="A3746" s="90" t="s">
        <v>1461</v>
      </c>
      <c r="B3746" s="89">
        <v>2</v>
      </c>
      <c r="C3746" s="103">
        <v>0</v>
      </c>
      <c r="D3746" s="89" t="s">
        <v>1404</v>
      </c>
      <c r="E3746" s="89" t="b">
        <v>0</v>
      </c>
      <c r="F3746" s="89" t="b">
        <v>0</v>
      </c>
      <c r="G3746" s="89" t="b">
        <v>0</v>
      </c>
    </row>
    <row r="3747" spans="1:7" ht="15">
      <c r="A3747" s="90" t="s">
        <v>1604</v>
      </c>
      <c r="B3747" s="89">
        <v>2</v>
      </c>
      <c r="C3747" s="103">
        <v>0</v>
      </c>
      <c r="D3747" s="89" t="s">
        <v>1404</v>
      </c>
      <c r="E3747" s="89" t="b">
        <v>0</v>
      </c>
      <c r="F3747" s="89" t="b">
        <v>0</v>
      </c>
      <c r="G3747" s="89" t="b">
        <v>0</v>
      </c>
    </row>
    <row r="3748" spans="1:7" ht="15">
      <c r="A3748" s="90" t="s">
        <v>1649</v>
      </c>
      <c r="B3748" s="89">
        <v>2</v>
      </c>
      <c r="C3748" s="103">
        <v>0</v>
      </c>
      <c r="D3748" s="89" t="s">
        <v>1404</v>
      </c>
      <c r="E3748" s="89" t="b">
        <v>0</v>
      </c>
      <c r="F3748" s="89" t="b">
        <v>0</v>
      </c>
      <c r="G3748" s="89" t="b">
        <v>0</v>
      </c>
    </row>
    <row r="3749" spans="1:7" ht="15">
      <c r="A3749" s="90" t="s">
        <v>1585</v>
      </c>
      <c r="B3749" s="89">
        <v>2</v>
      </c>
      <c r="C3749" s="103">
        <v>0</v>
      </c>
      <c r="D3749" s="89" t="s">
        <v>1404</v>
      </c>
      <c r="E3749" s="89" t="b">
        <v>0</v>
      </c>
      <c r="F3749" s="89" t="b">
        <v>0</v>
      </c>
      <c r="G3749" s="89" t="b">
        <v>0</v>
      </c>
    </row>
    <row r="3750" spans="1:7" ht="15">
      <c r="A3750" s="90" t="s">
        <v>1534</v>
      </c>
      <c r="B3750" s="89">
        <v>2</v>
      </c>
      <c r="C3750" s="103">
        <v>0</v>
      </c>
      <c r="D3750" s="89" t="s">
        <v>1404</v>
      </c>
      <c r="E3750" s="89" t="b">
        <v>0</v>
      </c>
      <c r="F3750" s="89" t="b">
        <v>0</v>
      </c>
      <c r="G3750" s="89" t="b">
        <v>0</v>
      </c>
    </row>
    <row r="3751" spans="1:7" ht="15">
      <c r="A3751" s="90" t="s">
        <v>2798</v>
      </c>
      <c r="B3751" s="89">
        <v>2</v>
      </c>
      <c r="C3751" s="103">
        <v>0</v>
      </c>
      <c r="D3751" s="89" t="s">
        <v>1404</v>
      </c>
      <c r="E3751" s="89" t="b">
        <v>0</v>
      </c>
      <c r="F3751" s="89" t="b">
        <v>0</v>
      </c>
      <c r="G3751" s="89" t="b">
        <v>0</v>
      </c>
    </row>
    <row r="3752" spans="1:7" ht="15">
      <c r="A3752" s="90" t="s">
        <v>3313</v>
      </c>
      <c r="B3752" s="89">
        <v>2</v>
      </c>
      <c r="C3752" s="103">
        <v>0</v>
      </c>
      <c r="D3752" s="89" t="s">
        <v>1404</v>
      </c>
      <c r="E3752" s="89" t="b">
        <v>0</v>
      </c>
      <c r="F3752" s="89" t="b">
        <v>0</v>
      </c>
      <c r="G3752" s="89" t="b">
        <v>0</v>
      </c>
    </row>
    <row r="3753" spans="1:7" ht="15">
      <c r="A3753" s="90" t="s">
        <v>1460</v>
      </c>
      <c r="B3753" s="89">
        <v>2</v>
      </c>
      <c r="C3753" s="103">
        <v>0</v>
      </c>
      <c r="D3753" s="89" t="s">
        <v>1404</v>
      </c>
      <c r="E3753" s="89" t="b">
        <v>0</v>
      </c>
      <c r="F3753" s="89" t="b">
        <v>0</v>
      </c>
      <c r="G3753" s="89" t="b">
        <v>0</v>
      </c>
    </row>
    <row r="3754" spans="1:7" ht="15">
      <c r="A3754" s="90" t="s">
        <v>2904</v>
      </c>
      <c r="B3754" s="89">
        <v>2</v>
      </c>
      <c r="C3754" s="103">
        <v>0</v>
      </c>
      <c r="D3754" s="89" t="s">
        <v>1404</v>
      </c>
      <c r="E3754" s="89" t="b">
        <v>0</v>
      </c>
      <c r="F3754" s="89" t="b">
        <v>0</v>
      </c>
      <c r="G3754" s="89" t="b">
        <v>0</v>
      </c>
    </row>
    <row r="3755" spans="1:7" ht="15">
      <c r="A3755" s="90" t="s">
        <v>2114</v>
      </c>
      <c r="B3755" s="89">
        <v>2</v>
      </c>
      <c r="C3755" s="103">
        <v>0</v>
      </c>
      <c r="D3755" s="89" t="s">
        <v>1404</v>
      </c>
      <c r="E3755" s="89" t="b">
        <v>0</v>
      </c>
      <c r="F3755" s="89" t="b">
        <v>0</v>
      </c>
      <c r="G3755" s="89" t="b">
        <v>0</v>
      </c>
    </row>
    <row r="3756" spans="1:7" ht="15">
      <c r="A3756" s="90" t="s">
        <v>2282</v>
      </c>
      <c r="B3756" s="89">
        <v>2</v>
      </c>
      <c r="C3756" s="103">
        <v>0</v>
      </c>
      <c r="D3756" s="89" t="s">
        <v>1404</v>
      </c>
      <c r="E3756" s="89" t="b">
        <v>0</v>
      </c>
      <c r="F3756" s="89" t="b">
        <v>0</v>
      </c>
      <c r="G3756" s="89" t="b">
        <v>0</v>
      </c>
    </row>
    <row r="3757" spans="1:7" ht="15">
      <c r="A3757" s="90" t="s">
        <v>1458</v>
      </c>
      <c r="B3757" s="89">
        <v>2</v>
      </c>
      <c r="C3757" s="103">
        <v>0</v>
      </c>
      <c r="D3757" s="89" t="s">
        <v>1404</v>
      </c>
      <c r="E3757" s="89" t="b">
        <v>0</v>
      </c>
      <c r="F3757" s="89" t="b">
        <v>0</v>
      </c>
      <c r="G3757" s="89" t="b">
        <v>0</v>
      </c>
    </row>
    <row r="3758" spans="1:7" ht="15">
      <c r="A3758" s="90" t="s">
        <v>1457</v>
      </c>
      <c r="B3758" s="89">
        <v>5</v>
      </c>
      <c r="C3758" s="103">
        <v>0</v>
      </c>
      <c r="D3758" s="89" t="s">
        <v>1405</v>
      </c>
      <c r="E3758" s="89" t="b">
        <v>0</v>
      </c>
      <c r="F3758" s="89" t="b">
        <v>0</v>
      </c>
      <c r="G3758" s="89" t="b">
        <v>0</v>
      </c>
    </row>
    <row r="3759" spans="1:7" ht="15">
      <c r="A3759" s="90" t="s">
        <v>1692</v>
      </c>
      <c r="B3759" s="89">
        <v>3</v>
      </c>
      <c r="C3759" s="103">
        <v>0</v>
      </c>
      <c r="D3759" s="89" t="s">
        <v>1405</v>
      </c>
      <c r="E3759" s="89" t="b">
        <v>0</v>
      </c>
      <c r="F3759" s="89" t="b">
        <v>0</v>
      </c>
      <c r="G3759" s="89" t="b">
        <v>0</v>
      </c>
    </row>
    <row r="3760" spans="1:7" ht="15">
      <c r="A3760" s="90" t="s">
        <v>3327</v>
      </c>
      <c r="B3760" s="89">
        <v>2</v>
      </c>
      <c r="C3760" s="103">
        <v>0</v>
      </c>
      <c r="D3760" s="89" t="s">
        <v>1405</v>
      </c>
      <c r="E3760" s="89" t="b">
        <v>0</v>
      </c>
      <c r="F3760" s="89" t="b">
        <v>0</v>
      </c>
      <c r="G3760" s="89" t="b">
        <v>0</v>
      </c>
    </row>
    <row r="3761" spans="1:7" ht="15">
      <c r="A3761" s="90" t="s">
        <v>1917</v>
      </c>
      <c r="B3761" s="89">
        <v>2</v>
      </c>
      <c r="C3761" s="103">
        <v>0</v>
      </c>
      <c r="D3761" s="89" t="s">
        <v>1405</v>
      </c>
      <c r="E3761" s="89" t="b">
        <v>0</v>
      </c>
      <c r="F3761" s="89" t="b">
        <v>0</v>
      </c>
      <c r="G3761" s="89" t="b">
        <v>0</v>
      </c>
    </row>
    <row r="3762" spans="1:7" ht="15">
      <c r="A3762" s="90" t="s">
        <v>1470</v>
      </c>
      <c r="B3762" s="89">
        <v>2</v>
      </c>
      <c r="C3762" s="103">
        <v>0</v>
      </c>
      <c r="D3762" s="89" t="s">
        <v>1405</v>
      </c>
      <c r="E3762" s="89" t="b">
        <v>0</v>
      </c>
      <c r="F3762" s="89" t="b">
        <v>0</v>
      </c>
      <c r="G3762" s="89" t="b">
        <v>0</v>
      </c>
    </row>
    <row r="3763" spans="1:7" ht="15">
      <c r="A3763" s="90" t="s">
        <v>1485</v>
      </c>
      <c r="B3763" s="89">
        <v>23</v>
      </c>
      <c r="C3763" s="103">
        <v>0</v>
      </c>
      <c r="D3763" s="89" t="s">
        <v>1406</v>
      </c>
      <c r="E3763" s="89" t="b">
        <v>0</v>
      </c>
      <c r="F3763" s="89" t="b">
        <v>0</v>
      </c>
      <c r="G3763" s="89" t="b">
        <v>0</v>
      </c>
    </row>
    <row r="3764" spans="1:7" ht="15">
      <c r="A3764" s="90" t="s">
        <v>1463</v>
      </c>
      <c r="B3764" s="89">
        <v>14</v>
      </c>
      <c r="C3764" s="103">
        <v>0</v>
      </c>
      <c r="D3764" s="89" t="s">
        <v>1406</v>
      </c>
      <c r="E3764" s="89" t="b">
        <v>0</v>
      </c>
      <c r="F3764" s="89" t="b">
        <v>0</v>
      </c>
      <c r="G3764" s="89" t="b">
        <v>0</v>
      </c>
    </row>
    <row r="3765" spans="1:7" ht="15">
      <c r="A3765" s="90" t="s">
        <v>1647</v>
      </c>
      <c r="B3765" s="89">
        <v>11</v>
      </c>
      <c r="C3765" s="103">
        <v>0</v>
      </c>
      <c r="D3765" s="89" t="s">
        <v>1406</v>
      </c>
      <c r="E3765" s="89" t="b">
        <v>0</v>
      </c>
      <c r="F3765" s="89" t="b">
        <v>0</v>
      </c>
      <c r="G3765" s="89" t="b">
        <v>0</v>
      </c>
    </row>
    <row r="3766" spans="1:7" ht="15">
      <c r="A3766" s="90" t="s">
        <v>1497</v>
      </c>
      <c r="B3766" s="89">
        <v>10</v>
      </c>
      <c r="C3766" s="103">
        <v>0</v>
      </c>
      <c r="D3766" s="89" t="s">
        <v>1406</v>
      </c>
      <c r="E3766" s="89" t="b">
        <v>0</v>
      </c>
      <c r="F3766" s="89" t="b">
        <v>0</v>
      </c>
      <c r="G3766" s="89" t="b">
        <v>0</v>
      </c>
    </row>
    <row r="3767" spans="1:7" ht="15">
      <c r="A3767" s="90" t="s">
        <v>1683</v>
      </c>
      <c r="B3767" s="89">
        <v>8</v>
      </c>
      <c r="C3767" s="103">
        <v>0</v>
      </c>
      <c r="D3767" s="89" t="s">
        <v>1406</v>
      </c>
      <c r="E3767" s="89" t="b">
        <v>0</v>
      </c>
      <c r="F3767" s="89" t="b">
        <v>0</v>
      </c>
      <c r="G3767" s="89" t="b">
        <v>0</v>
      </c>
    </row>
    <row r="3768" spans="1:7" ht="15">
      <c r="A3768" s="90" t="s">
        <v>1457</v>
      </c>
      <c r="B3768" s="89">
        <v>8</v>
      </c>
      <c r="C3768" s="103">
        <v>0</v>
      </c>
      <c r="D3768" s="89" t="s">
        <v>1406</v>
      </c>
      <c r="E3768" s="89" t="b">
        <v>0</v>
      </c>
      <c r="F3768" s="89" t="b">
        <v>0</v>
      </c>
      <c r="G3768" s="89" t="b">
        <v>0</v>
      </c>
    </row>
    <row r="3769" spans="1:7" ht="15">
      <c r="A3769" s="90" t="s">
        <v>1495</v>
      </c>
      <c r="B3769" s="89">
        <v>8</v>
      </c>
      <c r="C3769" s="103">
        <v>0</v>
      </c>
      <c r="D3769" s="89" t="s">
        <v>1406</v>
      </c>
      <c r="E3769" s="89" t="b">
        <v>0</v>
      </c>
      <c r="F3769" s="89" t="b">
        <v>1</v>
      </c>
      <c r="G3769" s="89" t="b">
        <v>0</v>
      </c>
    </row>
    <row r="3770" spans="1:7" ht="15">
      <c r="A3770" s="90" t="s">
        <v>1724</v>
      </c>
      <c r="B3770" s="89">
        <v>7</v>
      </c>
      <c r="C3770" s="103">
        <v>0</v>
      </c>
      <c r="D3770" s="89" t="s">
        <v>1406</v>
      </c>
      <c r="E3770" s="89" t="b">
        <v>0</v>
      </c>
      <c r="F3770" s="89" t="b">
        <v>0</v>
      </c>
      <c r="G3770" s="89" t="b">
        <v>0</v>
      </c>
    </row>
    <row r="3771" spans="1:7" ht="15">
      <c r="A3771" s="90" t="s">
        <v>1529</v>
      </c>
      <c r="B3771" s="89">
        <v>7</v>
      </c>
      <c r="C3771" s="103">
        <v>0</v>
      </c>
      <c r="D3771" s="89" t="s">
        <v>1406</v>
      </c>
      <c r="E3771" s="89" t="b">
        <v>0</v>
      </c>
      <c r="F3771" s="89" t="b">
        <v>0</v>
      </c>
      <c r="G3771" s="89" t="b">
        <v>0</v>
      </c>
    </row>
    <row r="3772" spans="1:7" ht="15">
      <c r="A3772" s="90" t="s">
        <v>1455</v>
      </c>
      <c r="B3772" s="89">
        <v>6</v>
      </c>
      <c r="C3772" s="103">
        <v>0</v>
      </c>
      <c r="D3772" s="89" t="s">
        <v>1406</v>
      </c>
      <c r="E3772" s="89" t="b">
        <v>0</v>
      </c>
      <c r="F3772" s="89" t="b">
        <v>0</v>
      </c>
      <c r="G3772" s="89" t="b">
        <v>0</v>
      </c>
    </row>
    <row r="3773" spans="1:7" ht="15">
      <c r="A3773" s="90" t="s">
        <v>1884</v>
      </c>
      <c r="B3773" s="89">
        <v>6</v>
      </c>
      <c r="C3773" s="103">
        <v>0</v>
      </c>
      <c r="D3773" s="89" t="s">
        <v>1406</v>
      </c>
      <c r="E3773" s="89" t="b">
        <v>0</v>
      </c>
      <c r="F3773" s="89" t="b">
        <v>0</v>
      </c>
      <c r="G3773" s="89" t="b">
        <v>0</v>
      </c>
    </row>
    <row r="3774" spans="1:7" ht="15">
      <c r="A3774" s="90" t="s">
        <v>1662</v>
      </c>
      <c r="B3774" s="89">
        <v>6</v>
      </c>
      <c r="C3774" s="103">
        <v>0</v>
      </c>
      <c r="D3774" s="89" t="s">
        <v>1406</v>
      </c>
      <c r="E3774" s="89" t="b">
        <v>0</v>
      </c>
      <c r="F3774" s="89" t="b">
        <v>0</v>
      </c>
      <c r="G3774" s="89" t="b">
        <v>0</v>
      </c>
    </row>
    <row r="3775" spans="1:7" ht="15">
      <c r="A3775" s="90" t="s">
        <v>1888</v>
      </c>
      <c r="B3775" s="89">
        <v>6</v>
      </c>
      <c r="C3775" s="103">
        <v>0</v>
      </c>
      <c r="D3775" s="89" t="s">
        <v>1406</v>
      </c>
      <c r="E3775" s="89" t="b">
        <v>0</v>
      </c>
      <c r="F3775" s="89" t="b">
        <v>0</v>
      </c>
      <c r="G3775" s="89" t="b">
        <v>0</v>
      </c>
    </row>
    <row r="3776" spans="1:7" ht="15">
      <c r="A3776" s="90" t="s">
        <v>1752</v>
      </c>
      <c r="B3776" s="89">
        <v>6</v>
      </c>
      <c r="C3776" s="103">
        <v>0</v>
      </c>
      <c r="D3776" s="89" t="s">
        <v>1406</v>
      </c>
      <c r="E3776" s="89" t="b">
        <v>0</v>
      </c>
      <c r="F3776" s="89" t="b">
        <v>0</v>
      </c>
      <c r="G3776" s="89" t="b">
        <v>0</v>
      </c>
    </row>
    <row r="3777" spans="1:7" ht="15">
      <c r="A3777" s="90" t="s">
        <v>2079</v>
      </c>
      <c r="B3777" s="89">
        <v>5</v>
      </c>
      <c r="C3777" s="103">
        <v>0</v>
      </c>
      <c r="D3777" s="89" t="s">
        <v>1406</v>
      </c>
      <c r="E3777" s="89" t="b">
        <v>0</v>
      </c>
      <c r="F3777" s="89" t="b">
        <v>0</v>
      </c>
      <c r="G3777" s="89" t="b">
        <v>0</v>
      </c>
    </row>
    <row r="3778" spans="1:7" ht="15">
      <c r="A3778" s="90" t="s">
        <v>1572</v>
      </c>
      <c r="B3778" s="89">
        <v>5</v>
      </c>
      <c r="C3778" s="103">
        <v>0</v>
      </c>
      <c r="D3778" s="89" t="s">
        <v>1406</v>
      </c>
      <c r="E3778" s="89" t="b">
        <v>0</v>
      </c>
      <c r="F3778" s="89" t="b">
        <v>0</v>
      </c>
      <c r="G3778" s="89" t="b">
        <v>0</v>
      </c>
    </row>
    <row r="3779" spans="1:7" ht="15">
      <c r="A3779" s="90" t="s">
        <v>1931</v>
      </c>
      <c r="B3779" s="89">
        <v>5</v>
      </c>
      <c r="C3779" s="103">
        <v>0</v>
      </c>
      <c r="D3779" s="89" t="s">
        <v>1406</v>
      </c>
      <c r="E3779" s="89" t="b">
        <v>0</v>
      </c>
      <c r="F3779" s="89" t="b">
        <v>0</v>
      </c>
      <c r="G3779" s="89" t="b">
        <v>0</v>
      </c>
    </row>
    <row r="3780" spans="1:7" ht="15">
      <c r="A3780" s="90" t="s">
        <v>2172</v>
      </c>
      <c r="B3780" s="89">
        <v>4</v>
      </c>
      <c r="C3780" s="103">
        <v>0</v>
      </c>
      <c r="D3780" s="89" t="s">
        <v>1406</v>
      </c>
      <c r="E3780" s="89" t="b">
        <v>0</v>
      </c>
      <c r="F3780" s="89" t="b">
        <v>0</v>
      </c>
      <c r="G3780" s="89" t="b">
        <v>0</v>
      </c>
    </row>
    <row r="3781" spans="1:7" ht="15">
      <c r="A3781" s="90" t="s">
        <v>2146</v>
      </c>
      <c r="B3781" s="89">
        <v>4</v>
      </c>
      <c r="C3781" s="103">
        <v>0</v>
      </c>
      <c r="D3781" s="89" t="s">
        <v>1406</v>
      </c>
      <c r="E3781" s="89" t="b">
        <v>0</v>
      </c>
      <c r="F3781" s="89" t="b">
        <v>0</v>
      </c>
      <c r="G3781" s="89" t="b">
        <v>0</v>
      </c>
    </row>
    <row r="3782" spans="1:7" ht="15">
      <c r="A3782" s="90" t="s">
        <v>2194</v>
      </c>
      <c r="B3782" s="89">
        <v>4</v>
      </c>
      <c r="C3782" s="103">
        <v>0</v>
      </c>
      <c r="D3782" s="89" t="s">
        <v>1406</v>
      </c>
      <c r="E3782" s="89" t="b">
        <v>0</v>
      </c>
      <c r="F3782" s="89" t="b">
        <v>0</v>
      </c>
      <c r="G3782" s="89" t="b">
        <v>0</v>
      </c>
    </row>
    <row r="3783" spans="1:7" ht="15">
      <c r="A3783" s="90" t="s">
        <v>2126</v>
      </c>
      <c r="B3783" s="89">
        <v>4</v>
      </c>
      <c r="C3783" s="103">
        <v>0</v>
      </c>
      <c r="D3783" s="89" t="s">
        <v>1406</v>
      </c>
      <c r="E3783" s="89" t="b">
        <v>0</v>
      </c>
      <c r="F3783" s="89" t="b">
        <v>0</v>
      </c>
      <c r="G3783" s="89" t="b">
        <v>0</v>
      </c>
    </row>
    <row r="3784" spans="1:7" ht="15">
      <c r="A3784" s="90" t="s">
        <v>2130</v>
      </c>
      <c r="B3784" s="89">
        <v>4</v>
      </c>
      <c r="C3784" s="103">
        <v>0</v>
      </c>
      <c r="D3784" s="89" t="s">
        <v>1406</v>
      </c>
      <c r="E3784" s="89" t="b">
        <v>0</v>
      </c>
      <c r="F3784" s="89" t="b">
        <v>0</v>
      </c>
      <c r="G3784" s="89" t="b">
        <v>0</v>
      </c>
    </row>
    <row r="3785" spans="1:7" ht="15">
      <c r="A3785" s="90" t="s">
        <v>1461</v>
      </c>
      <c r="B3785" s="89">
        <v>4</v>
      </c>
      <c r="C3785" s="103">
        <v>0</v>
      </c>
      <c r="D3785" s="89" t="s">
        <v>1406</v>
      </c>
      <c r="E3785" s="89" t="b">
        <v>0</v>
      </c>
      <c r="F3785" s="89" t="b">
        <v>0</v>
      </c>
      <c r="G3785" s="89" t="b">
        <v>0</v>
      </c>
    </row>
    <row r="3786" spans="1:7" ht="15">
      <c r="A3786" s="90" t="s">
        <v>1735</v>
      </c>
      <c r="B3786" s="89">
        <v>4</v>
      </c>
      <c r="C3786" s="103">
        <v>0</v>
      </c>
      <c r="D3786" s="89" t="s">
        <v>1406</v>
      </c>
      <c r="E3786" s="89" t="b">
        <v>0</v>
      </c>
      <c r="F3786" s="89" t="b">
        <v>0</v>
      </c>
      <c r="G3786" s="89" t="b">
        <v>0</v>
      </c>
    </row>
    <row r="3787" spans="1:7" ht="15">
      <c r="A3787" s="90" t="s">
        <v>1484</v>
      </c>
      <c r="B3787" s="89">
        <v>4</v>
      </c>
      <c r="C3787" s="103">
        <v>0</v>
      </c>
      <c r="D3787" s="89" t="s">
        <v>1406</v>
      </c>
      <c r="E3787" s="89" t="b">
        <v>0</v>
      </c>
      <c r="F3787" s="89" t="b">
        <v>0</v>
      </c>
      <c r="G3787" s="89" t="b">
        <v>0</v>
      </c>
    </row>
    <row r="3788" spans="1:7" ht="15">
      <c r="A3788" s="90" t="s">
        <v>1982</v>
      </c>
      <c r="B3788" s="89">
        <v>4</v>
      </c>
      <c r="C3788" s="103">
        <v>0</v>
      </c>
      <c r="D3788" s="89" t="s">
        <v>1406</v>
      </c>
      <c r="E3788" s="89" t="b">
        <v>0</v>
      </c>
      <c r="F3788" s="89" t="b">
        <v>0</v>
      </c>
      <c r="G3788" s="89" t="b">
        <v>0</v>
      </c>
    </row>
    <row r="3789" spans="1:7" ht="15">
      <c r="A3789" s="90" t="s">
        <v>1626</v>
      </c>
      <c r="B3789" s="89">
        <v>4</v>
      </c>
      <c r="C3789" s="103">
        <v>0</v>
      </c>
      <c r="D3789" s="89" t="s">
        <v>1406</v>
      </c>
      <c r="E3789" s="89" t="b">
        <v>0</v>
      </c>
      <c r="F3789" s="89" t="b">
        <v>0</v>
      </c>
      <c r="G3789" s="89" t="b">
        <v>0</v>
      </c>
    </row>
    <row r="3790" spans="1:7" ht="15">
      <c r="A3790" s="90" t="s">
        <v>2299</v>
      </c>
      <c r="B3790" s="89">
        <v>4</v>
      </c>
      <c r="C3790" s="103">
        <v>0</v>
      </c>
      <c r="D3790" s="89" t="s">
        <v>1406</v>
      </c>
      <c r="E3790" s="89" t="b">
        <v>0</v>
      </c>
      <c r="F3790" s="89" t="b">
        <v>0</v>
      </c>
      <c r="G3790" s="89" t="b">
        <v>0</v>
      </c>
    </row>
    <row r="3791" spans="1:7" ht="15">
      <c r="A3791" s="90" t="s">
        <v>2128</v>
      </c>
      <c r="B3791" s="89">
        <v>4</v>
      </c>
      <c r="C3791" s="103">
        <v>0</v>
      </c>
      <c r="D3791" s="89" t="s">
        <v>1406</v>
      </c>
      <c r="E3791" s="89" t="b">
        <v>0</v>
      </c>
      <c r="F3791" s="89" t="b">
        <v>0</v>
      </c>
      <c r="G3791" s="89" t="b">
        <v>0</v>
      </c>
    </row>
    <row r="3792" spans="1:7" ht="15">
      <c r="A3792" s="90" t="s">
        <v>2169</v>
      </c>
      <c r="B3792" s="89">
        <v>4</v>
      </c>
      <c r="C3792" s="103">
        <v>0</v>
      </c>
      <c r="D3792" s="89" t="s">
        <v>1406</v>
      </c>
      <c r="E3792" s="89" t="b">
        <v>0</v>
      </c>
      <c r="F3792" s="89" t="b">
        <v>0</v>
      </c>
      <c r="G3792" s="89" t="b">
        <v>0</v>
      </c>
    </row>
    <row r="3793" spans="1:7" ht="15">
      <c r="A3793" s="90" t="s">
        <v>1711</v>
      </c>
      <c r="B3793" s="89">
        <v>4</v>
      </c>
      <c r="C3793" s="103">
        <v>0</v>
      </c>
      <c r="D3793" s="89" t="s">
        <v>1406</v>
      </c>
      <c r="E3793" s="89" t="b">
        <v>0</v>
      </c>
      <c r="F3793" s="89" t="b">
        <v>0</v>
      </c>
      <c r="G3793" s="89" t="b">
        <v>0</v>
      </c>
    </row>
    <row r="3794" spans="1:7" ht="15">
      <c r="A3794" s="90" t="s">
        <v>1244</v>
      </c>
      <c r="B3794" s="89">
        <v>4</v>
      </c>
      <c r="C3794" s="103">
        <v>0</v>
      </c>
      <c r="D3794" s="89" t="s">
        <v>1406</v>
      </c>
      <c r="E3794" s="89" t="b">
        <v>0</v>
      </c>
      <c r="F3794" s="89" t="b">
        <v>0</v>
      </c>
      <c r="G3794" s="89" t="b">
        <v>0</v>
      </c>
    </row>
    <row r="3795" spans="1:7" ht="15">
      <c r="A3795" s="90" t="s">
        <v>2139</v>
      </c>
      <c r="B3795" s="89">
        <v>4</v>
      </c>
      <c r="C3795" s="103">
        <v>0</v>
      </c>
      <c r="D3795" s="89" t="s">
        <v>1406</v>
      </c>
      <c r="E3795" s="89" t="b">
        <v>0</v>
      </c>
      <c r="F3795" s="89" t="b">
        <v>0</v>
      </c>
      <c r="G3795" s="89" t="b">
        <v>0</v>
      </c>
    </row>
    <row r="3796" spans="1:7" ht="15">
      <c r="A3796" s="90" t="s">
        <v>1538</v>
      </c>
      <c r="B3796" s="89">
        <v>4</v>
      </c>
      <c r="C3796" s="103">
        <v>0</v>
      </c>
      <c r="D3796" s="89" t="s">
        <v>1406</v>
      </c>
      <c r="E3796" s="89" t="b">
        <v>0</v>
      </c>
      <c r="F3796" s="89" t="b">
        <v>0</v>
      </c>
      <c r="G3796" s="89" t="b">
        <v>0</v>
      </c>
    </row>
    <row r="3797" spans="1:7" ht="15">
      <c r="A3797" s="90" t="s">
        <v>1488</v>
      </c>
      <c r="B3797" s="89">
        <v>4</v>
      </c>
      <c r="C3797" s="103">
        <v>0</v>
      </c>
      <c r="D3797" s="89" t="s">
        <v>1406</v>
      </c>
      <c r="E3797" s="89" t="b">
        <v>0</v>
      </c>
      <c r="F3797" s="89" t="b">
        <v>0</v>
      </c>
      <c r="G3797" s="89" t="b">
        <v>0</v>
      </c>
    </row>
    <row r="3798" spans="1:7" ht="15">
      <c r="A3798" s="90" t="s">
        <v>2116</v>
      </c>
      <c r="B3798" s="89">
        <v>4</v>
      </c>
      <c r="C3798" s="103">
        <v>0</v>
      </c>
      <c r="D3798" s="89" t="s">
        <v>1406</v>
      </c>
      <c r="E3798" s="89" t="b">
        <v>0</v>
      </c>
      <c r="F3798" s="89" t="b">
        <v>0</v>
      </c>
      <c r="G3798" s="89" t="b">
        <v>0</v>
      </c>
    </row>
    <row r="3799" spans="1:7" ht="15">
      <c r="A3799" s="90" t="s">
        <v>2154</v>
      </c>
      <c r="B3799" s="89">
        <v>4</v>
      </c>
      <c r="C3799" s="103">
        <v>0</v>
      </c>
      <c r="D3799" s="89" t="s">
        <v>1406</v>
      </c>
      <c r="E3799" s="89" t="b">
        <v>0</v>
      </c>
      <c r="F3799" s="89" t="b">
        <v>0</v>
      </c>
      <c r="G3799" s="89" t="b">
        <v>0</v>
      </c>
    </row>
    <row r="3800" spans="1:7" ht="15">
      <c r="A3800" s="90" t="s">
        <v>2280</v>
      </c>
      <c r="B3800" s="89">
        <v>4</v>
      </c>
      <c r="C3800" s="103">
        <v>0</v>
      </c>
      <c r="D3800" s="89" t="s">
        <v>1406</v>
      </c>
      <c r="E3800" s="89" t="b">
        <v>0</v>
      </c>
      <c r="F3800" s="89" t="b">
        <v>0</v>
      </c>
      <c r="G3800" s="89" t="b">
        <v>0</v>
      </c>
    </row>
    <row r="3801" spans="1:7" ht="15">
      <c r="A3801" s="90" t="s">
        <v>1894</v>
      </c>
      <c r="B3801" s="89">
        <v>3</v>
      </c>
      <c r="C3801" s="103">
        <v>0</v>
      </c>
      <c r="D3801" s="89" t="s">
        <v>1406</v>
      </c>
      <c r="E3801" s="89" t="b">
        <v>0</v>
      </c>
      <c r="F3801" s="89" t="b">
        <v>0</v>
      </c>
      <c r="G3801" s="89" t="b">
        <v>0</v>
      </c>
    </row>
    <row r="3802" spans="1:7" ht="15">
      <c r="A3802" s="90" t="s">
        <v>2554</v>
      </c>
      <c r="B3802" s="89">
        <v>3</v>
      </c>
      <c r="C3802" s="103">
        <v>0</v>
      </c>
      <c r="D3802" s="89" t="s">
        <v>1406</v>
      </c>
      <c r="E3802" s="89" t="b">
        <v>0</v>
      </c>
      <c r="F3802" s="89" t="b">
        <v>0</v>
      </c>
      <c r="G3802" s="89" t="b">
        <v>0</v>
      </c>
    </row>
    <row r="3803" spans="1:7" ht="15">
      <c r="A3803" s="90" t="s">
        <v>2439</v>
      </c>
      <c r="B3803" s="89">
        <v>3</v>
      </c>
      <c r="C3803" s="103">
        <v>0</v>
      </c>
      <c r="D3803" s="89" t="s">
        <v>1406</v>
      </c>
      <c r="E3803" s="89" t="b">
        <v>0</v>
      </c>
      <c r="F3803" s="89" t="b">
        <v>0</v>
      </c>
      <c r="G3803" s="89" t="b">
        <v>0</v>
      </c>
    </row>
    <row r="3804" spans="1:7" ht="15">
      <c r="A3804" s="90" t="s">
        <v>2290</v>
      </c>
      <c r="B3804" s="89">
        <v>3</v>
      </c>
      <c r="C3804" s="103">
        <v>0</v>
      </c>
      <c r="D3804" s="89" t="s">
        <v>1406</v>
      </c>
      <c r="E3804" s="89" t="b">
        <v>0</v>
      </c>
      <c r="F3804" s="89" t="b">
        <v>0</v>
      </c>
      <c r="G3804" s="89" t="b">
        <v>0</v>
      </c>
    </row>
    <row r="3805" spans="1:7" ht="15">
      <c r="A3805" s="90" t="s">
        <v>2657</v>
      </c>
      <c r="B3805" s="89">
        <v>3</v>
      </c>
      <c r="C3805" s="103">
        <v>0</v>
      </c>
      <c r="D3805" s="89" t="s">
        <v>1406</v>
      </c>
      <c r="E3805" s="89" t="b">
        <v>0</v>
      </c>
      <c r="F3805" s="89" t="b">
        <v>0</v>
      </c>
      <c r="G3805" s="89" t="b">
        <v>0</v>
      </c>
    </row>
    <row r="3806" spans="1:7" ht="15">
      <c r="A3806" s="90" t="s">
        <v>2612</v>
      </c>
      <c r="B3806" s="89">
        <v>3</v>
      </c>
      <c r="C3806" s="103">
        <v>0</v>
      </c>
      <c r="D3806" s="89" t="s">
        <v>1406</v>
      </c>
      <c r="E3806" s="89" t="b">
        <v>0</v>
      </c>
      <c r="F3806" s="89" t="b">
        <v>0</v>
      </c>
      <c r="G3806" s="89" t="b">
        <v>0</v>
      </c>
    </row>
    <row r="3807" spans="1:7" ht="15">
      <c r="A3807" s="90" t="s">
        <v>2394</v>
      </c>
      <c r="B3807" s="89">
        <v>2</v>
      </c>
      <c r="C3807" s="103">
        <v>0</v>
      </c>
      <c r="D3807" s="89" t="s">
        <v>1406</v>
      </c>
      <c r="E3807" s="89" t="b">
        <v>0</v>
      </c>
      <c r="F3807" s="89" t="b">
        <v>0</v>
      </c>
      <c r="G3807" s="89" t="b">
        <v>0</v>
      </c>
    </row>
    <row r="3808" spans="1:7" ht="15">
      <c r="A3808" s="90" t="s">
        <v>2920</v>
      </c>
      <c r="B3808" s="89">
        <v>2</v>
      </c>
      <c r="C3808" s="103">
        <v>0</v>
      </c>
      <c r="D3808" s="89" t="s">
        <v>1406</v>
      </c>
      <c r="E3808" s="89" t="b">
        <v>0</v>
      </c>
      <c r="F3808" s="89" t="b">
        <v>0</v>
      </c>
      <c r="G3808" s="89" t="b">
        <v>0</v>
      </c>
    </row>
    <row r="3809" spans="1:7" ht="15">
      <c r="A3809" s="90" t="s">
        <v>1599</v>
      </c>
      <c r="B3809" s="89">
        <v>2</v>
      </c>
      <c r="C3809" s="103">
        <v>0</v>
      </c>
      <c r="D3809" s="89" t="s">
        <v>1406</v>
      </c>
      <c r="E3809" s="89" t="b">
        <v>0</v>
      </c>
      <c r="F3809" s="89" t="b">
        <v>0</v>
      </c>
      <c r="G3809" s="89" t="b">
        <v>0</v>
      </c>
    </row>
    <row r="3810" spans="1:7" ht="15">
      <c r="A3810" s="90" t="s">
        <v>3394</v>
      </c>
      <c r="B3810" s="89">
        <v>2</v>
      </c>
      <c r="C3810" s="103">
        <v>0</v>
      </c>
      <c r="D3810" s="89" t="s">
        <v>1406</v>
      </c>
      <c r="E3810" s="89" t="b">
        <v>0</v>
      </c>
      <c r="F3810" s="89" t="b">
        <v>0</v>
      </c>
      <c r="G3810" s="89" t="b">
        <v>0</v>
      </c>
    </row>
    <row r="3811" spans="1:7" ht="15">
      <c r="A3811" s="90" t="s">
        <v>1609</v>
      </c>
      <c r="B3811" s="89">
        <v>2</v>
      </c>
      <c r="C3811" s="103">
        <v>0</v>
      </c>
      <c r="D3811" s="89" t="s">
        <v>1406</v>
      </c>
      <c r="E3811" s="89" t="b">
        <v>0</v>
      </c>
      <c r="F3811" s="89" t="b">
        <v>0</v>
      </c>
      <c r="G3811" s="89" t="b">
        <v>0</v>
      </c>
    </row>
    <row r="3812" spans="1:7" ht="15">
      <c r="A3812" s="90" t="s">
        <v>1611</v>
      </c>
      <c r="B3812" s="89">
        <v>2</v>
      </c>
      <c r="C3812" s="103">
        <v>0</v>
      </c>
      <c r="D3812" s="89" t="s">
        <v>1406</v>
      </c>
      <c r="E3812" s="89" t="b">
        <v>0</v>
      </c>
      <c r="F3812" s="89" t="b">
        <v>0</v>
      </c>
      <c r="G3812" s="89" t="b">
        <v>0</v>
      </c>
    </row>
    <row r="3813" spans="1:7" ht="15">
      <c r="A3813" s="90" t="s">
        <v>3039</v>
      </c>
      <c r="B3813" s="89">
        <v>2</v>
      </c>
      <c r="C3813" s="103">
        <v>0</v>
      </c>
      <c r="D3813" s="89" t="s">
        <v>1406</v>
      </c>
      <c r="E3813" s="89" t="b">
        <v>1</v>
      </c>
      <c r="F3813" s="89" t="b">
        <v>0</v>
      </c>
      <c r="G3813" s="89" t="b">
        <v>0</v>
      </c>
    </row>
    <row r="3814" spans="1:7" ht="15">
      <c r="A3814" s="90" t="s">
        <v>1491</v>
      </c>
      <c r="B3814" s="89">
        <v>2</v>
      </c>
      <c r="C3814" s="103">
        <v>0</v>
      </c>
      <c r="D3814" s="89" t="s">
        <v>1406</v>
      </c>
      <c r="E3814" s="89" t="b">
        <v>0</v>
      </c>
      <c r="F3814" s="89" t="b">
        <v>0</v>
      </c>
      <c r="G3814" s="89" t="b">
        <v>0</v>
      </c>
    </row>
    <row r="3815" spans="1:7" ht="15">
      <c r="A3815" s="90" t="s">
        <v>3319</v>
      </c>
      <c r="B3815" s="89">
        <v>2</v>
      </c>
      <c r="C3815" s="103">
        <v>0</v>
      </c>
      <c r="D3815" s="89" t="s">
        <v>1406</v>
      </c>
      <c r="E3815" s="89" t="b">
        <v>0</v>
      </c>
      <c r="F3815" s="89" t="b">
        <v>0</v>
      </c>
      <c r="G3815" s="89" t="b">
        <v>0</v>
      </c>
    </row>
    <row r="3816" spans="1:7" ht="15">
      <c r="A3816" s="90" t="s">
        <v>3058</v>
      </c>
      <c r="B3816" s="89">
        <v>2</v>
      </c>
      <c r="C3816" s="103">
        <v>0</v>
      </c>
      <c r="D3816" s="89" t="s">
        <v>1406</v>
      </c>
      <c r="E3816" s="89" t="b">
        <v>0</v>
      </c>
      <c r="F3816" s="89" t="b">
        <v>0</v>
      </c>
      <c r="G3816" s="89" t="b">
        <v>0</v>
      </c>
    </row>
    <row r="3817" spans="1:7" ht="15">
      <c r="A3817" s="90" t="s">
        <v>2743</v>
      </c>
      <c r="B3817" s="89">
        <v>2</v>
      </c>
      <c r="C3817" s="103">
        <v>0</v>
      </c>
      <c r="D3817" s="89" t="s">
        <v>1406</v>
      </c>
      <c r="E3817" s="89" t="b">
        <v>0</v>
      </c>
      <c r="F3817" s="89" t="b">
        <v>0</v>
      </c>
      <c r="G3817" s="89" t="b">
        <v>0</v>
      </c>
    </row>
    <row r="3818" spans="1:7" ht="15">
      <c r="A3818" s="90" t="s">
        <v>3026</v>
      </c>
      <c r="B3818" s="89">
        <v>2</v>
      </c>
      <c r="C3818" s="103">
        <v>0</v>
      </c>
      <c r="D3818" s="89" t="s">
        <v>1406</v>
      </c>
      <c r="E3818" s="89" t="b">
        <v>0</v>
      </c>
      <c r="F3818" s="89" t="b">
        <v>0</v>
      </c>
      <c r="G3818" s="89" t="b">
        <v>0</v>
      </c>
    </row>
    <row r="3819" spans="1:7" ht="15">
      <c r="A3819" s="90" t="s">
        <v>1519</v>
      </c>
      <c r="B3819" s="89">
        <v>2</v>
      </c>
      <c r="C3819" s="103">
        <v>0</v>
      </c>
      <c r="D3819" s="89" t="s">
        <v>1406</v>
      </c>
      <c r="E3819" s="89" t="b">
        <v>0</v>
      </c>
      <c r="F3819" s="89" t="b">
        <v>0</v>
      </c>
      <c r="G3819" s="89" t="b">
        <v>0</v>
      </c>
    </row>
    <row r="3820" spans="1:7" ht="15">
      <c r="A3820" s="90" t="s">
        <v>2881</v>
      </c>
      <c r="B3820" s="89">
        <v>2</v>
      </c>
      <c r="C3820" s="103">
        <v>0</v>
      </c>
      <c r="D3820" s="89" t="s">
        <v>1406</v>
      </c>
      <c r="E3820" s="89" t="b">
        <v>0</v>
      </c>
      <c r="F3820" s="89" t="b">
        <v>0</v>
      </c>
      <c r="G3820" s="89" t="b">
        <v>0</v>
      </c>
    </row>
    <row r="3821" spans="1:7" ht="15">
      <c r="A3821" s="90" t="s">
        <v>2186</v>
      </c>
      <c r="B3821" s="89">
        <v>2</v>
      </c>
      <c r="C3821" s="103">
        <v>0</v>
      </c>
      <c r="D3821" s="89" t="s">
        <v>1406</v>
      </c>
      <c r="E3821" s="89" t="b">
        <v>0</v>
      </c>
      <c r="F3821" s="89" t="b">
        <v>0</v>
      </c>
      <c r="G3821" s="89" t="b">
        <v>0</v>
      </c>
    </row>
    <row r="3822" spans="1:7" ht="15">
      <c r="A3822" s="90" t="s">
        <v>3075</v>
      </c>
      <c r="B3822" s="89">
        <v>2</v>
      </c>
      <c r="C3822" s="103">
        <v>0</v>
      </c>
      <c r="D3822" s="89" t="s">
        <v>1406</v>
      </c>
      <c r="E3822" s="89" t="b">
        <v>0</v>
      </c>
      <c r="F3822" s="89" t="b">
        <v>0</v>
      </c>
      <c r="G3822" s="89" t="b">
        <v>0</v>
      </c>
    </row>
    <row r="3823" spans="1:7" ht="15">
      <c r="A3823" s="90" t="s">
        <v>1786</v>
      </c>
      <c r="B3823" s="89">
        <v>2</v>
      </c>
      <c r="C3823" s="103">
        <v>0</v>
      </c>
      <c r="D3823" s="89" t="s">
        <v>1406</v>
      </c>
      <c r="E3823" s="89" t="b">
        <v>0</v>
      </c>
      <c r="F3823" s="89" t="b">
        <v>0</v>
      </c>
      <c r="G3823" s="89" t="b">
        <v>0</v>
      </c>
    </row>
    <row r="3824" spans="1:7" ht="15">
      <c r="A3824" s="90" t="s">
        <v>3055</v>
      </c>
      <c r="B3824" s="89">
        <v>2</v>
      </c>
      <c r="C3824" s="103">
        <v>0</v>
      </c>
      <c r="D3824" s="89" t="s">
        <v>1406</v>
      </c>
      <c r="E3824" s="89" t="b">
        <v>0</v>
      </c>
      <c r="F3824" s="89" t="b">
        <v>0</v>
      </c>
      <c r="G3824" s="89" t="b">
        <v>0</v>
      </c>
    </row>
    <row r="3825" spans="1:7" ht="15">
      <c r="A3825" s="90" t="s">
        <v>2340</v>
      </c>
      <c r="B3825" s="89">
        <v>2</v>
      </c>
      <c r="C3825" s="103">
        <v>0</v>
      </c>
      <c r="D3825" s="89" t="s">
        <v>1406</v>
      </c>
      <c r="E3825" s="89" t="b">
        <v>0</v>
      </c>
      <c r="F3825" s="89" t="b">
        <v>0</v>
      </c>
      <c r="G3825" s="89" t="b">
        <v>0</v>
      </c>
    </row>
    <row r="3826" spans="1:7" ht="15">
      <c r="A3826" s="90" t="s">
        <v>3509</v>
      </c>
      <c r="B3826" s="89">
        <v>2</v>
      </c>
      <c r="C3826" s="103">
        <v>0</v>
      </c>
      <c r="D3826" s="89" t="s">
        <v>1406</v>
      </c>
      <c r="E3826" s="89" t="b">
        <v>0</v>
      </c>
      <c r="F3826" s="89" t="b">
        <v>0</v>
      </c>
      <c r="G3826" s="89" t="b">
        <v>0</v>
      </c>
    </row>
    <row r="3827" spans="1:7" ht="15">
      <c r="A3827" s="90" t="s">
        <v>2414</v>
      </c>
      <c r="B3827" s="89">
        <v>2</v>
      </c>
      <c r="C3827" s="103">
        <v>0</v>
      </c>
      <c r="D3827" s="89" t="s">
        <v>1406</v>
      </c>
      <c r="E3827" s="89" t="b">
        <v>0</v>
      </c>
      <c r="F3827" s="89" t="b">
        <v>0</v>
      </c>
      <c r="G3827" s="89" t="b">
        <v>0</v>
      </c>
    </row>
    <row r="3828" spans="1:7" ht="15">
      <c r="A3828" s="90" t="s">
        <v>1768</v>
      </c>
      <c r="B3828" s="89">
        <v>2</v>
      </c>
      <c r="C3828" s="103">
        <v>0</v>
      </c>
      <c r="D3828" s="89" t="s">
        <v>1406</v>
      </c>
      <c r="E3828" s="89" t="b">
        <v>0</v>
      </c>
      <c r="F3828" s="89" t="b">
        <v>0</v>
      </c>
      <c r="G3828" s="89" t="b">
        <v>0</v>
      </c>
    </row>
    <row r="3829" spans="1:7" ht="15">
      <c r="A3829" s="90" t="s">
        <v>1840</v>
      </c>
      <c r="B3829" s="89">
        <v>2</v>
      </c>
      <c r="C3829" s="103">
        <v>0</v>
      </c>
      <c r="D3829" s="89" t="s">
        <v>1406</v>
      </c>
      <c r="E3829" s="89" t="b">
        <v>0</v>
      </c>
      <c r="F3829" s="89" t="b">
        <v>0</v>
      </c>
      <c r="G3829" s="89" t="b">
        <v>0</v>
      </c>
    </row>
    <row r="3830" spans="1:7" ht="15">
      <c r="A3830" s="90" t="s">
        <v>1501</v>
      </c>
      <c r="B3830" s="89">
        <v>2</v>
      </c>
      <c r="C3830" s="103">
        <v>0</v>
      </c>
      <c r="D3830" s="89" t="s">
        <v>1406</v>
      </c>
      <c r="E3830" s="89" t="b">
        <v>0</v>
      </c>
      <c r="F3830" s="89" t="b">
        <v>0</v>
      </c>
      <c r="G3830" s="89" t="b">
        <v>0</v>
      </c>
    </row>
    <row r="3831" spans="1:7" ht="15">
      <c r="A3831" s="90" t="s">
        <v>3479</v>
      </c>
      <c r="B3831" s="89">
        <v>2</v>
      </c>
      <c r="C3831" s="103">
        <v>0</v>
      </c>
      <c r="D3831" s="89" t="s">
        <v>1406</v>
      </c>
      <c r="E3831" s="89" t="b">
        <v>0</v>
      </c>
      <c r="F3831" s="89" t="b">
        <v>0</v>
      </c>
      <c r="G3831" s="89" t="b">
        <v>0</v>
      </c>
    </row>
    <row r="3832" spans="1:7" ht="15">
      <c r="A3832" s="90" t="s">
        <v>3249</v>
      </c>
      <c r="B3832" s="89">
        <v>2</v>
      </c>
      <c r="C3832" s="103">
        <v>0</v>
      </c>
      <c r="D3832" s="89" t="s">
        <v>1406</v>
      </c>
      <c r="E3832" s="89" t="b">
        <v>0</v>
      </c>
      <c r="F3832" s="89" t="b">
        <v>0</v>
      </c>
      <c r="G3832" s="89" t="b">
        <v>0</v>
      </c>
    </row>
    <row r="3833" spans="1:7" ht="15">
      <c r="A3833" s="90" t="s">
        <v>1477</v>
      </c>
      <c r="B3833" s="89">
        <v>2</v>
      </c>
      <c r="C3833" s="103">
        <v>0</v>
      </c>
      <c r="D3833" s="89" t="s">
        <v>1406</v>
      </c>
      <c r="E3833" s="89" t="b">
        <v>0</v>
      </c>
      <c r="F3833" s="89" t="b">
        <v>0</v>
      </c>
      <c r="G3833" s="89" t="b">
        <v>0</v>
      </c>
    </row>
    <row r="3834" spans="1:7" ht="15">
      <c r="A3834" s="90" t="s">
        <v>1689</v>
      </c>
      <c r="B3834" s="89">
        <v>2</v>
      </c>
      <c r="C3834" s="103">
        <v>0</v>
      </c>
      <c r="D3834" s="89" t="s">
        <v>1406</v>
      </c>
      <c r="E3834" s="89" t="b">
        <v>0</v>
      </c>
      <c r="F3834" s="89" t="b">
        <v>0</v>
      </c>
      <c r="G3834" s="89" t="b">
        <v>0</v>
      </c>
    </row>
    <row r="3835" spans="1:7" ht="15">
      <c r="A3835" s="90" t="s">
        <v>1733</v>
      </c>
      <c r="B3835" s="89">
        <v>2</v>
      </c>
      <c r="C3835" s="103">
        <v>0</v>
      </c>
      <c r="D3835" s="89" t="s">
        <v>1406</v>
      </c>
      <c r="E3835" s="89" t="b">
        <v>0</v>
      </c>
      <c r="F3835" s="89" t="b">
        <v>0</v>
      </c>
      <c r="G3835" s="89" t="b">
        <v>0</v>
      </c>
    </row>
    <row r="3836" spans="1:7" ht="15">
      <c r="A3836" s="90" t="s">
        <v>1886</v>
      </c>
      <c r="B3836" s="89">
        <v>2</v>
      </c>
      <c r="C3836" s="103">
        <v>0</v>
      </c>
      <c r="D3836" s="89" t="s">
        <v>1406</v>
      </c>
      <c r="E3836" s="89" t="b">
        <v>0</v>
      </c>
      <c r="F3836" s="89" t="b">
        <v>0</v>
      </c>
      <c r="G3836" s="89" t="b">
        <v>0</v>
      </c>
    </row>
    <row r="3837" spans="1:7" ht="15">
      <c r="A3837" s="90" t="s">
        <v>1556</v>
      </c>
      <c r="B3837" s="89">
        <v>2</v>
      </c>
      <c r="C3837" s="103">
        <v>0</v>
      </c>
      <c r="D3837" s="89" t="s">
        <v>1406</v>
      </c>
      <c r="E3837" s="89" t="b">
        <v>0</v>
      </c>
      <c r="F3837" s="89" t="b">
        <v>0</v>
      </c>
      <c r="G3837" s="89" t="b">
        <v>0</v>
      </c>
    </row>
    <row r="3838" spans="1:7" ht="15">
      <c r="A3838" s="90" t="s">
        <v>1817</v>
      </c>
      <c r="B3838" s="89">
        <v>2</v>
      </c>
      <c r="C3838" s="103">
        <v>0</v>
      </c>
      <c r="D3838" s="89" t="s">
        <v>1406</v>
      </c>
      <c r="E3838" s="89" t="b">
        <v>0</v>
      </c>
      <c r="F3838" s="89" t="b">
        <v>0</v>
      </c>
      <c r="G3838" s="89" t="b">
        <v>0</v>
      </c>
    </row>
    <row r="3839" spans="1:7" ht="15">
      <c r="A3839" s="90" t="s">
        <v>1584</v>
      </c>
      <c r="B3839" s="89">
        <v>2</v>
      </c>
      <c r="C3839" s="103">
        <v>0</v>
      </c>
      <c r="D3839" s="89" t="s">
        <v>1406</v>
      </c>
      <c r="E3839" s="89" t="b">
        <v>0</v>
      </c>
      <c r="F3839" s="89" t="b">
        <v>0</v>
      </c>
      <c r="G3839" s="89" t="b">
        <v>0</v>
      </c>
    </row>
    <row r="3840" spans="1:7" ht="15">
      <c r="A3840" s="90" t="s">
        <v>2806</v>
      </c>
      <c r="B3840" s="89">
        <v>2</v>
      </c>
      <c r="C3840" s="103">
        <v>0</v>
      </c>
      <c r="D3840" s="89" t="s">
        <v>1406</v>
      </c>
      <c r="E3840" s="89" t="b">
        <v>0</v>
      </c>
      <c r="F3840" s="89" t="b">
        <v>0</v>
      </c>
      <c r="G3840" s="89" t="b">
        <v>0</v>
      </c>
    </row>
    <row r="3841" spans="1:7" ht="15">
      <c r="A3841" s="90" t="s">
        <v>3242</v>
      </c>
      <c r="B3841" s="89">
        <v>2</v>
      </c>
      <c r="C3841" s="103">
        <v>0</v>
      </c>
      <c r="D3841" s="89" t="s">
        <v>1406</v>
      </c>
      <c r="E3841" s="89" t="b">
        <v>0</v>
      </c>
      <c r="F3841" s="89" t="b">
        <v>0</v>
      </c>
      <c r="G3841" s="89" t="b">
        <v>0</v>
      </c>
    </row>
    <row r="3842" spans="1:7" ht="15">
      <c r="A3842" s="90" t="s">
        <v>2922</v>
      </c>
      <c r="B3842" s="89">
        <v>2</v>
      </c>
      <c r="C3842" s="103">
        <v>0</v>
      </c>
      <c r="D3842" s="89" t="s">
        <v>1406</v>
      </c>
      <c r="E3842" s="89" t="b">
        <v>0</v>
      </c>
      <c r="F3842" s="89" t="b">
        <v>0</v>
      </c>
      <c r="G3842" s="89" t="b">
        <v>0</v>
      </c>
    </row>
    <row r="3843" spans="1:7" ht="15">
      <c r="A3843" s="90" t="s">
        <v>1612</v>
      </c>
      <c r="B3843" s="89">
        <v>2</v>
      </c>
      <c r="C3843" s="103">
        <v>0</v>
      </c>
      <c r="D3843" s="89" t="s">
        <v>1406</v>
      </c>
      <c r="E3843" s="89" t="b">
        <v>0</v>
      </c>
      <c r="F3843" s="89" t="b">
        <v>0</v>
      </c>
      <c r="G3843" s="89" t="b">
        <v>0</v>
      </c>
    </row>
    <row r="3844" spans="1:7" ht="15">
      <c r="A3844" s="90" t="s">
        <v>1990</v>
      </c>
      <c r="B3844" s="89">
        <v>2</v>
      </c>
      <c r="C3844" s="103">
        <v>0</v>
      </c>
      <c r="D3844" s="89" t="s">
        <v>1406</v>
      </c>
      <c r="E3844" s="89" t="b">
        <v>0</v>
      </c>
      <c r="F3844" s="89" t="b">
        <v>0</v>
      </c>
      <c r="G3844" s="89" t="b">
        <v>0</v>
      </c>
    </row>
    <row r="3845" spans="1:7" ht="15">
      <c r="A3845" s="90" t="s">
        <v>2357</v>
      </c>
      <c r="B3845" s="89">
        <v>2</v>
      </c>
      <c r="C3845" s="103">
        <v>0</v>
      </c>
      <c r="D3845" s="89" t="s">
        <v>1406</v>
      </c>
      <c r="E3845" s="89" t="b">
        <v>0</v>
      </c>
      <c r="F3845" s="89" t="b">
        <v>0</v>
      </c>
      <c r="G3845" s="89" t="b">
        <v>0</v>
      </c>
    </row>
    <row r="3846" spans="1:7" ht="15">
      <c r="A3846" s="90" t="s">
        <v>2250</v>
      </c>
      <c r="B3846" s="89">
        <v>2</v>
      </c>
      <c r="C3846" s="103">
        <v>0</v>
      </c>
      <c r="D3846" s="89" t="s">
        <v>1406</v>
      </c>
      <c r="E3846" s="89" t="b">
        <v>0</v>
      </c>
      <c r="F3846" s="89" t="b">
        <v>0</v>
      </c>
      <c r="G3846" s="89" t="b">
        <v>0</v>
      </c>
    </row>
    <row r="3847" spans="1:7" ht="15">
      <c r="A3847" s="90" t="s">
        <v>2451</v>
      </c>
      <c r="B3847" s="89">
        <v>2</v>
      </c>
      <c r="C3847" s="103">
        <v>0</v>
      </c>
      <c r="D3847" s="89" t="s">
        <v>1406</v>
      </c>
      <c r="E3847" s="89" t="b">
        <v>0</v>
      </c>
      <c r="F3847" s="89" t="b">
        <v>0</v>
      </c>
      <c r="G3847" s="89" t="b">
        <v>0</v>
      </c>
    </row>
    <row r="3848" spans="1:7" ht="15">
      <c r="A3848" s="90" t="s">
        <v>1471</v>
      </c>
      <c r="B3848" s="89">
        <v>2</v>
      </c>
      <c r="C3848" s="103">
        <v>0</v>
      </c>
      <c r="D3848" s="89" t="s">
        <v>1406</v>
      </c>
      <c r="E3848" s="89" t="b">
        <v>0</v>
      </c>
      <c r="F3848" s="89" t="b">
        <v>0</v>
      </c>
      <c r="G3848" s="89" t="b">
        <v>0</v>
      </c>
    </row>
    <row r="3849" spans="1:7" ht="15">
      <c r="A3849" s="90" t="s">
        <v>2142</v>
      </c>
      <c r="B3849" s="89">
        <v>2</v>
      </c>
      <c r="C3849" s="103">
        <v>0</v>
      </c>
      <c r="D3849" s="89" t="s">
        <v>1406</v>
      </c>
      <c r="E3849" s="89" t="b">
        <v>0</v>
      </c>
      <c r="F3849" s="89" t="b">
        <v>0</v>
      </c>
      <c r="G3849" s="89" t="b">
        <v>0</v>
      </c>
    </row>
    <row r="3850" spans="1:7" ht="15">
      <c r="A3850" s="90" t="s">
        <v>1523</v>
      </c>
      <c r="B3850" s="89">
        <v>2</v>
      </c>
      <c r="C3850" s="103">
        <v>0</v>
      </c>
      <c r="D3850" s="89" t="s">
        <v>1406</v>
      </c>
      <c r="E3850" s="89" t="b">
        <v>0</v>
      </c>
      <c r="F3850" s="89" t="b">
        <v>0</v>
      </c>
      <c r="G3850" s="89" t="b">
        <v>0</v>
      </c>
    </row>
    <row r="3851" spans="1:7" ht="15">
      <c r="A3851" s="90" t="s">
        <v>3171</v>
      </c>
      <c r="B3851" s="89">
        <v>2</v>
      </c>
      <c r="C3851" s="103">
        <v>0</v>
      </c>
      <c r="D3851" s="89" t="s">
        <v>1406</v>
      </c>
      <c r="E3851" s="89" t="b">
        <v>0</v>
      </c>
      <c r="F3851" s="89" t="b">
        <v>0</v>
      </c>
      <c r="G3851" s="89" t="b">
        <v>0</v>
      </c>
    </row>
    <row r="3852" spans="1:7" ht="15">
      <c r="A3852" s="90" t="s">
        <v>1475</v>
      </c>
      <c r="B3852" s="89">
        <v>2</v>
      </c>
      <c r="C3852" s="103">
        <v>0</v>
      </c>
      <c r="D3852" s="89" t="s">
        <v>1406</v>
      </c>
      <c r="E3852" s="89" t="b">
        <v>0</v>
      </c>
      <c r="F3852" s="89" t="b">
        <v>0</v>
      </c>
      <c r="G3852" s="89" t="b">
        <v>0</v>
      </c>
    </row>
    <row r="3853" spans="1:7" ht="15">
      <c r="A3853" s="90" t="s">
        <v>2499</v>
      </c>
      <c r="B3853" s="89">
        <v>2</v>
      </c>
      <c r="C3853" s="103">
        <v>0</v>
      </c>
      <c r="D3853" s="89" t="s">
        <v>1406</v>
      </c>
      <c r="E3853" s="89" t="b">
        <v>1</v>
      </c>
      <c r="F3853" s="89" t="b">
        <v>0</v>
      </c>
      <c r="G3853" s="89" t="b">
        <v>0</v>
      </c>
    </row>
    <row r="3854" spans="1:7" ht="15">
      <c r="A3854" s="90" t="s">
        <v>1465</v>
      </c>
      <c r="B3854" s="89">
        <v>48</v>
      </c>
      <c r="C3854" s="103">
        <v>0</v>
      </c>
      <c r="D3854" s="89" t="s">
        <v>1407</v>
      </c>
      <c r="E3854" s="89" t="b">
        <v>0</v>
      </c>
      <c r="F3854" s="89" t="b">
        <v>0</v>
      </c>
      <c r="G3854" s="89" t="b">
        <v>0</v>
      </c>
    </row>
    <row r="3855" spans="1:7" ht="15">
      <c r="A3855" s="90" t="s">
        <v>1473</v>
      </c>
      <c r="B3855" s="89">
        <v>41</v>
      </c>
      <c r="C3855" s="103">
        <v>0</v>
      </c>
      <c r="D3855" s="89" t="s">
        <v>1407</v>
      </c>
      <c r="E3855" s="89" t="b">
        <v>0</v>
      </c>
      <c r="F3855" s="89" t="b">
        <v>0</v>
      </c>
      <c r="G3855" s="89" t="b">
        <v>0</v>
      </c>
    </row>
    <row r="3856" spans="1:7" ht="15">
      <c r="A3856" s="90" t="s">
        <v>1545</v>
      </c>
      <c r="B3856" s="89">
        <v>16</v>
      </c>
      <c r="C3856" s="103">
        <v>0</v>
      </c>
      <c r="D3856" s="89" t="s">
        <v>1407</v>
      </c>
      <c r="E3856" s="89" t="b">
        <v>0</v>
      </c>
      <c r="F3856" s="89" t="b">
        <v>0</v>
      </c>
      <c r="G3856" s="89" t="b">
        <v>0</v>
      </c>
    </row>
    <row r="3857" spans="1:7" ht="15">
      <c r="A3857" s="90" t="s">
        <v>1749</v>
      </c>
      <c r="B3857" s="89">
        <v>8</v>
      </c>
      <c r="C3857" s="103">
        <v>0</v>
      </c>
      <c r="D3857" s="89" t="s">
        <v>1407</v>
      </c>
      <c r="E3857" s="89" t="b">
        <v>0</v>
      </c>
      <c r="F3857" s="89" t="b">
        <v>0</v>
      </c>
      <c r="G3857" s="89" t="b">
        <v>0</v>
      </c>
    </row>
    <row r="3858" spans="1:7" ht="15">
      <c r="A3858" s="90" t="s">
        <v>1460</v>
      </c>
      <c r="B3858" s="89">
        <v>7</v>
      </c>
      <c r="C3858" s="103">
        <v>0</v>
      </c>
      <c r="D3858" s="89" t="s">
        <v>1407</v>
      </c>
      <c r="E3858" s="89" t="b">
        <v>0</v>
      </c>
      <c r="F3858" s="89" t="b">
        <v>0</v>
      </c>
      <c r="G3858" s="89" t="b">
        <v>0</v>
      </c>
    </row>
    <row r="3859" spans="1:7" ht="15">
      <c r="A3859" s="90" t="s">
        <v>1555</v>
      </c>
      <c r="B3859" s="89">
        <v>7</v>
      </c>
      <c r="C3859" s="103">
        <v>0</v>
      </c>
      <c r="D3859" s="89" t="s">
        <v>1407</v>
      </c>
      <c r="E3859" s="89" t="b">
        <v>0</v>
      </c>
      <c r="F3859" s="89" t="b">
        <v>0</v>
      </c>
      <c r="G3859" s="89" t="b">
        <v>0</v>
      </c>
    </row>
    <row r="3860" spans="1:7" ht="15">
      <c r="A3860" s="90" t="s">
        <v>1457</v>
      </c>
      <c r="B3860" s="89">
        <v>7</v>
      </c>
      <c r="C3860" s="103">
        <v>0</v>
      </c>
      <c r="D3860" s="89" t="s">
        <v>1407</v>
      </c>
      <c r="E3860" s="89" t="b">
        <v>0</v>
      </c>
      <c r="F3860" s="89" t="b">
        <v>0</v>
      </c>
      <c r="G3860" s="89" t="b">
        <v>0</v>
      </c>
    </row>
    <row r="3861" spans="1:7" ht="15">
      <c r="A3861" s="90" t="s">
        <v>1459</v>
      </c>
      <c r="B3861" s="89">
        <v>7</v>
      </c>
      <c r="C3861" s="103">
        <v>0</v>
      </c>
      <c r="D3861" s="89" t="s">
        <v>1407</v>
      </c>
      <c r="E3861" s="89" t="b">
        <v>0</v>
      </c>
      <c r="F3861" s="89" t="b">
        <v>0</v>
      </c>
      <c r="G3861" s="89" t="b">
        <v>0</v>
      </c>
    </row>
    <row r="3862" spans="1:7" ht="15">
      <c r="A3862" s="90" t="s">
        <v>1874</v>
      </c>
      <c r="B3862" s="89">
        <v>6</v>
      </c>
      <c r="C3862" s="103">
        <v>0</v>
      </c>
      <c r="D3862" s="89" t="s">
        <v>1407</v>
      </c>
      <c r="E3862" s="89" t="b">
        <v>0</v>
      </c>
      <c r="F3862" s="89" t="b">
        <v>0</v>
      </c>
      <c r="G3862" s="89" t="b">
        <v>0</v>
      </c>
    </row>
    <row r="3863" spans="1:7" ht="15">
      <c r="A3863" s="90" t="s">
        <v>1572</v>
      </c>
      <c r="B3863" s="89">
        <v>6</v>
      </c>
      <c r="C3863" s="103">
        <v>0</v>
      </c>
      <c r="D3863" s="89" t="s">
        <v>1407</v>
      </c>
      <c r="E3863" s="89" t="b">
        <v>0</v>
      </c>
      <c r="F3863" s="89" t="b">
        <v>0</v>
      </c>
      <c r="G3863" s="89" t="b">
        <v>0</v>
      </c>
    </row>
    <row r="3864" spans="1:7" ht="15">
      <c r="A3864" s="90" t="s">
        <v>1747</v>
      </c>
      <c r="B3864" s="89">
        <v>6</v>
      </c>
      <c r="C3864" s="103">
        <v>0</v>
      </c>
      <c r="D3864" s="89" t="s">
        <v>1407</v>
      </c>
      <c r="E3864" s="89" t="b">
        <v>0</v>
      </c>
      <c r="F3864" s="89" t="b">
        <v>0</v>
      </c>
      <c r="G3864" s="89" t="b">
        <v>0</v>
      </c>
    </row>
    <row r="3865" spans="1:7" ht="15">
      <c r="A3865" s="90" t="s">
        <v>1925</v>
      </c>
      <c r="B3865" s="89">
        <v>6</v>
      </c>
      <c r="C3865" s="103">
        <v>0</v>
      </c>
      <c r="D3865" s="89" t="s">
        <v>1407</v>
      </c>
      <c r="E3865" s="89" t="b">
        <v>0</v>
      </c>
      <c r="F3865" s="89" t="b">
        <v>0</v>
      </c>
      <c r="G3865" s="89" t="b">
        <v>0</v>
      </c>
    </row>
    <row r="3866" spans="1:7" ht="15">
      <c r="A3866" s="90" t="s">
        <v>1958</v>
      </c>
      <c r="B3866" s="89">
        <v>5</v>
      </c>
      <c r="C3866" s="103">
        <v>0</v>
      </c>
      <c r="D3866" s="89" t="s">
        <v>1407</v>
      </c>
      <c r="E3866" s="89" t="b">
        <v>0</v>
      </c>
      <c r="F3866" s="89" t="b">
        <v>0</v>
      </c>
      <c r="G3866" s="89" t="b">
        <v>0</v>
      </c>
    </row>
    <row r="3867" spans="1:7" ht="15">
      <c r="A3867" s="90" t="s">
        <v>2011</v>
      </c>
      <c r="B3867" s="89">
        <v>5</v>
      </c>
      <c r="C3867" s="103">
        <v>0</v>
      </c>
      <c r="D3867" s="89" t="s">
        <v>1407</v>
      </c>
      <c r="E3867" s="89" t="b">
        <v>0</v>
      </c>
      <c r="F3867" s="89" t="b">
        <v>0</v>
      </c>
      <c r="G3867" s="89" t="b">
        <v>0</v>
      </c>
    </row>
    <row r="3868" spans="1:7" ht="15">
      <c r="A3868" s="90" t="s">
        <v>2043</v>
      </c>
      <c r="B3868" s="89">
        <v>4</v>
      </c>
      <c r="C3868" s="103">
        <v>0</v>
      </c>
      <c r="D3868" s="89" t="s">
        <v>1407</v>
      </c>
      <c r="E3868" s="89" t="b">
        <v>0</v>
      </c>
      <c r="F3868" s="89" t="b">
        <v>0</v>
      </c>
      <c r="G3868" s="89" t="b">
        <v>0</v>
      </c>
    </row>
    <row r="3869" spans="1:7" ht="15">
      <c r="A3869" s="90" t="s">
        <v>2245</v>
      </c>
      <c r="B3869" s="89">
        <v>4</v>
      </c>
      <c r="C3869" s="103">
        <v>0</v>
      </c>
      <c r="D3869" s="89" t="s">
        <v>1407</v>
      </c>
      <c r="E3869" s="89" t="b">
        <v>0</v>
      </c>
      <c r="F3869" s="89" t="b">
        <v>0</v>
      </c>
      <c r="G3869" s="89" t="b">
        <v>0</v>
      </c>
    </row>
    <row r="3870" spans="1:7" ht="15">
      <c r="A3870" s="90" t="s">
        <v>2024</v>
      </c>
      <c r="B3870" s="89">
        <v>3</v>
      </c>
      <c r="C3870" s="103">
        <v>0</v>
      </c>
      <c r="D3870" s="89" t="s">
        <v>1407</v>
      </c>
      <c r="E3870" s="89" t="b">
        <v>0</v>
      </c>
      <c r="F3870" s="89" t="b">
        <v>0</v>
      </c>
      <c r="G3870" s="89" t="b">
        <v>0</v>
      </c>
    </row>
    <row r="3871" spans="1:7" ht="15">
      <c r="A3871" s="90" t="s">
        <v>2373</v>
      </c>
      <c r="B3871" s="89">
        <v>3</v>
      </c>
      <c r="C3871" s="103">
        <v>0</v>
      </c>
      <c r="D3871" s="89" t="s">
        <v>1407</v>
      </c>
      <c r="E3871" s="89" t="b">
        <v>0</v>
      </c>
      <c r="F3871" s="89" t="b">
        <v>0</v>
      </c>
      <c r="G3871" s="89" t="b">
        <v>0</v>
      </c>
    </row>
    <row r="3872" spans="1:7" ht="15">
      <c r="A3872" s="90" t="s">
        <v>2326</v>
      </c>
      <c r="B3872" s="89">
        <v>3</v>
      </c>
      <c r="C3872" s="103">
        <v>0</v>
      </c>
      <c r="D3872" s="89" t="s">
        <v>1407</v>
      </c>
      <c r="E3872" s="89" t="b">
        <v>0</v>
      </c>
      <c r="F3872" s="89" t="b">
        <v>0</v>
      </c>
      <c r="G3872" s="89" t="b">
        <v>0</v>
      </c>
    </row>
    <row r="3873" spans="1:7" ht="15">
      <c r="A3873" s="90" t="s">
        <v>1557</v>
      </c>
      <c r="B3873" s="89">
        <v>3</v>
      </c>
      <c r="C3873" s="103">
        <v>0</v>
      </c>
      <c r="D3873" s="89" t="s">
        <v>1407</v>
      </c>
      <c r="E3873" s="89" t="b">
        <v>0</v>
      </c>
      <c r="F3873" s="89" t="b">
        <v>0</v>
      </c>
      <c r="G3873" s="89" t="b">
        <v>0</v>
      </c>
    </row>
    <row r="3874" spans="1:7" ht="15">
      <c r="A3874" s="90" t="s">
        <v>2674</v>
      </c>
      <c r="B3874" s="89">
        <v>3</v>
      </c>
      <c r="C3874" s="103">
        <v>0</v>
      </c>
      <c r="D3874" s="89" t="s">
        <v>1407</v>
      </c>
      <c r="E3874" s="89" t="b">
        <v>0</v>
      </c>
      <c r="F3874" s="89" t="b">
        <v>0</v>
      </c>
      <c r="G3874" s="89" t="b">
        <v>0</v>
      </c>
    </row>
    <row r="3875" spans="1:7" ht="15">
      <c r="A3875" s="90" t="s">
        <v>2344</v>
      </c>
      <c r="B3875" s="89">
        <v>3</v>
      </c>
      <c r="C3875" s="103">
        <v>0</v>
      </c>
      <c r="D3875" s="89" t="s">
        <v>1407</v>
      </c>
      <c r="E3875" s="89" t="b">
        <v>0</v>
      </c>
      <c r="F3875" s="89" t="b">
        <v>0</v>
      </c>
      <c r="G3875" s="89" t="b">
        <v>0</v>
      </c>
    </row>
    <row r="3876" spans="1:7" ht="15">
      <c r="A3876" s="90" t="s">
        <v>2585</v>
      </c>
      <c r="B3876" s="89">
        <v>3</v>
      </c>
      <c r="C3876" s="103">
        <v>0</v>
      </c>
      <c r="D3876" s="89" t="s">
        <v>1407</v>
      </c>
      <c r="E3876" s="89" t="b">
        <v>0</v>
      </c>
      <c r="F3876" s="89" t="b">
        <v>0</v>
      </c>
      <c r="G3876" s="89" t="b">
        <v>0</v>
      </c>
    </row>
    <row r="3877" spans="1:7" ht="15">
      <c r="A3877" s="90" t="s">
        <v>1474</v>
      </c>
      <c r="B3877" s="89">
        <v>3</v>
      </c>
      <c r="C3877" s="103">
        <v>0</v>
      </c>
      <c r="D3877" s="89" t="s">
        <v>1407</v>
      </c>
      <c r="E3877" s="89" t="b">
        <v>0</v>
      </c>
      <c r="F3877" s="89" t="b">
        <v>0</v>
      </c>
      <c r="G3877" s="89" t="b">
        <v>0</v>
      </c>
    </row>
    <row r="3878" spans="1:7" ht="15">
      <c r="A3878" s="90" t="s">
        <v>1779</v>
      </c>
      <c r="B3878" s="89">
        <v>3</v>
      </c>
      <c r="C3878" s="103">
        <v>0</v>
      </c>
      <c r="D3878" s="89" t="s">
        <v>1407</v>
      </c>
      <c r="E3878" s="89" t="b">
        <v>0</v>
      </c>
      <c r="F3878" s="89" t="b">
        <v>0</v>
      </c>
      <c r="G3878" s="89" t="b">
        <v>0</v>
      </c>
    </row>
    <row r="3879" spans="1:7" ht="15">
      <c r="A3879" s="90" t="s">
        <v>2486</v>
      </c>
      <c r="B3879" s="89">
        <v>3</v>
      </c>
      <c r="C3879" s="103">
        <v>0</v>
      </c>
      <c r="D3879" s="89" t="s">
        <v>1407</v>
      </c>
      <c r="E3879" s="89" t="b">
        <v>0</v>
      </c>
      <c r="F3879" s="89" t="b">
        <v>0</v>
      </c>
      <c r="G3879" s="89" t="b">
        <v>0</v>
      </c>
    </row>
    <row r="3880" spans="1:7" ht="15">
      <c r="A3880" s="90" t="s">
        <v>2497</v>
      </c>
      <c r="B3880" s="89">
        <v>3</v>
      </c>
      <c r="C3880" s="103">
        <v>0</v>
      </c>
      <c r="D3880" s="89" t="s">
        <v>1407</v>
      </c>
      <c r="E3880" s="89" t="b">
        <v>0</v>
      </c>
      <c r="F3880" s="89" t="b">
        <v>0</v>
      </c>
      <c r="G3880" s="89" t="b">
        <v>0</v>
      </c>
    </row>
    <row r="3881" spans="1:7" ht="15">
      <c r="A3881" s="90" t="s">
        <v>2460</v>
      </c>
      <c r="B3881" s="89">
        <v>3</v>
      </c>
      <c r="C3881" s="103">
        <v>0</v>
      </c>
      <c r="D3881" s="89" t="s">
        <v>1407</v>
      </c>
      <c r="E3881" s="89" t="b">
        <v>0</v>
      </c>
      <c r="F3881" s="89" t="b">
        <v>0</v>
      </c>
      <c r="G3881" s="89" t="b">
        <v>0</v>
      </c>
    </row>
    <row r="3882" spans="1:7" ht="15">
      <c r="A3882" s="90" t="s">
        <v>1469</v>
      </c>
      <c r="B3882" s="89">
        <v>3</v>
      </c>
      <c r="C3882" s="103">
        <v>0</v>
      </c>
      <c r="D3882" s="89" t="s">
        <v>1407</v>
      </c>
      <c r="E3882" s="89" t="b">
        <v>0</v>
      </c>
      <c r="F3882" s="89" t="b">
        <v>0</v>
      </c>
      <c r="G3882" s="89" t="b">
        <v>0</v>
      </c>
    </row>
    <row r="3883" spans="1:7" ht="15">
      <c r="A3883" s="90" t="s">
        <v>2948</v>
      </c>
      <c r="B3883" s="89">
        <v>2</v>
      </c>
      <c r="C3883" s="103">
        <v>0</v>
      </c>
      <c r="D3883" s="89" t="s">
        <v>1407</v>
      </c>
      <c r="E3883" s="89" t="b">
        <v>0</v>
      </c>
      <c r="F3883" s="89" t="b">
        <v>0</v>
      </c>
      <c r="G3883" s="89" t="b">
        <v>0</v>
      </c>
    </row>
    <row r="3884" spans="1:7" ht="15">
      <c r="A3884" s="90" t="s">
        <v>1274</v>
      </c>
      <c r="B3884" s="89">
        <v>2</v>
      </c>
      <c r="C3884" s="103">
        <v>0</v>
      </c>
      <c r="D3884" s="89" t="s">
        <v>1407</v>
      </c>
      <c r="E3884" s="89" t="b">
        <v>0</v>
      </c>
      <c r="F3884" s="89" t="b">
        <v>0</v>
      </c>
      <c r="G3884" s="89" t="b">
        <v>0</v>
      </c>
    </row>
    <row r="3885" spans="1:7" ht="15">
      <c r="A3885" s="90" t="s">
        <v>2808</v>
      </c>
      <c r="B3885" s="89">
        <v>2</v>
      </c>
      <c r="C3885" s="103">
        <v>0</v>
      </c>
      <c r="D3885" s="89" t="s">
        <v>1407</v>
      </c>
      <c r="E3885" s="89" t="b">
        <v>0</v>
      </c>
      <c r="F3885" s="89" t="b">
        <v>0</v>
      </c>
      <c r="G3885" s="89" t="b">
        <v>0</v>
      </c>
    </row>
    <row r="3886" spans="1:7" ht="15">
      <c r="A3886" s="90" t="s">
        <v>3136</v>
      </c>
      <c r="B3886" s="89">
        <v>2</v>
      </c>
      <c r="C3886" s="103">
        <v>0</v>
      </c>
      <c r="D3886" s="89" t="s">
        <v>1407</v>
      </c>
      <c r="E3886" s="89" t="b">
        <v>0</v>
      </c>
      <c r="F3886" s="89" t="b">
        <v>0</v>
      </c>
      <c r="G3886" s="89" t="b">
        <v>0</v>
      </c>
    </row>
    <row r="3887" spans="1:7" ht="15">
      <c r="A3887" s="90" t="s">
        <v>3449</v>
      </c>
      <c r="B3887" s="89">
        <v>2</v>
      </c>
      <c r="C3887" s="103">
        <v>0</v>
      </c>
      <c r="D3887" s="89" t="s">
        <v>1407</v>
      </c>
      <c r="E3887" s="89" t="b">
        <v>0</v>
      </c>
      <c r="F3887" s="89" t="b">
        <v>0</v>
      </c>
      <c r="G3887" s="89" t="b">
        <v>0</v>
      </c>
    </row>
    <row r="3888" spans="1:7" ht="15">
      <c r="A3888" s="90" t="s">
        <v>2879</v>
      </c>
      <c r="B3888" s="89">
        <v>2</v>
      </c>
      <c r="C3888" s="103">
        <v>0</v>
      </c>
      <c r="D3888" s="89" t="s">
        <v>1407</v>
      </c>
      <c r="E3888" s="89" t="b">
        <v>0</v>
      </c>
      <c r="F3888" s="89" t="b">
        <v>0</v>
      </c>
      <c r="G3888" s="89" t="b">
        <v>0</v>
      </c>
    </row>
    <row r="3889" spans="1:7" ht="15">
      <c r="A3889" s="90" t="s">
        <v>3459</v>
      </c>
      <c r="B3889" s="89">
        <v>2</v>
      </c>
      <c r="C3889" s="103">
        <v>0</v>
      </c>
      <c r="D3889" s="89" t="s">
        <v>1407</v>
      </c>
      <c r="E3889" s="89" t="b">
        <v>0</v>
      </c>
      <c r="F3889" s="89" t="b">
        <v>0</v>
      </c>
      <c r="G3889" s="89" t="b">
        <v>0</v>
      </c>
    </row>
    <row r="3890" spans="1:7" ht="15">
      <c r="A3890" s="90" t="s">
        <v>3035</v>
      </c>
      <c r="B3890" s="89">
        <v>2</v>
      </c>
      <c r="C3890" s="103">
        <v>0</v>
      </c>
      <c r="D3890" s="89" t="s">
        <v>1407</v>
      </c>
      <c r="E3890" s="89" t="b">
        <v>0</v>
      </c>
      <c r="F3890" s="89" t="b">
        <v>0</v>
      </c>
      <c r="G3890" s="89" t="b">
        <v>0</v>
      </c>
    </row>
    <row r="3891" spans="1:7" ht="15">
      <c r="A3891" s="90" t="s">
        <v>2532</v>
      </c>
      <c r="B3891" s="89">
        <v>2</v>
      </c>
      <c r="C3891" s="103">
        <v>0</v>
      </c>
      <c r="D3891" s="89" t="s">
        <v>1407</v>
      </c>
      <c r="E3891" s="89" t="b">
        <v>0</v>
      </c>
      <c r="F3891" s="89" t="b">
        <v>0</v>
      </c>
      <c r="G3891" s="89" t="b">
        <v>0</v>
      </c>
    </row>
    <row r="3892" spans="1:7" ht="15">
      <c r="A3892" s="90" t="s">
        <v>3366</v>
      </c>
      <c r="B3892" s="89">
        <v>2</v>
      </c>
      <c r="C3892" s="103">
        <v>0</v>
      </c>
      <c r="D3892" s="89" t="s">
        <v>1407</v>
      </c>
      <c r="E3892" s="89" t="b">
        <v>0</v>
      </c>
      <c r="F3892" s="89" t="b">
        <v>0</v>
      </c>
      <c r="G3892" s="89" t="b">
        <v>0</v>
      </c>
    </row>
    <row r="3893" spans="1:7" ht="15">
      <c r="A3893" s="90" t="s">
        <v>2381</v>
      </c>
      <c r="B3893" s="89">
        <v>2</v>
      </c>
      <c r="C3893" s="103">
        <v>0</v>
      </c>
      <c r="D3893" s="89" t="s">
        <v>1407</v>
      </c>
      <c r="E3893" s="89" t="b">
        <v>0</v>
      </c>
      <c r="F3893" s="89" t="b">
        <v>0</v>
      </c>
      <c r="G3893" s="89" t="b">
        <v>0</v>
      </c>
    </row>
    <row r="3894" spans="1:7" ht="15">
      <c r="A3894" s="90" t="s">
        <v>1720</v>
      </c>
      <c r="B3894" s="89">
        <v>2</v>
      </c>
      <c r="C3894" s="103">
        <v>0</v>
      </c>
      <c r="D3894" s="89" t="s">
        <v>1407</v>
      </c>
      <c r="E3894" s="89" t="b">
        <v>0</v>
      </c>
      <c r="F3894" s="89" t="b">
        <v>0</v>
      </c>
      <c r="G3894" s="89" t="b">
        <v>0</v>
      </c>
    </row>
    <row r="3895" spans="1:7" ht="15">
      <c r="A3895" s="90" t="s">
        <v>2132</v>
      </c>
      <c r="B3895" s="89">
        <v>2</v>
      </c>
      <c r="C3895" s="103">
        <v>0</v>
      </c>
      <c r="D3895" s="89" t="s">
        <v>1407</v>
      </c>
      <c r="E3895" s="89" t="b">
        <v>0</v>
      </c>
      <c r="F3895" s="89" t="b">
        <v>0</v>
      </c>
      <c r="G3895" s="89" t="b">
        <v>0</v>
      </c>
    </row>
    <row r="3896" spans="1:7" ht="15">
      <c r="A3896" s="90" t="s">
        <v>1693</v>
      </c>
      <c r="B3896" s="89">
        <v>2</v>
      </c>
      <c r="C3896" s="103">
        <v>0</v>
      </c>
      <c r="D3896" s="89" t="s">
        <v>1407</v>
      </c>
      <c r="E3896" s="89" t="b">
        <v>0</v>
      </c>
      <c r="F3896" s="89" t="b">
        <v>0</v>
      </c>
      <c r="G3896" s="89" t="b">
        <v>0</v>
      </c>
    </row>
    <row r="3897" spans="1:7" ht="15">
      <c r="A3897" s="90" t="s">
        <v>2850</v>
      </c>
      <c r="B3897" s="89">
        <v>2</v>
      </c>
      <c r="C3897" s="103">
        <v>0</v>
      </c>
      <c r="D3897" s="89" t="s">
        <v>1407</v>
      </c>
      <c r="E3897" s="89" t="b">
        <v>0</v>
      </c>
      <c r="F3897" s="89" t="b">
        <v>1</v>
      </c>
      <c r="G3897" s="89" t="b">
        <v>0</v>
      </c>
    </row>
    <row r="3898" spans="1:7" ht="15">
      <c r="A3898" s="90" t="s">
        <v>2892</v>
      </c>
      <c r="B3898" s="89">
        <v>2</v>
      </c>
      <c r="C3898" s="103">
        <v>0</v>
      </c>
      <c r="D3898" s="89" t="s">
        <v>1407</v>
      </c>
      <c r="E3898" s="89" t="b">
        <v>0</v>
      </c>
      <c r="F3898" s="89" t="b">
        <v>0</v>
      </c>
      <c r="G3898" s="89" t="b">
        <v>0</v>
      </c>
    </row>
    <row r="3899" spans="1:7" ht="15">
      <c r="A3899" s="90" t="s">
        <v>1456</v>
      </c>
      <c r="B3899" s="89">
        <v>2</v>
      </c>
      <c r="C3899" s="103">
        <v>0</v>
      </c>
      <c r="D3899" s="89" t="s">
        <v>1407</v>
      </c>
      <c r="E3899" s="89" t="b">
        <v>0</v>
      </c>
      <c r="F3899" s="89" t="b">
        <v>0</v>
      </c>
      <c r="G3899" s="89" t="b">
        <v>0</v>
      </c>
    </row>
    <row r="3900" spans="1:7" ht="15">
      <c r="A3900" s="90" t="s">
        <v>1852</v>
      </c>
      <c r="B3900" s="89">
        <v>2</v>
      </c>
      <c r="C3900" s="103">
        <v>0</v>
      </c>
      <c r="D3900" s="89" t="s">
        <v>1407</v>
      </c>
      <c r="E3900" s="89" t="b">
        <v>0</v>
      </c>
      <c r="F3900" s="89" t="b">
        <v>0</v>
      </c>
      <c r="G3900" s="89" t="b">
        <v>0</v>
      </c>
    </row>
    <row r="3901" spans="1:7" ht="15">
      <c r="A3901" s="90" t="s">
        <v>3086</v>
      </c>
      <c r="B3901" s="89">
        <v>2</v>
      </c>
      <c r="C3901" s="103">
        <v>0</v>
      </c>
      <c r="D3901" s="89" t="s">
        <v>1407</v>
      </c>
      <c r="E3901" s="89" t="b">
        <v>0</v>
      </c>
      <c r="F3901" s="89" t="b">
        <v>0</v>
      </c>
      <c r="G3901" s="89" t="b">
        <v>0</v>
      </c>
    </row>
    <row r="3902" spans="1:7" ht="15">
      <c r="A3902" s="90" t="s">
        <v>1659</v>
      </c>
      <c r="B3902" s="89">
        <v>2</v>
      </c>
      <c r="C3902" s="103">
        <v>0</v>
      </c>
      <c r="D3902" s="89" t="s">
        <v>1407</v>
      </c>
      <c r="E3902" s="89" t="b">
        <v>0</v>
      </c>
      <c r="F3902" s="89" t="b">
        <v>0</v>
      </c>
      <c r="G3902" s="89" t="b">
        <v>0</v>
      </c>
    </row>
    <row r="3903" spans="1:7" ht="15">
      <c r="A3903" s="90" t="s">
        <v>3005</v>
      </c>
      <c r="B3903" s="89">
        <v>2</v>
      </c>
      <c r="C3903" s="103">
        <v>0</v>
      </c>
      <c r="D3903" s="89" t="s">
        <v>1407</v>
      </c>
      <c r="E3903" s="89" t="b">
        <v>0</v>
      </c>
      <c r="F3903" s="89" t="b">
        <v>0</v>
      </c>
      <c r="G3903" s="89" t="b">
        <v>0</v>
      </c>
    </row>
    <row r="3904" spans="1:7" ht="15">
      <c r="A3904" s="90" t="s">
        <v>3050</v>
      </c>
      <c r="B3904" s="89">
        <v>2</v>
      </c>
      <c r="C3904" s="103">
        <v>0</v>
      </c>
      <c r="D3904" s="89" t="s">
        <v>1407</v>
      </c>
      <c r="E3904" s="89" t="b">
        <v>0</v>
      </c>
      <c r="F3904" s="89" t="b">
        <v>0</v>
      </c>
      <c r="G3904" s="89" t="b">
        <v>0</v>
      </c>
    </row>
    <row r="3905" spans="1:7" ht="15">
      <c r="A3905" s="90" t="s">
        <v>3160</v>
      </c>
      <c r="B3905" s="89">
        <v>2</v>
      </c>
      <c r="C3905" s="103">
        <v>0</v>
      </c>
      <c r="D3905" s="89" t="s">
        <v>1407</v>
      </c>
      <c r="E3905" s="89" t="b">
        <v>0</v>
      </c>
      <c r="F3905" s="89" t="b">
        <v>0</v>
      </c>
      <c r="G3905" s="89" t="b">
        <v>0</v>
      </c>
    </row>
    <row r="3906" spans="1:7" ht="15">
      <c r="A3906" s="90" t="s">
        <v>1573</v>
      </c>
      <c r="B3906" s="89">
        <v>2</v>
      </c>
      <c r="C3906" s="103">
        <v>0</v>
      </c>
      <c r="D3906" s="89" t="s">
        <v>1407</v>
      </c>
      <c r="E3906" s="89" t="b">
        <v>0</v>
      </c>
      <c r="F3906" s="89" t="b">
        <v>0</v>
      </c>
      <c r="G3906" s="89" t="b">
        <v>0</v>
      </c>
    </row>
    <row r="3907" spans="1:7" ht="15">
      <c r="A3907" s="90" t="s">
        <v>1886</v>
      </c>
      <c r="B3907" s="89">
        <v>2</v>
      </c>
      <c r="C3907" s="103">
        <v>0</v>
      </c>
      <c r="D3907" s="89" t="s">
        <v>1407</v>
      </c>
      <c r="E3907" s="89" t="b">
        <v>0</v>
      </c>
      <c r="F3907" s="89" t="b">
        <v>0</v>
      </c>
      <c r="G3907" s="89" t="b">
        <v>0</v>
      </c>
    </row>
    <row r="3908" spans="1:7" ht="15">
      <c r="A3908" s="90" t="s">
        <v>1940</v>
      </c>
      <c r="B3908" s="89">
        <v>2</v>
      </c>
      <c r="C3908" s="103">
        <v>0</v>
      </c>
      <c r="D3908" s="89" t="s">
        <v>1407</v>
      </c>
      <c r="E3908" s="89" t="b">
        <v>0</v>
      </c>
      <c r="F3908" s="89" t="b">
        <v>0</v>
      </c>
      <c r="G3908" s="89" t="b">
        <v>0</v>
      </c>
    </row>
    <row r="3909" spans="1:7" ht="15">
      <c r="A3909" s="90" t="s">
        <v>2724</v>
      </c>
      <c r="B3909" s="89">
        <v>2</v>
      </c>
      <c r="C3909" s="103">
        <v>0</v>
      </c>
      <c r="D3909" s="89" t="s">
        <v>1407</v>
      </c>
      <c r="E3909" s="89" t="b">
        <v>0</v>
      </c>
      <c r="F3909" s="89" t="b">
        <v>0</v>
      </c>
      <c r="G3909" s="89" t="b">
        <v>0</v>
      </c>
    </row>
    <row r="3910" spans="1:7" ht="15">
      <c r="A3910" s="90" t="s">
        <v>2885</v>
      </c>
      <c r="B3910" s="89">
        <v>2</v>
      </c>
      <c r="C3910" s="103">
        <v>0</v>
      </c>
      <c r="D3910" s="89" t="s">
        <v>1407</v>
      </c>
      <c r="E3910" s="89" t="b">
        <v>0</v>
      </c>
      <c r="F3910" s="89" t="b">
        <v>0</v>
      </c>
      <c r="G3910" s="89" t="b">
        <v>0</v>
      </c>
    </row>
    <row r="3911" spans="1:7" ht="15">
      <c r="A3911" s="90" t="s">
        <v>3162</v>
      </c>
      <c r="B3911" s="89">
        <v>2</v>
      </c>
      <c r="C3911" s="103">
        <v>0</v>
      </c>
      <c r="D3911" s="89" t="s">
        <v>1407</v>
      </c>
      <c r="E3911" s="89" t="b">
        <v>0</v>
      </c>
      <c r="F3911" s="89" t="b">
        <v>0</v>
      </c>
      <c r="G3911" s="89" t="b">
        <v>0</v>
      </c>
    </row>
    <row r="3912" spans="1:7" ht="15">
      <c r="A3912" s="90" t="s">
        <v>1502</v>
      </c>
      <c r="B3912" s="89">
        <v>3</v>
      </c>
      <c r="C3912" s="103">
        <v>0</v>
      </c>
      <c r="D3912" s="89" t="s">
        <v>1408</v>
      </c>
      <c r="E3912" s="89" t="b">
        <v>0</v>
      </c>
      <c r="F3912" s="89" t="b">
        <v>0</v>
      </c>
      <c r="G3912" s="89" t="b">
        <v>0</v>
      </c>
    </row>
    <row r="3913" spans="1:7" ht="15">
      <c r="A3913" s="90" t="s">
        <v>2402</v>
      </c>
      <c r="B3913" s="89">
        <v>3</v>
      </c>
      <c r="C3913" s="103">
        <v>0</v>
      </c>
      <c r="D3913" s="89" t="s">
        <v>1408</v>
      </c>
      <c r="E3913" s="89" t="b">
        <v>0</v>
      </c>
      <c r="F3913" s="89" t="b">
        <v>0</v>
      </c>
      <c r="G3913" s="89" t="b">
        <v>0</v>
      </c>
    </row>
    <row r="3914" spans="1:7" ht="15">
      <c r="A3914" s="90" t="s">
        <v>1630</v>
      </c>
      <c r="B3914" s="89">
        <v>2</v>
      </c>
      <c r="C3914" s="103">
        <v>0</v>
      </c>
      <c r="D3914" s="89" t="s">
        <v>1408</v>
      </c>
      <c r="E3914" s="89" t="b">
        <v>0</v>
      </c>
      <c r="F3914" s="89" t="b">
        <v>0</v>
      </c>
      <c r="G3914" s="89" t="b">
        <v>0</v>
      </c>
    </row>
    <row r="3915" spans="1:7" ht="15">
      <c r="A3915" s="90" t="s">
        <v>1533</v>
      </c>
      <c r="B3915" s="89">
        <v>2</v>
      </c>
      <c r="C3915" s="103">
        <v>0</v>
      </c>
      <c r="D3915" s="89" t="s">
        <v>1408</v>
      </c>
      <c r="E3915" s="89" t="b">
        <v>0</v>
      </c>
      <c r="F3915" s="89" t="b">
        <v>0</v>
      </c>
      <c r="G3915" s="89" t="b">
        <v>0</v>
      </c>
    </row>
    <row r="3916" spans="1:7" ht="15">
      <c r="A3916" s="90" t="s">
        <v>3173</v>
      </c>
      <c r="B3916" s="89">
        <v>2</v>
      </c>
      <c r="C3916" s="103">
        <v>0</v>
      </c>
      <c r="D3916" s="89" t="s">
        <v>1408</v>
      </c>
      <c r="E3916" s="89" t="b">
        <v>0</v>
      </c>
      <c r="F3916" s="89" t="b">
        <v>0</v>
      </c>
      <c r="G3916" s="89" t="b">
        <v>0</v>
      </c>
    </row>
    <row r="3917" spans="1:7" ht="15">
      <c r="A3917" s="90" t="s">
        <v>1570</v>
      </c>
      <c r="B3917" s="89">
        <v>2</v>
      </c>
      <c r="C3917" s="103">
        <v>0</v>
      </c>
      <c r="D3917" s="89" t="s">
        <v>1408</v>
      </c>
      <c r="E3917" s="89" t="b">
        <v>0</v>
      </c>
      <c r="F3917" s="89" t="b">
        <v>0</v>
      </c>
      <c r="G3917" s="89" t="b">
        <v>0</v>
      </c>
    </row>
    <row r="3918" spans="1:7" ht="15">
      <c r="A3918" s="90" t="s">
        <v>2564</v>
      </c>
      <c r="B3918" s="89">
        <v>2</v>
      </c>
      <c r="C3918" s="103">
        <v>0</v>
      </c>
      <c r="D3918" s="89" t="s">
        <v>1408</v>
      </c>
      <c r="E3918" s="89" t="b">
        <v>0</v>
      </c>
      <c r="F3918" s="89" t="b">
        <v>0</v>
      </c>
      <c r="G3918" s="89" t="b">
        <v>0</v>
      </c>
    </row>
    <row r="3919" spans="1:7" ht="15">
      <c r="A3919" s="90" t="s">
        <v>2693</v>
      </c>
      <c r="B3919" s="89">
        <v>2</v>
      </c>
      <c r="C3919" s="103">
        <v>0</v>
      </c>
      <c r="D3919" s="89" t="s">
        <v>1408</v>
      </c>
      <c r="E3919" s="89" t="b">
        <v>0</v>
      </c>
      <c r="F3919" s="89" t="b">
        <v>1</v>
      </c>
      <c r="G3919" s="89" t="b">
        <v>0</v>
      </c>
    </row>
    <row r="3920" spans="1:7" ht="15">
      <c r="A3920" s="90" t="s">
        <v>2890</v>
      </c>
      <c r="B3920" s="89">
        <v>2</v>
      </c>
      <c r="C3920" s="103">
        <v>0</v>
      </c>
      <c r="D3920" s="89" t="s">
        <v>1408</v>
      </c>
      <c r="E3920" s="89" t="b">
        <v>0</v>
      </c>
      <c r="F3920" s="89" t="b">
        <v>0</v>
      </c>
      <c r="G3920" s="89" t="b">
        <v>0</v>
      </c>
    </row>
    <row r="3921" spans="1:7" ht="15">
      <c r="A3921" s="90" t="s">
        <v>1455</v>
      </c>
      <c r="B3921" s="89">
        <v>3</v>
      </c>
      <c r="C3921" s="103">
        <v>0</v>
      </c>
      <c r="D3921" s="89" t="s">
        <v>1409</v>
      </c>
      <c r="E3921" s="89" t="b">
        <v>0</v>
      </c>
      <c r="F3921" s="89" t="b">
        <v>0</v>
      </c>
      <c r="G3921" s="89" t="b">
        <v>0</v>
      </c>
    </row>
    <row r="3922" spans="1:7" ht="15">
      <c r="A3922" s="90" t="s">
        <v>2359</v>
      </c>
      <c r="B3922" s="89">
        <v>2</v>
      </c>
      <c r="C3922" s="103">
        <v>0</v>
      </c>
      <c r="D3922" s="89" t="s">
        <v>1409</v>
      </c>
      <c r="E3922" s="89" t="b">
        <v>0</v>
      </c>
      <c r="F3922" s="89" t="b">
        <v>0</v>
      </c>
      <c r="G3922" s="89" t="b">
        <v>0</v>
      </c>
    </row>
    <row r="3923" spans="1:7" ht="15">
      <c r="A3923" s="90" t="s">
        <v>1464</v>
      </c>
      <c r="B3923" s="89">
        <v>2</v>
      </c>
      <c r="C3923" s="103">
        <v>0</v>
      </c>
      <c r="D3923" s="89" t="s">
        <v>1409</v>
      </c>
      <c r="E3923" s="89" t="b">
        <v>0</v>
      </c>
      <c r="F3923" s="89" t="b">
        <v>0</v>
      </c>
      <c r="G3923" s="89" t="b">
        <v>0</v>
      </c>
    </row>
    <row r="3924" spans="1:7" ht="15">
      <c r="A3924" s="90" t="s">
        <v>1463</v>
      </c>
      <c r="B3924" s="89">
        <v>5</v>
      </c>
      <c r="C3924" s="103">
        <v>0</v>
      </c>
      <c r="D3924" s="89" t="s">
        <v>1410</v>
      </c>
      <c r="E3924" s="89" t="b">
        <v>0</v>
      </c>
      <c r="F3924" s="89" t="b">
        <v>0</v>
      </c>
      <c r="G3924" s="89" t="b">
        <v>0</v>
      </c>
    </row>
    <row r="3925" spans="1:7" ht="15">
      <c r="A3925" s="90" t="s">
        <v>1675</v>
      </c>
      <c r="B3925" s="89">
        <v>4</v>
      </c>
      <c r="C3925" s="103">
        <v>0</v>
      </c>
      <c r="D3925" s="89" t="s">
        <v>1410</v>
      </c>
      <c r="E3925" s="89" t="b">
        <v>0</v>
      </c>
      <c r="F3925" s="89" t="b">
        <v>0</v>
      </c>
      <c r="G3925" s="89" t="b">
        <v>0</v>
      </c>
    </row>
    <row r="3926" spans="1:7" ht="15">
      <c r="A3926" s="90" t="s">
        <v>2511</v>
      </c>
      <c r="B3926" s="89">
        <v>3</v>
      </c>
      <c r="C3926" s="103">
        <v>0</v>
      </c>
      <c r="D3926" s="89" t="s">
        <v>1410</v>
      </c>
      <c r="E3926" s="89" t="b">
        <v>0</v>
      </c>
      <c r="F3926" s="89" t="b">
        <v>0</v>
      </c>
      <c r="G3926" s="89" t="b">
        <v>0</v>
      </c>
    </row>
    <row r="3927" spans="1:7" ht="15">
      <c r="A3927" s="90" t="s">
        <v>1640</v>
      </c>
      <c r="B3927" s="89">
        <v>3</v>
      </c>
      <c r="C3927" s="103">
        <v>0</v>
      </c>
      <c r="D3927" s="89" t="s">
        <v>1410</v>
      </c>
      <c r="E3927" s="89" t="b">
        <v>0</v>
      </c>
      <c r="F3927" s="89" t="b">
        <v>0</v>
      </c>
      <c r="G3927" s="89" t="b">
        <v>0</v>
      </c>
    </row>
    <row r="3928" spans="1:7" ht="15">
      <c r="A3928" s="90" t="s">
        <v>2478</v>
      </c>
      <c r="B3928" s="89">
        <v>2</v>
      </c>
      <c r="C3928" s="103">
        <v>0</v>
      </c>
      <c r="D3928" s="89" t="s">
        <v>1410</v>
      </c>
      <c r="E3928" s="89" t="b">
        <v>0</v>
      </c>
      <c r="F3928" s="89" t="b">
        <v>0</v>
      </c>
      <c r="G3928" s="89" t="b">
        <v>0</v>
      </c>
    </row>
    <row r="3929" spans="1:7" ht="15">
      <c r="A3929" s="90" t="s">
        <v>1756</v>
      </c>
      <c r="B3929" s="89">
        <v>2</v>
      </c>
      <c r="C3929" s="103">
        <v>0</v>
      </c>
      <c r="D3929" s="89" t="s">
        <v>1410</v>
      </c>
      <c r="E3929" s="89" t="b">
        <v>0</v>
      </c>
      <c r="F3929" s="89" t="b">
        <v>0</v>
      </c>
      <c r="G3929" s="89" t="b">
        <v>0</v>
      </c>
    </row>
    <row r="3930" spans="1:7" ht="15">
      <c r="A3930" s="90" t="s">
        <v>2262</v>
      </c>
      <c r="B3930" s="89">
        <v>2</v>
      </c>
      <c r="C3930" s="103">
        <v>0</v>
      </c>
      <c r="D3930" s="89" t="s">
        <v>1410</v>
      </c>
      <c r="E3930" s="89" t="b">
        <v>0</v>
      </c>
      <c r="F3930" s="89" t="b">
        <v>0</v>
      </c>
      <c r="G3930" s="89" t="b">
        <v>0</v>
      </c>
    </row>
    <row r="3931" spans="1:7" ht="15">
      <c r="A3931" s="90" t="s">
        <v>1455</v>
      </c>
      <c r="B3931" s="89">
        <v>2</v>
      </c>
      <c r="C3931" s="103">
        <v>0</v>
      </c>
      <c r="D3931" s="89" t="s">
        <v>1410</v>
      </c>
      <c r="E3931" s="89" t="b">
        <v>0</v>
      </c>
      <c r="F3931" s="89" t="b">
        <v>0</v>
      </c>
      <c r="G3931" s="89" t="b">
        <v>0</v>
      </c>
    </row>
    <row r="3932" spans="1:7" ht="15">
      <c r="A3932" s="90" t="s">
        <v>2594</v>
      </c>
      <c r="B3932" s="89">
        <v>2</v>
      </c>
      <c r="C3932" s="103">
        <v>0</v>
      </c>
      <c r="D3932" s="89" t="s">
        <v>1410</v>
      </c>
      <c r="E3932" s="89" t="b">
        <v>0</v>
      </c>
      <c r="F3932" s="89" t="b">
        <v>0</v>
      </c>
      <c r="G3932" s="89" t="b">
        <v>0</v>
      </c>
    </row>
    <row r="3933" spans="1:7" ht="15">
      <c r="A3933" s="90" t="s">
        <v>1477</v>
      </c>
      <c r="B3933" s="89">
        <v>2</v>
      </c>
      <c r="C3933" s="103">
        <v>0</v>
      </c>
      <c r="D3933" s="89" t="s">
        <v>1410</v>
      </c>
      <c r="E3933" s="89" t="b">
        <v>0</v>
      </c>
      <c r="F3933" s="89" t="b">
        <v>0</v>
      </c>
      <c r="G3933" s="89" t="b">
        <v>0</v>
      </c>
    </row>
    <row r="3934" spans="1:7" ht="15">
      <c r="A3934" s="90" t="s">
        <v>1820</v>
      </c>
      <c r="B3934" s="89">
        <v>2</v>
      </c>
      <c r="C3934" s="103">
        <v>0</v>
      </c>
      <c r="D3934" s="89" t="s">
        <v>1410</v>
      </c>
      <c r="E3934" s="89" t="b">
        <v>0</v>
      </c>
      <c r="F3934" s="89" t="b">
        <v>0</v>
      </c>
      <c r="G3934" s="89" t="b">
        <v>0</v>
      </c>
    </row>
    <row r="3935" spans="1:7" ht="15">
      <c r="A3935" s="90" t="s">
        <v>3326</v>
      </c>
      <c r="B3935" s="89">
        <v>2</v>
      </c>
      <c r="C3935" s="103">
        <v>0</v>
      </c>
      <c r="D3935" s="89" t="s">
        <v>1410</v>
      </c>
      <c r="E3935" s="89" t="b">
        <v>0</v>
      </c>
      <c r="F3935" s="89" t="b">
        <v>0</v>
      </c>
      <c r="G3935" s="89" t="b">
        <v>0</v>
      </c>
    </row>
    <row r="3936" spans="1:7" ht="15">
      <c r="A3936" s="90" t="s">
        <v>2685</v>
      </c>
      <c r="B3936" s="89">
        <v>2</v>
      </c>
      <c r="C3936" s="103">
        <v>0</v>
      </c>
      <c r="D3936" s="89" t="s">
        <v>1410</v>
      </c>
      <c r="E3936" s="89" t="b">
        <v>0</v>
      </c>
      <c r="F3936" s="89" t="b">
        <v>0</v>
      </c>
      <c r="G3936" s="89" t="b">
        <v>0</v>
      </c>
    </row>
    <row r="3937" spans="1:7" ht="15">
      <c r="A3937" s="90" t="s">
        <v>1511</v>
      </c>
      <c r="B3937" s="89">
        <v>2</v>
      </c>
      <c r="C3937" s="103">
        <v>0</v>
      </c>
      <c r="D3937" s="89" t="s">
        <v>1410</v>
      </c>
      <c r="E3937" s="89" t="b">
        <v>0</v>
      </c>
      <c r="F3937" s="89" t="b">
        <v>0</v>
      </c>
      <c r="G3937" s="89" t="b">
        <v>0</v>
      </c>
    </row>
    <row r="3938" spans="1:7" ht="15">
      <c r="A3938" s="90" t="s">
        <v>2136</v>
      </c>
      <c r="B3938" s="89">
        <v>2</v>
      </c>
      <c r="C3938" s="103">
        <v>0</v>
      </c>
      <c r="D3938" s="89" t="s">
        <v>1410</v>
      </c>
      <c r="E3938" s="89" t="b">
        <v>0</v>
      </c>
      <c r="F3938" s="89" t="b">
        <v>0</v>
      </c>
      <c r="G3938" s="89" t="b">
        <v>0</v>
      </c>
    </row>
    <row r="3939" spans="1:7" ht="15">
      <c r="A3939" s="90" t="s">
        <v>965</v>
      </c>
      <c r="B3939" s="89">
        <v>2</v>
      </c>
      <c r="C3939" s="103">
        <v>0</v>
      </c>
      <c r="D3939" s="89" t="s">
        <v>1410</v>
      </c>
      <c r="E3939" s="89" t="b">
        <v>0</v>
      </c>
      <c r="F3939" s="89" t="b">
        <v>0</v>
      </c>
      <c r="G3939" s="89" t="b">
        <v>0</v>
      </c>
    </row>
    <row r="3940" spans="1:7" ht="15">
      <c r="A3940" s="90" t="s">
        <v>1560</v>
      </c>
      <c r="B3940" s="89">
        <v>2</v>
      </c>
      <c r="C3940" s="103">
        <v>0</v>
      </c>
      <c r="D3940" s="89" t="s">
        <v>1410</v>
      </c>
      <c r="E3940" s="89" t="b">
        <v>0</v>
      </c>
      <c r="F3940" s="89" t="b">
        <v>0</v>
      </c>
      <c r="G3940" s="89" t="b">
        <v>0</v>
      </c>
    </row>
    <row r="3941" spans="1:7" ht="15">
      <c r="A3941" s="90" t="s">
        <v>1456</v>
      </c>
      <c r="B3941" s="89">
        <v>6</v>
      </c>
      <c r="C3941" s="103">
        <v>0</v>
      </c>
      <c r="D3941" s="89" t="s">
        <v>1411</v>
      </c>
      <c r="E3941" s="89" t="b">
        <v>0</v>
      </c>
      <c r="F3941" s="89" t="b">
        <v>0</v>
      </c>
      <c r="G3941" s="89" t="b">
        <v>0</v>
      </c>
    </row>
    <row r="3942" spans="1:7" ht="15">
      <c r="A3942" s="90" t="s">
        <v>1666</v>
      </c>
      <c r="B3942" s="89">
        <v>4</v>
      </c>
      <c r="C3942" s="103">
        <v>0</v>
      </c>
      <c r="D3942" s="89" t="s">
        <v>1411</v>
      </c>
      <c r="E3942" s="89" t="b">
        <v>0</v>
      </c>
      <c r="F3942" s="89" t="b">
        <v>0</v>
      </c>
      <c r="G3942" s="89" t="b">
        <v>0</v>
      </c>
    </row>
    <row r="3943" spans="1:7" ht="15">
      <c r="A3943" s="90" t="s">
        <v>1594</v>
      </c>
      <c r="B3943" s="89">
        <v>4</v>
      </c>
      <c r="C3943" s="103">
        <v>0</v>
      </c>
      <c r="D3943" s="89" t="s">
        <v>1411</v>
      </c>
      <c r="E3943" s="89" t="b">
        <v>0</v>
      </c>
      <c r="F3943" s="89" t="b">
        <v>0</v>
      </c>
      <c r="G3943" s="89" t="b">
        <v>0</v>
      </c>
    </row>
    <row r="3944" spans="1:7" ht="15">
      <c r="A3944" s="90" t="s">
        <v>1459</v>
      </c>
      <c r="B3944" s="89">
        <v>4</v>
      </c>
      <c r="C3944" s="103">
        <v>0</v>
      </c>
      <c r="D3944" s="89" t="s">
        <v>1411</v>
      </c>
      <c r="E3944" s="89" t="b">
        <v>0</v>
      </c>
      <c r="F3944" s="89" t="b">
        <v>0</v>
      </c>
      <c r="G3944" s="89" t="b">
        <v>0</v>
      </c>
    </row>
    <row r="3945" spans="1:7" ht="15">
      <c r="A3945" s="90" t="s">
        <v>1460</v>
      </c>
      <c r="B3945" s="89">
        <v>3</v>
      </c>
      <c r="C3945" s="103">
        <v>0</v>
      </c>
      <c r="D3945" s="89" t="s">
        <v>1411</v>
      </c>
      <c r="E3945" s="89" t="b">
        <v>0</v>
      </c>
      <c r="F3945" s="89" t="b">
        <v>0</v>
      </c>
      <c r="G3945" s="89" t="b">
        <v>0</v>
      </c>
    </row>
    <row r="3946" spans="1:7" ht="15">
      <c r="A3946" s="90" t="s">
        <v>1501</v>
      </c>
      <c r="B3946" s="89">
        <v>2</v>
      </c>
      <c r="C3946" s="103">
        <v>0</v>
      </c>
      <c r="D3946" s="89" t="s">
        <v>1411</v>
      </c>
      <c r="E3946" s="89" t="b">
        <v>0</v>
      </c>
      <c r="F3946" s="89" t="b">
        <v>0</v>
      </c>
      <c r="G3946" s="89" t="b">
        <v>0</v>
      </c>
    </row>
    <row r="3947" spans="1:7" ht="15">
      <c r="A3947" s="90" t="s">
        <v>1500</v>
      </c>
      <c r="B3947" s="89">
        <v>2</v>
      </c>
      <c r="C3947" s="103">
        <v>0</v>
      </c>
      <c r="D3947" s="89" t="s">
        <v>1411</v>
      </c>
      <c r="E3947" s="89" t="b">
        <v>1</v>
      </c>
      <c r="F3947" s="89" t="b">
        <v>0</v>
      </c>
      <c r="G3947" s="89" t="b">
        <v>0</v>
      </c>
    </row>
    <row r="3948" spans="1:7" ht="15">
      <c r="A3948" s="90" t="s">
        <v>1635</v>
      </c>
      <c r="B3948" s="89">
        <v>2</v>
      </c>
      <c r="C3948" s="103">
        <v>0</v>
      </c>
      <c r="D3948" s="89" t="s">
        <v>1411</v>
      </c>
      <c r="E3948" s="89" t="b">
        <v>1</v>
      </c>
      <c r="F3948" s="89" t="b">
        <v>0</v>
      </c>
      <c r="G3948" s="89" t="b">
        <v>0</v>
      </c>
    </row>
    <row r="3949" spans="1:7" ht="15">
      <c r="A3949" s="90" t="s">
        <v>1457</v>
      </c>
      <c r="B3949" s="89">
        <v>2</v>
      </c>
      <c r="C3949" s="103">
        <v>0</v>
      </c>
      <c r="D3949" s="89" t="s">
        <v>1411</v>
      </c>
      <c r="E3949" s="89" t="b">
        <v>0</v>
      </c>
      <c r="F3949" s="89" t="b">
        <v>0</v>
      </c>
      <c r="G3949" s="89" t="b">
        <v>0</v>
      </c>
    </row>
    <row r="3950" spans="1:7" ht="15">
      <c r="A3950" s="90" t="s">
        <v>1523</v>
      </c>
      <c r="B3950" s="89">
        <v>2</v>
      </c>
      <c r="C3950" s="103">
        <v>0</v>
      </c>
      <c r="D3950" s="89" t="s">
        <v>1411</v>
      </c>
      <c r="E3950" s="89" t="b">
        <v>0</v>
      </c>
      <c r="F3950" s="89" t="b">
        <v>0</v>
      </c>
      <c r="G3950" s="89" t="b">
        <v>0</v>
      </c>
    </row>
    <row r="3951" spans="1:7" ht="15">
      <c r="A3951" s="90" t="s">
        <v>2416</v>
      </c>
      <c r="B3951" s="89">
        <v>2</v>
      </c>
      <c r="C3951" s="103">
        <v>0</v>
      </c>
      <c r="D3951" s="89" t="s">
        <v>1411</v>
      </c>
      <c r="E3951" s="89" t="b">
        <v>0</v>
      </c>
      <c r="F3951" s="89" t="b">
        <v>0</v>
      </c>
      <c r="G3951" s="89" t="b">
        <v>0</v>
      </c>
    </row>
    <row r="3952" spans="1:7" ht="15">
      <c r="A3952" s="90" t="s">
        <v>1608</v>
      </c>
      <c r="B3952" s="89">
        <v>7</v>
      </c>
      <c r="C3952" s="103">
        <v>0</v>
      </c>
      <c r="D3952" s="89" t="s">
        <v>1412</v>
      </c>
      <c r="E3952" s="89" t="b">
        <v>1</v>
      </c>
      <c r="F3952" s="89" t="b">
        <v>0</v>
      </c>
      <c r="G3952" s="89" t="b">
        <v>0</v>
      </c>
    </row>
    <row r="3953" spans="1:7" ht="15">
      <c r="A3953" s="90" t="s">
        <v>1506</v>
      </c>
      <c r="B3953" s="89">
        <v>5</v>
      </c>
      <c r="C3953" s="103">
        <v>0</v>
      </c>
      <c r="D3953" s="89" t="s">
        <v>1412</v>
      </c>
      <c r="E3953" s="89" t="b">
        <v>0</v>
      </c>
      <c r="F3953" s="89" t="b">
        <v>0</v>
      </c>
      <c r="G3953" s="89" t="b">
        <v>0</v>
      </c>
    </row>
    <row r="3954" spans="1:7" ht="15">
      <c r="A3954" s="90" t="s">
        <v>1796</v>
      </c>
      <c r="B3954" s="89">
        <v>3</v>
      </c>
      <c r="C3954" s="103">
        <v>0</v>
      </c>
      <c r="D3954" s="89" t="s">
        <v>1412</v>
      </c>
      <c r="E3954" s="89" t="b">
        <v>0</v>
      </c>
      <c r="F3954" s="89" t="b">
        <v>0</v>
      </c>
      <c r="G3954" s="89" t="b">
        <v>0</v>
      </c>
    </row>
    <row r="3955" spans="1:7" ht="15">
      <c r="A3955" s="90" t="s">
        <v>1461</v>
      </c>
      <c r="B3955" s="89">
        <v>3</v>
      </c>
      <c r="C3955" s="103">
        <v>0</v>
      </c>
      <c r="D3955" s="89" t="s">
        <v>1412</v>
      </c>
      <c r="E3955" s="89" t="b">
        <v>0</v>
      </c>
      <c r="F3955" s="89" t="b">
        <v>0</v>
      </c>
      <c r="G3955" s="89" t="b">
        <v>0</v>
      </c>
    </row>
    <row r="3956" spans="1:7" ht="15">
      <c r="A3956" s="90" t="s">
        <v>1486</v>
      </c>
      <c r="B3956" s="89">
        <v>2</v>
      </c>
      <c r="C3956" s="103">
        <v>0</v>
      </c>
      <c r="D3956" s="89" t="s">
        <v>1412</v>
      </c>
      <c r="E3956" s="89" t="b">
        <v>0</v>
      </c>
      <c r="F3956" s="89" t="b">
        <v>0</v>
      </c>
      <c r="G3956" s="89" t="b">
        <v>0</v>
      </c>
    </row>
    <row r="3957" spans="1:7" ht="15">
      <c r="A3957" s="90" t="s">
        <v>1899</v>
      </c>
      <c r="B3957" s="89">
        <v>2</v>
      </c>
      <c r="C3957" s="103">
        <v>0</v>
      </c>
      <c r="D3957" s="89" t="s">
        <v>1412</v>
      </c>
      <c r="E3957" s="89" t="b">
        <v>0</v>
      </c>
      <c r="F3957" s="89" t="b">
        <v>0</v>
      </c>
      <c r="G3957" s="89" t="b">
        <v>0</v>
      </c>
    </row>
    <row r="3958" spans="1:7" ht="15">
      <c r="A3958" s="90" t="s">
        <v>1514</v>
      </c>
      <c r="B3958" s="89">
        <v>2</v>
      </c>
      <c r="C3958" s="103">
        <v>0</v>
      </c>
      <c r="D3958" s="89" t="s">
        <v>1412</v>
      </c>
      <c r="E3958" s="89" t="b">
        <v>0</v>
      </c>
      <c r="F3958" s="89" t="b">
        <v>0</v>
      </c>
      <c r="G3958" s="89" t="b">
        <v>0</v>
      </c>
    </row>
    <row r="3959" spans="1:7" ht="15">
      <c r="A3959" s="90" t="s">
        <v>1479</v>
      </c>
      <c r="B3959" s="89">
        <v>2</v>
      </c>
      <c r="C3959" s="103">
        <v>0</v>
      </c>
      <c r="D3959" s="89" t="s">
        <v>1412</v>
      </c>
      <c r="E3959" s="89" t="b">
        <v>0</v>
      </c>
      <c r="F3959" s="89" t="b">
        <v>0</v>
      </c>
      <c r="G3959" s="89" t="b">
        <v>0</v>
      </c>
    </row>
    <row r="3960" spans="1:7" ht="15">
      <c r="A3960" s="90" t="s">
        <v>1456</v>
      </c>
      <c r="B3960" s="89">
        <v>5</v>
      </c>
      <c r="C3960" s="103">
        <v>0</v>
      </c>
      <c r="D3960" s="89" t="s">
        <v>1413</v>
      </c>
      <c r="E3960" s="89" t="b">
        <v>0</v>
      </c>
      <c r="F3960" s="89" t="b">
        <v>0</v>
      </c>
      <c r="G3960" s="89" t="b">
        <v>0</v>
      </c>
    </row>
    <row r="3961" spans="1:7" ht="15">
      <c r="A3961" s="90" t="s">
        <v>1552</v>
      </c>
      <c r="B3961" s="89">
        <v>2</v>
      </c>
      <c r="C3961" s="103">
        <v>0</v>
      </c>
      <c r="D3961" s="89" t="s">
        <v>1413</v>
      </c>
      <c r="E3961" s="89" t="b">
        <v>0</v>
      </c>
      <c r="F3961" s="89" t="b">
        <v>0</v>
      </c>
      <c r="G3961" s="89" t="b">
        <v>0</v>
      </c>
    </row>
    <row r="3962" spans="1:7" ht="15">
      <c r="A3962" s="90" t="s">
        <v>1667</v>
      </c>
      <c r="B3962" s="89">
        <v>2</v>
      </c>
      <c r="C3962" s="103">
        <v>0</v>
      </c>
      <c r="D3962" s="89" t="s">
        <v>1413</v>
      </c>
      <c r="E3962" s="89" t="b">
        <v>0</v>
      </c>
      <c r="F3962" s="89" t="b">
        <v>0</v>
      </c>
      <c r="G3962" s="89" t="b">
        <v>0</v>
      </c>
    </row>
    <row r="3963" spans="1:7" ht="15">
      <c r="A3963" s="90" t="s">
        <v>1458</v>
      </c>
      <c r="B3963" s="89">
        <v>2</v>
      </c>
      <c r="C3963" s="103">
        <v>0</v>
      </c>
      <c r="D3963" s="89" t="s">
        <v>1413</v>
      </c>
      <c r="E3963" s="89" t="b">
        <v>0</v>
      </c>
      <c r="F3963" s="89" t="b">
        <v>0</v>
      </c>
      <c r="G3963" s="89" t="b">
        <v>0</v>
      </c>
    </row>
    <row r="3964" spans="1:7" ht="15">
      <c r="A3964" s="90" t="s">
        <v>1467</v>
      </c>
      <c r="B3964" s="89">
        <v>2</v>
      </c>
      <c r="C3964" s="103">
        <v>0</v>
      </c>
      <c r="D3964" s="89" t="s">
        <v>1413</v>
      </c>
      <c r="E3964" s="89" t="b">
        <v>0</v>
      </c>
      <c r="F3964" s="89" t="b">
        <v>0</v>
      </c>
      <c r="G3964" s="89" t="b">
        <v>0</v>
      </c>
    </row>
    <row r="3965" spans="1:7" ht="15">
      <c r="A3965" s="90" t="s">
        <v>1466</v>
      </c>
      <c r="B3965" s="89">
        <v>2</v>
      </c>
      <c r="C3965" s="103">
        <v>0</v>
      </c>
      <c r="D3965" s="89" t="s">
        <v>1413</v>
      </c>
      <c r="E3965" s="89" t="b">
        <v>0</v>
      </c>
      <c r="F3965" s="89" t="b">
        <v>0</v>
      </c>
      <c r="G3965" s="89" t="b">
        <v>0</v>
      </c>
    </row>
    <row r="3966" spans="1:7" ht="15">
      <c r="A3966" s="90" t="s">
        <v>3237</v>
      </c>
      <c r="B3966" s="89">
        <v>2</v>
      </c>
      <c r="C3966" s="103">
        <v>0</v>
      </c>
      <c r="D3966" s="89" t="s">
        <v>1413</v>
      </c>
      <c r="E3966" s="89" t="b">
        <v>0</v>
      </c>
      <c r="F3966" s="89" t="b">
        <v>0</v>
      </c>
      <c r="G3966" s="89" t="b">
        <v>0</v>
      </c>
    </row>
    <row r="3967" spans="1:7" ht="15">
      <c r="A3967" s="90" t="s">
        <v>1461</v>
      </c>
      <c r="B3967" s="89">
        <v>2</v>
      </c>
      <c r="C3967" s="103">
        <v>0</v>
      </c>
      <c r="D3967" s="89" t="s">
        <v>1413</v>
      </c>
      <c r="E3967" s="89" t="b">
        <v>0</v>
      </c>
      <c r="F3967" s="89" t="b">
        <v>0</v>
      </c>
      <c r="G3967" s="89" t="b">
        <v>0</v>
      </c>
    </row>
    <row r="3968" spans="1:7" ht="15">
      <c r="A3968" s="90" t="s">
        <v>1455</v>
      </c>
      <c r="B3968" s="89">
        <v>2</v>
      </c>
      <c r="C3968" s="103">
        <v>0</v>
      </c>
      <c r="D3968" s="89" t="s">
        <v>1413</v>
      </c>
      <c r="E3968" s="89" t="b">
        <v>0</v>
      </c>
      <c r="F3968" s="89" t="b">
        <v>0</v>
      </c>
      <c r="G3968" s="89" t="b">
        <v>0</v>
      </c>
    </row>
    <row r="3969" spans="1:7" ht="15">
      <c r="A3969" s="90" t="s">
        <v>1607</v>
      </c>
      <c r="B3969" s="89">
        <v>7</v>
      </c>
      <c r="C3969" s="103">
        <v>0</v>
      </c>
      <c r="D3969" s="89" t="s">
        <v>1414</v>
      </c>
      <c r="E3969" s="89" t="b">
        <v>0</v>
      </c>
      <c r="F3969" s="89" t="b">
        <v>0</v>
      </c>
      <c r="G3969" s="89" t="b">
        <v>0</v>
      </c>
    </row>
    <row r="3970" spans="1:7" ht="15">
      <c r="A3970" s="90" t="s">
        <v>1507</v>
      </c>
      <c r="B3970" s="89">
        <v>5</v>
      </c>
      <c r="C3970" s="103">
        <v>0</v>
      </c>
      <c r="D3970" s="89" t="s">
        <v>1414</v>
      </c>
      <c r="E3970" s="89" t="b">
        <v>0</v>
      </c>
      <c r="F3970" s="89" t="b">
        <v>0</v>
      </c>
      <c r="G3970" s="89" t="b">
        <v>0</v>
      </c>
    </row>
    <row r="3971" spans="1:7" ht="15">
      <c r="A3971" s="90" t="s">
        <v>1753</v>
      </c>
      <c r="B3971" s="89">
        <v>5</v>
      </c>
      <c r="C3971" s="103">
        <v>0</v>
      </c>
      <c r="D3971" s="89" t="s">
        <v>1414</v>
      </c>
      <c r="E3971" s="89" t="b">
        <v>0</v>
      </c>
      <c r="F3971" s="89" t="b">
        <v>0</v>
      </c>
      <c r="G3971" s="89" t="b">
        <v>0</v>
      </c>
    </row>
    <row r="3972" spans="1:7" ht="15">
      <c r="A3972" s="90" t="s">
        <v>1872</v>
      </c>
      <c r="B3972" s="89">
        <v>4</v>
      </c>
      <c r="C3972" s="103">
        <v>0</v>
      </c>
      <c r="D3972" s="89" t="s">
        <v>1414</v>
      </c>
      <c r="E3972" s="89" t="b">
        <v>0</v>
      </c>
      <c r="F3972" s="89" t="b">
        <v>1</v>
      </c>
      <c r="G3972" s="89" t="b">
        <v>0</v>
      </c>
    </row>
    <row r="3973" spans="1:7" ht="15">
      <c r="A3973" s="90" t="s">
        <v>1743</v>
      </c>
      <c r="B3973" s="89">
        <v>4</v>
      </c>
      <c r="C3973" s="103">
        <v>0</v>
      </c>
      <c r="D3973" s="89" t="s">
        <v>1414</v>
      </c>
      <c r="E3973" s="89" t="b">
        <v>0</v>
      </c>
      <c r="F3973" s="89" t="b">
        <v>0</v>
      </c>
      <c r="G3973" s="89" t="b">
        <v>0</v>
      </c>
    </row>
    <row r="3974" spans="1:7" ht="15">
      <c r="A3974" s="90" t="s">
        <v>1546</v>
      </c>
      <c r="B3974" s="89">
        <v>4</v>
      </c>
      <c r="C3974" s="103">
        <v>0</v>
      </c>
      <c r="D3974" s="89" t="s">
        <v>1414</v>
      </c>
      <c r="E3974" s="89" t="b">
        <v>0</v>
      </c>
      <c r="F3974" s="89" t="b">
        <v>0</v>
      </c>
      <c r="G3974" s="89" t="b">
        <v>0</v>
      </c>
    </row>
    <row r="3975" spans="1:7" ht="15">
      <c r="A3975" s="90" t="s">
        <v>1943</v>
      </c>
      <c r="B3975" s="89">
        <v>4</v>
      </c>
      <c r="C3975" s="103">
        <v>0</v>
      </c>
      <c r="D3975" s="89" t="s">
        <v>1414</v>
      </c>
      <c r="E3975" s="89" t="b">
        <v>0</v>
      </c>
      <c r="F3975" s="89" t="b">
        <v>0</v>
      </c>
      <c r="G3975" s="89" t="b">
        <v>0</v>
      </c>
    </row>
    <row r="3976" spans="1:7" ht="15">
      <c r="A3976" s="90" t="s">
        <v>2178</v>
      </c>
      <c r="B3976" s="89">
        <v>4</v>
      </c>
      <c r="C3976" s="103">
        <v>0</v>
      </c>
      <c r="D3976" s="89" t="s">
        <v>1414</v>
      </c>
      <c r="E3976" s="89" t="b">
        <v>0</v>
      </c>
      <c r="F3976" s="89" t="b">
        <v>0</v>
      </c>
      <c r="G3976" s="89" t="b">
        <v>0</v>
      </c>
    </row>
    <row r="3977" spans="1:7" ht="15">
      <c r="A3977" s="90" t="s">
        <v>2278</v>
      </c>
      <c r="B3977" s="89">
        <v>4</v>
      </c>
      <c r="C3977" s="103">
        <v>0</v>
      </c>
      <c r="D3977" s="89" t="s">
        <v>1414</v>
      </c>
      <c r="E3977" s="89" t="b">
        <v>0</v>
      </c>
      <c r="F3977" s="89" t="b">
        <v>0</v>
      </c>
      <c r="G3977" s="89" t="b">
        <v>0</v>
      </c>
    </row>
    <row r="3978" spans="1:7" ht="15">
      <c r="A3978" s="90" t="s">
        <v>2176</v>
      </c>
      <c r="B3978" s="89">
        <v>4</v>
      </c>
      <c r="C3978" s="103">
        <v>0</v>
      </c>
      <c r="D3978" s="89" t="s">
        <v>1414</v>
      </c>
      <c r="E3978" s="89" t="b">
        <v>0</v>
      </c>
      <c r="F3978" s="89" t="b">
        <v>0</v>
      </c>
      <c r="G3978" s="89" t="b">
        <v>0</v>
      </c>
    </row>
    <row r="3979" spans="1:7" ht="15">
      <c r="A3979" s="90" t="s">
        <v>1966</v>
      </c>
      <c r="B3979" s="89">
        <v>3</v>
      </c>
      <c r="C3979" s="103">
        <v>0</v>
      </c>
      <c r="D3979" s="89" t="s">
        <v>1414</v>
      </c>
      <c r="E3979" s="89" t="b">
        <v>0</v>
      </c>
      <c r="F3979" s="89" t="b">
        <v>0</v>
      </c>
      <c r="G3979" s="89" t="b">
        <v>0</v>
      </c>
    </row>
    <row r="3980" spans="1:7" ht="15">
      <c r="A3980" s="90" t="s">
        <v>1722</v>
      </c>
      <c r="B3980" s="89">
        <v>3</v>
      </c>
      <c r="C3980" s="103">
        <v>0</v>
      </c>
      <c r="D3980" s="89" t="s">
        <v>1414</v>
      </c>
      <c r="E3980" s="89" t="b">
        <v>0</v>
      </c>
      <c r="F3980" s="89" t="b">
        <v>0</v>
      </c>
      <c r="G3980" s="89" t="b">
        <v>0</v>
      </c>
    </row>
    <row r="3981" spans="1:7" ht="15">
      <c r="A3981" s="90" t="s">
        <v>821</v>
      </c>
      <c r="B3981" s="89">
        <v>3</v>
      </c>
      <c r="C3981" s="103">
        <v>0</v>
      </c>
      <c r="D3981" s="89" t="s">
        <v>1414</v>
      </c>
      <c r="E3981" s="89" t="b">
        <v>0</v>
      </c>
      <c r="F3981" s="89" t="b">
        <v>0</v>
      </c>
      <c r="G3981" s="89" t="b">
        <v>0</v>
      </c>
    </row>
    <row r="3982" spans="1:7" ht="15">
      <c r="A3982" s="90" t="s">
        <v>1617</v>
      </c>
      <c r="B3982" s="89">
        <v>3</v>
      </c>
      <c r="C3982" s="103">
        <v>0</v>
      </c>
      <c r="D3982" s="89" t="s">
        <v>1414</v>
      </c>
      <c r="E3982" s="89" t="b">
        <v>0</v>
      </c>
      <c r="F3982" s="89" t="b">
        <v>0</v>
      </c>
      <c r="G3982" s="89" t="b">
        <v>0</v>
      </c>
    </row>
    <row r="3983" spans="1:7" ht="15">
      <c r="A3983" s="90" t="s">
        <v>1457</v>
      </c>
      <c r="B3983" s="89">
        <v>3</v>
      </c>
      <c r="C3983" s="103">
        <v>0</v>
      </c>
      <c r="D3983" s="89" t="s">
        <v>1414</v>
      </c>
      <c r="E3983" s="89" t="b">
        <v>0</v>
      </c>
      <c r="F3983" s="89" t="b">
        <v>0</v>
      </c>
      <c r="G3983" s="89" t="b">
        <v>0</v>
      </c>
    </row>
    <row r="3984" spans="1:7" ht="15">
      <c r="A3984" s="90" t="s">
        <v>1503</v>
      </c>
      <c r="B3984" s="89">
        <v>3</v>
      </c>
      <c r="C3984" s="103">
        <v>0</v>
      </c>
      <c r="D3984" s="89" t="s">
        <v>1414</v>
      </c>
      <c r="E3984" s="89" t="b">
        <v>0</v>
      </c>
      <c r="F3984" s="89" t="b">
        <v>0</v>
      </c>
      <c r="G3984" s="89" t="b">
        <v>0</v>
      </c>
    </row>
    <row r="3985" spans="1:7" ht="15">
      <c r="A3985" s="90" t="s">
        <v>1624</v>
      </c>
      <c r="B3985" s="89">
        <v>3</v>
      </c>
      <c r="C3985" s="103">
        <v>0</v>
      </c>
      <c r="D3985" s="89" t="s">
        <v>1414</v>
      </c>
      <c r="E3985" s="89" t="b">
        <v>1</v>
      </c>
      <c r="F3985" s="89" t="b">
        <v>0</v>
      </c>
      <c r="G3985" s="89" t="b">
        <v>0</v>
      </c>
    </row>
    <row r="3986" spans="1:7" ht="15">
      <c r="A3986" s="90" t="s">
        <v>2068</v>
      </c>
      <c r="B3986" s="89">
        <v>2</v>
      </c>
      <c r="C3986" s="103">
        <v>0</v>
      </c>
      <c r="D3986" s="89" t="s">
        <v>1414</v>
      </c>
      <c r="E3986" s="89" t="b">
        <v>0</v>
      </c>
      <c r="F3986" s="89" t="b">
        <v>0</v>
      </c>
      <c r="G3986" s="89" t="b">
        <v>0</v>
      </c>
    </row>
    <row r="3987" spans="1:7" ht="15">
      <c r="A3987" s="90" t="s">
        <v>2750</v>
      </c>
      <c r="B3987" s="89">
        <v>2</v>
      </c>
      <c r="C3987" s="103">
        <v>0</v>
      </c>
      <c r="D3987" s="89" t="s">
        <v>1414</v>
      </c>
      <c r="E3987" s="89" t="b">
        <v>0</v>
      </c>
      <c r="F3987" s="89" t="b">
        <v>0</v>
      </c>
      <c r="G3987" s="89" t="b">
        <v>0</v>
      </c>
    </row>
    <row r="3988" spans="1:7" ht="15">
      <c r="A3988" s="90" t="s">
        <v>1908</v>
      </c>
      <c r="B3988" s="89">
        <v>2</v>
      </c>
      <c r="C3988" s="103">
        <v>0</v>
      </c>
      <c r="D3988" s="89" t="s">
        <v>1414</v>
      </c>
      <c r="E3988" s="89" t="b">
        <v>0</v>
      </c>
      <c r="F3988" s="89" t="b">
        <v>0</v>
      </c>
      <c r="G3988" s="89" t="b">
        <v>0</v>
      </c>
    </row>
    <row r="3989" spans="1:7" ht="15">
      <c r="A3989" s="90" t="s">
        <v>3239</v>
      </c>
      <c r="B3989" s="89">
        <v>2</v>
      </c>
      <c r="C3989" s="103">
        <v>0</v>
      </c>
      <c r="D3989" s="89" t="s">
        <v>1414</v>
      </c>
      <c r="E3989" s="89" t="b">
        <v>0</v>
      </c>
      <c r="F3989" s="89" t="b">
        <v>0</v>
      </c>
      <c r="G3989" s="89" t="b">
        <v>0</v>
      </c>
    </row>
    <row r="3990" spans="1:7" ht="15">
      <c r="A3990" s="90" t="s">
        <v>1528</v>
      </c>
      <c r="B3990" s="89">
        <v>2</v>
      </c>
      <c r="C3990" s="103">
        <v>0</v>
      </c>
      <c r="D3990" s="89" t="s">
        <v>1414</v>
      </c>
      <c r="E3990" s="89" t="b">
        <v>0</v>
      </c>
      <c r="F3990" s="89" t="b">
        <v>0</v>
      </c>
      <c r="G3990" s="89" t="b">
        <v>0</v>
      </c>
    </row>
    <row r="3991" spans="1:7" ht="15">
      <c r="A3991" s="90" t="s">
        <v>2218</v>
      </c>
      <c r="B3991" s="89">
        <v>2</v>
      </c>
      <c r="C3991" s="103">
        <v>0</v>
      </c>
      <c r="D3991" s="89" t="s">
        <v>1414</v>
      </c>
      <c r="E3991" s="89" t="b">
        <v>0</v>
      </c>
      <c r="F3991" s="89" t="b">
        <v>0</v>
      </c>
      <c r="G3991" s="89" t="b">
        <v>0</v>
      </c>
    </row>
    <row r="3992" spans="1:7" ht="15">
      <c r="A3992" s="90" t="s">
        <v>676</v>
      </c>
      <c r="B3992" s="89">
        <v>2</v>
      </c>
      <c r="C3992" s="103">
        <v>0</v>
      </c>
      <c r="D3992" s="89" t="s">
        <v>1414</v>
      </c>
      <c r="E3992" s="89" t="b">
        <v>0</v>
      </c>
      <c r="F3992" s="89" t="b">
        <v>0</v>
      </c>
      <c r="G3992" s="89" t="b">
        <v>0</v>
      </c>
    </row>
    <row r="3993" spans="1:7" ht="15">
      <c r="A3993" s="90" t="s">
        <v>2653</v>
      </c>
      <c r="B3993" s="89">
        <v>2</v>
      </c>
      <c r="C3993" s="103">
        <v>0</v>
      </c>
      <c r="D3993" s="89" t="s">
        <v>1414</v>
      </c>
      <c r="E3993" s="89" t="b">
        <v>0</v>
      </c>
      <c r="F3993" s="89" t="b">
        <v>0</v>
      </c>
      <c r="G3993" s="89" t="b">
        <v>0</v>
      </c>
    </row>
    <row r="3994" spans="1:7" ht="15">
      <c r="A3994" s="90" t="s">
        <v>1456</v>
      </c>
      <c r="B3994" s="89">
        <v>2</v>
      </c>
      <c r="C3994" s="103">
        <v>0</v>
      </c>
      <c r="D3994" s="89" t="s">
        <v>1414</v>
      </c>
      <c r="E3994" s="89" t="b">
        <v>0</v>
      </c>
      <c r="F3994" s="89" t="b">
        <v>0</v>
      </c>
      <c r="G3994" s="89" t="b">
        <v>0</v>
      </c>
    </row>
    <row r="3995" spans="1:7" ht="15">
      <c r="A3995" s="90" t="s">
        <v>3181</v>
      </c>
      <c r="B3995" s="89">
        <v>2</v>
      </c>
      <c r="C3995" s="103">
        <v>0</v>
      </c>
      <c r="D3995" s="89" t="s">
        <v>1414</v>
      </c>
      <c r="E3995" s="89" t="b">
        <v>0</v>
      </c>
      <c r="F3995" s="89" t="b">
        <v>0</v>
      </c>
      <c r="G3995" s="89" t="b">
        <v>0</v>
      </c>
    </row>
    <row r="3996" spans="1:7" ht="15">
      <c r="A3996" s="90" t="s">
        <v>2845</v>
      </c>
      <c r="B3996" s="89">
        <v>2</v>
      </c>
      <c r="C3996" s="103">
        <v>0</v>
      </c>
      <c r="D3996" s="89" t="s">
        <v>1414</v>
      </c>
      <c r="E3996" s="89" t="b">
        <v>0</v>
      </c>
      <c r="F3996" s="89" t="b">
        <v>0</v>
      </c>
      <c r="G3996" s="89" t="b">
        <v>0</v>
      </c>
    </row>
    <row r="3997" spans="1:7" ht="15">
      <c r="A3997" s="90" t="s">
        <v>2646</v>
      </c>
      <c r="B3997" s="89">
        <v>2</v>
      </c>
      <c r="C3997" s="103">
        <v>0</v>
      </c>
      <c r="D3997" s="89" t="s">
        <v>1414</v>
      </c>
      <c r="E3997" s="89" t="b">
        <v>0</v>
      </c>
      <c r="F3997" s="89" t="b">
        <v>0</v>
      </c>
      <c r="G3997" s="89" t="b">
        <v>0</v>
      </c>
    </row>
    <row r="3998" spans="1:7" ht="15">
      <c r="A3998" s="90" t="s">
        <v>1583</v>
      </c>
      <c r="B3998" s="89">
        <v>2</v>
      </c>
      <c r="C3998" s="103">
        <v>0</v>
      </c>
      <c r="D3998" s="89" t="s">
        <v>1414</v>
      </c>
      <c r="E3998" s="89" t="b">
        <v>0</v>
      </c>
      <c r="F3998" s="89" t="b">
        <v>0</v>
      </c>
      <c r="G3998" s="89" t="b">
        <v>0</v>
      </c>
    </row>
    <row r="3999" spans="1:7" ht="15">
      <c r="A3999" s="90" t="s">
        <v>3467</v>
      </c>
      <c r="B3999" s="89">
        <v>2</v>
      </c>
      <c r="C3999" s="103">
        <v>0</v>
      </c>
      <c r="D3999" s="89" t="s">
        <v>1414</v>
      </c>
      <c r="E3999" s="89" t="b">
        <v>0</v>
      </c>
      <c r="F3999" s="89" t="b">
        <v>0</v>
      </c>
      <c r="G3999" s="89" t="b">
        <v>0</v>
      </c>
    </row>
    <row r="4000" spans="1:7" ht="15">
      <c r="A4000" s="90" t="s">
        <v>1494</v>
      </c>
      <c r="B4000" s="89">
        <v>2</v>
      </c>
      <c r="C4000" s="103">
        <v>0</v>
      </c>
      <c r="D4000" s="89" t="s">
        <v>1414</v>
      </c>
      <c r="E4000" s="89" t="b">
        <v>0</v>
      </c>
      <c r="F4000" s="89" t="b">
        <v>0</v>
      </c>
      <c r="G4000" s="89" t="b">
        <v>0</v>
      </c>
    </row>
    <row r="4001" spans="1:7" ht="15">
      <c r="A4001" s="90" t="s">
        <v>1152</v>
      </c>
      <c r="B4001" s="89">
        <v>2</v>
      </c>
      <c r="C4001" s="103">
        <v>0</v>
      </c>
      <c r="D4001" s="89" t="s">
        <v>1414</v>
      </c>
      <c r="E4001" s="89" t="b">
        <v>0</v>
      </c>
      <c r="F4001" s="89" t="b">
        <v>0</v>
      </c>
      <c r="G4001" s="89" t="b">
        <v>0</v>
      </c>
    </row>
    <row r="4002" spans="1:7" ht="15">
      <c r="A4002" s="90" t="s">
        <v>2878</v>
      </c>
      <c r="B4002" s="89">
        <v>2</v>
      </c>
      <c r="C4002" s="103">
        <v>0</v>
      </c>
      <c r="D4002" s="89" t="s">
        <v>1414</v>
      </c>
      <c r="E4002" s="89" t="b">
        <v>0</v>
      </c>
      <c r="F4002" s="89" t="b">
        <v>0</v>
      </c>
      <c r="G4002" s="89" t="b">
        <v>0</v>
      </c>
    </row>
    <row r="4003" spans="1:7" ht="15">
      <c r="A4003" s="90" t="s">
        <v>1618</v>
      </c>
      <c r="B4003" s="89">
        <v>2</v>
      </c>
      <c r="C4003" s="103">
        <v>0</v>
      </c>
      <c r="D4003" s="89" t="s">
        <v>1414</v>
      </c>
      <c r="E4003" s="89" t="b">
        <v>0</v>
      </c>
      <c r="F4003" s="89" t="b">
        <v>0</v>
      </c>
      <c r="G4003" s="89" t="b">
        <v>0</v>
      </c>
    </row>
    <row r="4004" spans="1:7" ht="15">
      <c r="A4004" s="90" t="s">
        <v>3126</v>
      </c>
      <c r="B4004" s="89">
        <v>2</v>
      </c>
      <c r="C4004" s="103">
        <v>0</v>
      </c>
      <c r="D4004" s="89" t="s">
        <v>1414</v>
      </c>
      <c r="E4004" s="89" t="b">
        <v>0</v>
      </c>
      <c r="F4004" s="89" t="b">
        <v>0</v>
      </c>
      <c r="G4004" s="89" t="b">
        <v>0</v>
      </c>
    </row>
    <row r="4005" spans="1:7" ht="15">
      <c r="A4005" s="90" t="s">
        <v>1780</v>
      </c>
      <c r="B4005" s="89">
        <v>2</v>
      </c>
      <c r="C4005" s="103">
        <v>0</v>
      </c>
      <c r="D4005" s="89" t="s">
        <v>1414</v>
      </c>
      <c r="E4005" s="89" t="b">
        <v>0</v>
      </c>
      <c r="F4005" s="89" t="b">
        <v>0</v>
      </c>
      <c r="G4005" s="89" t="b">
        <v>0</v>
      </c>
    </row>
    <row r="4006" spans="1:7" ht="15">
      <c r="A4006" s="90" t="s">
        <v>3011</v>
      </c>
      <c r="B4006" s="89">
        <v>2</v>
      </c>
      <c r="C4006" s="103">
        <v>0</v>
      </c>
      <c r="D4006" s="89" t="s">
        <v>1414</v>
      </c>
      <c r="E4006" s="89" t="b">
        <v>0</v>
      </c>
      <c r="F4006" s="89" t="b">
        <v>0</v>
      </c>
      <c r="G4006" s="89" t="b">
        <v>0</v>
      </c>
    </row>
    <row r="4007" spans="1:7" ht="15">
      <c r="A4007" s="90" t="s">
        <v>3116</v>
      </c>
      <c r="B4007" s="89">
        <v>2</v>
      </c>
      <c r="C4007" s="103">
        <v>0</v>
      </c>
      <c r="D4007" s="89" t="s">
        <v>1414</v>
      </c>
      <c r="E4007" s="89" t="b">
        <v>0</v>
      </c>
      <c r="F4007" s="89" t="b">
        <v>0</v>
      </c>
      <c r="G4007" s="89" t="b">
        <v>0</v>
      </c>
    </row>
    <row r="4008" spans="1:7" ht="15">
      <c r="A4008" s="90" t="s">
        <v>2110</v>
      </c>
      <c r="B4008" s="89">
        <v>2</v>
      </c>
      <c r="C4008" s="103">
        <v>0</v>
      </c>
      <c r="D4008" s="89" t="s">
        <v>1414</v>
      </c>
      <c r="E4008" s="89" t="b">
        <v>0</v>
      </c>
      <c r="F4008" s="89" t="b">
        <v>0</v>
      </c>
      <c r="G4008" s="89" t="b">
        <v>0</v>
      </c>
    </row>
    <row r="4009" spans="1:7" ht="15">
      <c r="A4009" s="90" t="s">
        <v>3405</v>
      </c>
      <c r="B4009" s="89">
        <v>2</v>
      </c>
      <c r="C4009" s="103">
        <v>0</v>
      </c>
      <c r="D4009" s="89" t="s">
        <v>1414</v>
      </c>
      <c r="E4009" s="89" t="b">
        <v>0</v>
      </c>
      <c r="F4009" s="89" t="b">
        <v>0</v>
      </c>
      <c r="G4009" s="89" t="b">
        <v>0</v>
      </c>
    </row>
    <row r="4010" spans="1:7" ht="15">
      <c r="A4010" s="90" t="s">
        <v>2725</v>
      </c>
      <c r="B4010" s="89">
        <v>2</v>
      </c>
      <c r="C4010" s="103">
        <v>0</v>
      </c>
      <c r="D4010" s="89" t="s">
        <v>1414</v>
      </c>
      <c r="E4010" s="89" t="b">
        <v>0</v>
      </c>
      <c r="F4010" s="89" t="b">
        <v>0</v>
      </c>
      <c r="G4010" s="89" t="b">
        <v>0</v>
      </c>
    </row>
    <row r="4011" spans="1:7" ht="15">
      <c r="A4011" s="90" t="s">
        <v>2193</v>
      </c>
      <c r="B4011" s="89">
        <v>2</v>
      </c>
      <c r="C4011" s="103">
        <v>0</v>
      </c>
      <c r="D4011" s="89" t="s">
        <v>1414</v>
      </c>
      <c r="E4011" s="89" t="b">
        <v>0</v>
      </c>
      <c r="F4011" s="89" t="b">
        <v>0</v>
      </c>
      <c r="G4011" s="89" t="b">
        <v>0</v>
      </c>
    </row>
    <row r="4012" spans="1:7" ht="15">
      <c r="A4012" s="90" t="s">
        <v>2886</v>
      </c>
      <c r="B4012" s="89">
        <v>2</v>
      </c>
      <c r="C4012" s="103">
        <v>0</v>
      </c>
      <c r="D4012" s="89" t="s">
        <v>1414</v>
      </c>
      <c r="E4012" s="89" t="b">
        <v>0</v>
      </c>
      <c r="F4012" s="89" t="b">
        <v>0</v>
      </c>
      <c r="G4012" s="89" t="b">
        <v>0</v>
      </c>
    </row>
    <row r="4013" spans="1:7" ht="15">
      <c r="A4013" s="90" t="s">
        <v>1593</v>
      </c>
      <c r="B4013" s="89">
        <v>2</v>
      </c>
      <c r="C4013" s="103">
        <v>0</v>
      </c>
      <c r="D4013" s="89" t="s">
        <v>1414</v>
      </c>
      <c r="E4013" s="89" t="b">
        <v>0</v>
      </c>
      <c r="F4013" s="89" t="b">
        <v>0</v>
      </c>
      <c r="G4013" s="89" t="b">
        <v>0</v>
      </c>
    </row>
    <row r="4014" spans="1:7" ht="15">
      <c r="A4014" s="90" t="s">
        <v>3186</v>
      </c>
      <c r="B4014" s="89">
        <v>2</v>
      </c>
      <c r="C4014" s="103">
        <v>0</v>
      </c>
      <c r="D4014" s="89" t="s">
        <v>1414</v>
      </c>
      <c r="E4014" s="89" t="b">
        <v>0</v>
      </c>
      <c r="F4014" s="89" t="b">
        <v>0</v>
      </c>
      <c r="G4014" s="89" t="b">
        <v>0</v>
      </c>
    </row>
    <row r="4015" spans="1:7" ht="15">
      <c r="A4015" s="90" t="s">
        <v>3369</v>
      </c>
      <c r="B4015" s="89">
        <v>2</v>
      </c>
      <c r="C4015" s="103">
        <v>0</v>
      </c>
      <c r="D4015" s="89" t="s">
        <v>1414</v>
      </c>
      <c r="E4015" s="89" t="b">
        <v>0</v>
      </c>
      <c r="F4015" s="89" t="b">
        <v>0</v>
      </c>
      <c r="G4015" s="89" t="b">
        <v>0</v>
      </c>
    </row>
    <row r="4016" spans="1:7" ht="15">
      <c r="A4016" s="90" t="s">
        <v>2607</v>
      </c>
      <c r="B4016" s="89">
        <v>2</v>
      </c>
      <c r="C4016" s="103">
        <v>0</v>
      </c>
      <c r="D4016" s="89" t="s">
        <v>1414</v>
      </c>
      <c r="E4016" s="89" t="b">
        <v>0</v>
      </c>
      <c r="F4016" s="89" t="b">
        <v>0</v>
      </c>
      <c r="G4016" s="89" t="b">
        <v>0</v>
      </c>
    </row>
    <row r="4017" spans="1:7" ht="15">
      <c r="A4017" s="90" t="s">
        <v>2022</v>
      </c>
      <c r="B4017" s="89">
        <v>2</v>
      </c>
      <c r="C4017" s="103">
        <v>0</v>
      </c>
      <c r="D4017" s="89" t="s">
        <v>1414</v>
      </c>
      <c r="E4017" s="89" t="b">
        <v>0</v>
      </c>
      <c r="F4017" s="89" t="b">
        <v>0</v>
      </c>
      <c r="G4017" s="89" t="b">
        <v>0</v>
      </c>
    </row>
    <row r="4018" spans="1:7" ht="15">
      <c r="A4018" s="90" t="s">
        <v>3341</v>
      </c>
      <c r="B4018" s="89">
        <v>2</v>
      </c>
      <c r="C4018" s="103">
        <v>0</v>
      </c>
      <c r="D4018" s="89" t="s">
        <v>1414</v>
      </c>
      <c r="E4018" s="89" t="b">
        <v>0</v>
      </c>
      <c r="F4018" s="89" t="b">
        <v>0</v>
      </c>
      <c r="G4018" s="89" t="b">
        <v>0</v>
      </c>
    </row>
    <row r="4019" spans="1:7" ht="15">
      <c r="A4019" s="90" t="s">
        <v>1700</v>
      </c>
      <c r="B4019" s="89">
        <v>2</v>
      </c>
      <c r="C4019" s="103">
        <v>0</v>
      </c>
      <c r="D4019" s="89" t="s">
        <v>1414</v>
      </c>
      <c r="E4019" s="89" t="b">
        <v>0</v>
      </c>
      <c r="F4019" s="89" t="b">
        <v>0</v>
      </c>
      <c r="G4019" s="89" t="b">
        <v>0</v>
      </c>
    </row>
    <row r="4020" spans="1:7" ht="15">
      <c r="A4020" s="90" t="s">
        <v>1458</v>
      </c>
      <c r="B4020" s="89">
        <v>2</v>
      </c>
      <c r="C4020" s="103">
        <v>0</v>
      </c>
      <c r="D4020" s="89" t="s">
        <v>1415</v>
      </c>
      <c r="E4020" s="89" t="b">
        <v>0</v>
      </c>
      <c r="F4020" s="89" t="b">
        <v>0</v>
      </c>
      <c r="G4020" s="89" t="b">
        <v>0</v>
      </c>
    </row>
    <row r="4021" spans="1:7" ht="15">
      <c r="A4021" s="90" t="s">
        <v>1455</v>
      </c>
      <c r="B4021" s="89">
        <v>6</v>
      </c>
      <c r="C4021" s="103">
        <v>0</v>
      </c>
      <c r="D4021" s="89" t="s">
        <v>1416</v>
      </c>
      <c r="E4021" s="89" t="b">
        <v>0</v>
      </c>
      <c r="F4021" s="89" t="b">
        <v>0</v>
      </c>
      <c r="G4021" s="89" t="b">
        <v>0</v>
      </c>
    </row>
    <row r="4022" spans="1:7" ht="15">
      <c r="A4022" s="90" t="s">
        <v>1459</v>
      </c>
      <c r="B4022" s="89">
        <v>4</v>
      </c>
      <c r="C4022" s="103">
        <v>0</v>
      </c>
      <c r="D4022" s="89" t="s">
        <v>1416</v>
      </c>
      <c r="E4022" s="89" t="b">
        <v>0</v>
      </c>
      <c r="F4022" s="89" t="b">
        <v>0</v>
      </c>
      <c r="G4022" s="89" t="b">
        <v>0</v>
      </c>
    </row>
    <row r="4023" spans="1:7" ht="15">
      <c r="A4023" s="90" t="s">
        <v>1522</v>
      </c>
      <c r="B4023" s="89">
        <v>3</v>
      </c>
      <c r="C4023" s="103">
        <v>0</v>
      </c>
      <c r="D4023" s="89" t="s">
        <v>1416</v>
      </c>
      <c r="E4023" s="89" t="b">
        <v>0</v>
      </c>
      <c r="F4023" s="89" t="b">
        <v>0</v>
      </c>
      <c r="G4023" s="89" t="b">
        <v>0</v>
      </c>
    </row>
    <row r="4024" spans="1:7" ht="15">
      <c r="A4024" s="90" t="s">
        <v>1507</v>
      </c>
      <c r="B4024" s="89">
        <v>3</v>
      </c>
      <c r="C4024" s="103">
        <v>0</v>
      </c>
      <c r="D4024" s="89" t="s">
        <v>1416</v>
      </c>
      <c r="E4024" s="89" t="b">
        <v>0</v>
      </c>
      <c r="F4024" s="89" t="b">
        <v>0</v>
      </c>
      <c r="G4024" s="89" t="b">
        <v>0</v>
      </c>
    </row>
    <row r="4025" spans="1:7" ht="15">
      <c r="A4025" s="90" t="s">
        <v>1457</v>
      </c>
      <c r="B4025" s="89">
        <v>3</v>
      </c>
      <c r="C4025" s="103">
        <v>0</v>
      </c>
      <c r="D4025" s="89" t="s">
        <v>1416</v>
      </c>
      <c r="E4025" s="89" t="b">
        <v>0</v>
      </c>
      <c r="F4025" s="89" t="b">
        <v>0</v>
      </c>
      <c r="G4025" s="89" t="b">
        <v>0</v>
      </c>
    </row>
    <row r="4026" spans="1:7" ht="15">
      <c r="A4026" s="90" t="s">
        <v>3045</v>
      </c>
      <c r="B4026" s="89">
        <v>2</v>
      </c>
      <c r="C4026" s="103">
        <v>0</v>
      </c>
      <c r="D4026" s="89" t="s">
        <v>1416</v>
      </c>
      <c r="E4026" s="89" t="b">
        <v>0</v>
      </c>
      <c r="F4026" s="89" t="b">
        <v>0</v>
      </c>
      <c r="G4026" s="89" t="b">
        <v>0</v>
      </c>
    </row>
    <row r="4027" spans="1:7" ht="15">
      <c r="A4027" s="90" t="s">
        <v>1501</v>
      </c>
      <c r="B4027" s="89">
        <v>2</v>
      </c>
      <c r="C4027" s="103">
        <v>0</v>
      </c>
      <c r="D4027" s="89" t="s">
        <v>1416</v>
      </c>
      <c r="E4027" s="89" t="b">
        <v>0</v>
      </c>
      <c r="F4027" s="89" t="b">
        <v>0</v>
      </c>
      <c r="G4027" s="89" t="b">
        <v>0</v>
      </c>
    </row>
    <row r="4028" spans="1:7" ht="15">
      <c r="A4028" s="90" t="s">
        <v>1827</v>
      </c>
      <c r="B4028" s="89">
        <v>2</v>
      </c>
      <c r="C4028" s="103">
        <v>0</v>
      </c>
      <c r="D4028" s="89" t="s">
        <v>1416</v>
      </c>
      <c r="E4028" s="89" t="b">
        <v>0</v>
      </c>
      <c r="F4028" s="89" t="b">
        <v>0</v>
      </c>
      <c r="G4028" s="89" t="b">
        <v>0</v>
      </c>
    </row>
    <row r="4029" spans="1:7" ht="15">
      <c r="A4029" s="90" t="s">
        <v>1458</v>
      </c>
      <c r="B4029" s="89">
        <v>2</v>
      </c>
      <c r="C4029" s="103">
        <v>0</v>
      </c>
      <c r="D4029" s="89" t="s">
        <v>1416</v>
      </c>
      <c r="E4029" s="89" t="b">
        <v>0</v>
      </c>
      <c r="F4029" s="89" t="b">
        <v>0</v>
      </c>
      <c r="G4029" s="89" t="b">
        <v>0</v>
      </c>
    </row>
    <row r="4030" spans="1:7" ht="15">
      <c r="A4030" s="90" t="s">
        <v>2614</v>
      </c>
      <c r="B4030" s="89">
        <v>2</v>
      </c>
      <c r="C4030" s="103">
        <v>0</v>
      </c>
      <c r="D4030" s="89" t="s">
        <v>1416</v>
      </c>
      <c r="E4030" s="89" t="b">
        <v>0</v>
      </c>
      <c r="F4030" s="89" t="b">
        <v>0</v>
      </c>
      <c r="G4030" s="89" t="b">
        <v>0</v>
      </c>
    </row>
    <row r="4031" spans="1:7" ht="15">
      <c r="A4031" s="90" t="s">
        <v>1592</v>
      </c>
      <c r="B4031" s="89">
        <v>2</v>
      </c>
      <c r="C4031" s="103">
        <v>0</v>
      </c>
      <c r="D4031" s="89" t="s">
        <v>1416</v>
      </c>
      <c r="E4031" s="89" t="b">
        <v>0</v>
      </c>
      <c r="F4031" s="89" t="b">
        <v>0</v>
      </c>
      <c r="G4031" s="89" t="b">
        <v>0</v>
      </c>
    </row>
    <row r="4032" spans="1:7" ht="15">
      <c r="A4032" s="90" t="s">
        <v>1466</v>
      </c>
      <c r="B4032" s="89">
        <v>2</v>
      </c>
      <c r="C4032" s="103">
        <v>0</v>
      </c>
      <c r="D4032" s="89" t="s">
        <v>1416</v>
      </c>
      <c r="E4032" s="89" t="b">
        <v>0</v>
      </c>
      <c r="F4032" s="89" t="b">
        <v>0</v>
      </c>
      <c r="G4032" s="89" t="b">
        <v>0</v>
      </c>
    </row>
    <row r="4033" spans="1:7" ht="15">
      <c r="A4033" s="90" t="s">
        <v>1464</v>
      </c>
      <c r="B4033" s="89">
        <v>2</v>
      </c>
      <c r="C4033" s="103">
        <v>0</v>
      </c>
      <c r="D4033" s="89" t="s">
        <v>1416</v>
      </c>
      <c r="E4033" s="89" t="b">
        <v>0</v>
      </c>
      <c r="F4033" s="89" t="b">
        <v>0</v>
      </c>
      <c r="G4033" s="89" t="b">
        <v>0</v>
      </c>
    </row>
    <row r="4034" spans="1:7" ht="15">
      <c r="A4034" s="90" t="s">
        <v>1739</v>
      </c>
      <c r="B4034" s="89">
        <v>2</v>
      </c>
      <c r="C4034" s="103">
        <v>0</v>
      </c>
      <c r="D4034" s="89" t="s">
        <v>1416</v>
      </c>
      <c r="E4034" s="89" t="b">
        <v>0</v>
      </c>
      <c r="F4034" s="89" t="b">
        <v>0</v>
      </c>
      <c r="G4034" s="89" t="b">
        <v>0</v>
      </c>
    </row>
    <row r="4035" spans="1:7" ht="15">
      <c r="A4035" s="90" t="s">
        <v>1538</v>
      </c>
      <c r="B4035" s="89">
        <v>2</v>
      </c>
      <c r="C4035" s="103">
        <v>0</v>
      </c>
      <c r="D4035" s="89" t="s">
        <v>1416</v>
      </c>
      <c r="E4035" s="89" t="b">
        <v>0</v>
      </c>
      <c r="F4035" s="89" t="b">
        <v>0</v>
      </c>
      <c r="G4035" s="89" t="b">
        <v>0</v>
      </c>
    </row>
    <row r="4036" spans="1:7" ht="15">
      <c r="A4036" s="90" t="s">
        <v>1456</v>
      </c>
      <c r="B4036" s="89">
        <v>2</v>
      </c>
      <c r="C4036" s="103">
        <v>0</v>
      </c>
      <c r="D4036" s="89" t="s">
        <v>1416</v>
      </c>
      <c r="E4036" s="89" t="b">
        <v>0</v>
      </c>
      <c r="F4036" s="89" t="b">
        <v>0</v>
      </c>
      <c r="G4036" s="89" t="b">
        <v>0</v>
      </c>
    </row>
    <row r="4037" spans="1:7" ht="15">
      <c r="A4037" s="90" t="s">
        <v>2393</v>
      </c>
      <c r="B4037" s="89">
        <v>2</v>
      </c>
      <c r="C4037" s="103">
        <v>0</v>
      </c>
      <c r="D4037" s="89" t="s">
        <v>1416</v>
      </c>
      <c r="E4037" s="89" t="b">
        <v>0</v>
      </c>
      <c r="F4037" s="89" t="b">
        <v>0</v>
      </c>
      <c r="G4037" s="89" t="b">
        <v>0</v>
      </c>
    </row>
    <row r="4038" spans="1:7" ht="15">
      <c r="A4038" s="90" t="s">
        <v>1523</v>
      </c>
      <c r="B4038" s="89">
        <v>2</v>
      </c>
      <c r="C4038" s="103">
        <v>0</v>
      </c>
      <c r="D4038" s="89" t="s">
        <v>1416</v>
      </c>
      <c r="E4038" s="89" t="b">
        <v>0</v>
      </c>
      <c r="F4038" s="89" t="b">
        <v>0</v>
      </c>
      <c r="G4038" s="89" t="b">
        <v>0</v>
      </c>
    </row>
    <row r="4039" spans="1:7" ht="15">
      <c r="A4039" s="90" t="s">
        <v>1485</v>
      </c>
      <c r="B4039" s="89">
        <v>2</v>
      </c>
      <c r="C4039" s="103">
        <v>0</v>
      </c>
      <c r="D4039" s="89" t="s">
        <v>1416</v>
      </c>
      <c r="E4039" s="89" t="b">
        <v>0</v>
      </c>
      <c r="F4039" s="89" t="b">
        <v>0</v>
      </c>
      <c r="G4039" s="89" t="b">
        <v>0</v>
      </c>
    </row>
    <row r="4040" spans="1:7" ht="15">
      <c r="A4040" s="90" t="s">
        <v>1685</v>
      </c>
      <c r="B4040" s="89">
        <v>2</v>
      </c>
      <c r="C4040" s="103">
        <v>0</v>
      </c>
      <c r="D4040" s="89" t="s">
        <v>1417</v>
      </c>
      <c r="E4040" s="89" t="b">
        <v>0</v>
      </c>
      <c r="F4040" s="89" t="b">
        <v>0</v>
      </c>
      <c r="G4040" s="89" t="b">
        <v>0</v>
      </c>
    </row>
    <row r="4041" spans="1:7" ht="15">
      <c r="A4041" s="90" t="s">
        <v>2305</v>
      </c>
      <c r="B4041" s="89">
        <v>2</v>
      </c>
      <c r="C4041" s="103">
        <v>0</v>
      </c>
      <c r="D4041" s="89" t="s">
        <v>1417</v>
      </c>
      <c r="E4041" s="89" t="b">
        <v>0</v>
      </c>
      <c r="F4041" s="89" t="b">
        <v>0</v>
      </c>
      <c r="G4041" s="89" t="b">
        <v>0</v>
      </c>
    </row>
    <row r="4042" spans="1:7" ht="15">
      <c r="A4042" s="90" t="s">
        <v>2403</v>
      </c>
      <c r="B4042" s="89">
        <v>2</v>
      </c>
      <c r="C4042" s="103">
        <v>0</v>
      </c>
      <c r="D4042" s="89" t="s">
        <v>1417</v>
      </c>
      <c r="E4042" s="89" t="b">
        <v>0</v>
      </c>
      <c r="F4042" s="89" t="b">
        <v>0</v>
      </c>
      <c r="G4042" s="89" t="b">
        <v>0</v>
      </c>
    </row>
    <row r="4043" spans="1:7" ht="15">
      <c r="A4043" s="90" t="s">
        <v>1761</v>
      </c>
      <c r="B4043" s="89">
        <v>2</v>
      </c>
      <c r="C4043" s="103">
        <v>0</v>
      </c>
      <c r="D4043" s="89" t="s">
        <v>1417</v>
      </c>
      <c r="E4043" s="89" t="b">
        <v>0</v>
      </c>
      <c r="F4043" s="89" t="b">
        <v>0</v>
      </c>
      <c r="G4043" s="89" t="b">
        <v>0</v>
      </c>
    </row>
    <row r="4044" spans="1:7" ht="15">
      <c r="A4044" s="90" t="s">
        <v>1765</v>
      </c>
      <c r="B4044" s="89">
        <v>2</v>
      </c>
      <c r="C4044" s="103">
        <v>0</v>
      </c>
      <c r="D4044" s="89" t="s">
        <v>1418</v>
      </c>
      <c r="E4044" s="89" t="b">
        <v>0</v>
      </c>
      <c r="F4044" s="89" t="b">
        <v>0</v>
      </c>
      <c r="G4044" s="89" t="b">
        <v>0</v>
      </c>
    </row>
    <row r="4045" spans="1:7" ht="15">
      <c r="A4045" s="90" t="s">
        <v>1877</v>
      </c>
      <c r="B4045" s="89">
        <v>2</v>
      </c>
      <c r="C4045" s="103">
        <v>0</v>
      </c>
      <c r="D4045" s="89" t="s">
        <v>1418</v>
      </c>
      <c r="E4045" s="89" t="b">
        <v>0</v>
      </c>
      <c r="F4045" s="89" t="b">
        <v>0</v>
      </c>
      <c r="G4045" s="89" t="b">
        <v>0</v>
      </c>
    </row>
    <row r="4046" spans="1:7" ht="15">
      <c r="A4046" s="90" t="s">
        <v>2719</v>
      </c>
      <c r="B4046" s="89">
        <v>2</v>
      </c>
      <c r="C4046" s="103">
        <v>0</v>
      </c>
      <c r="D4046" s="89" t="s">
        <v>1418</v>
      </c>
      <c r="E4046" s="89" t="b">
        <v>1</v>
      </c>
      <c r="F4046" s="89" t="b">
        <v>0</v>
      </c>
      <c r="G4046" s="89" t="b">
        <v>0</v>
      </c>
    </row>
    <row r="4047" spans="1:7" ht="15">
      <c r="A4047" s="90" t="s">
        <v>1946</v>
      </c>
      <c r="B4047" s="89">
        <v>6</v>
      </c>
      <c r="C4047" s="103">
        <v>0</v>
      </c>
      <c r="D4047" s="89" t="s">
        <v>1419</v>
      </c>
      <c r="E4047" s="89" t="b">
        <v>0</v>
      </c>
      <c r="F4047" s="89" t="b">
        <v>0</v>
      </c>
      <c r="G4047" s="89" t="b">
        <v>0</v>
      </c>
    </row>
    <row r="4048" spans="1:7" ht="15">
      <c r="A4048" s="90" t="s">
        <v>1831</v>
      </c>
      <c r="B4048" s="89">
        <v>6</v>
      </c>
      <c r="C4048" s="103">
        <v>0</v>
      </c>
      <c r="D4048" s="89" t="s">
        <v>1419</v>
      </c>
      <c r="E4048" s="89" t="b">
        <v>0</v>
      </c>
      <c r="F4048" s="89" t="b">
        <v>0</v>
      </c>
      <c r="G4048" s="89" t="b">
        <v>0</v>
      </c>
    </row>
    <row r="4049" spans="1:7" ht="15">
      <c r="A4049" s="90" t="s">
        <v>1627</v>
      </c>
      <c r="B4049" s="89">
        <v>6</v>
      </c>
      <c r="C4049" s="103">
        <v>0</v>
      </c>
      <c r="D4049" s="89" t="s">
        <v>1419</v>
      </c>
      <c r="E4049" s="89" t="b">
        <v>0</v>
      </c>
      <c r="F4049" s="89" t="b">
        <v>0</v>
      </c>
      <c r="G4049" s="89" t="b">
        <v>0</v>
      </c>
    </row>
    <row r="4050" spans="1:7" ht="15">
      <c r="A4050" s="90" t="s">
        <v>1553</v>
      </c>
      <c r="B4050" s="89">
        <v>6</v>
      </c>
      <c r="C4050" s="103">
        <v>0</v>
      </c>
      <c r="D4050" s="89" t="s">
        <v>1419</v>
      </c>
      <c r="E4050" s="89" t="b">
        <v>0</v>
      </c>
      <c r="F4050" s="89" t="b">
        <v>0</v>
      </c>
      <c r="G4050" s="89" t="b">
        <v>0</v>
      </c>
    </row>
    <row r="4051" spans="1:7" ht="15">
      <c r="A4051" s="90" t="s">
        <v>1862</v>
      </c>
      <c r="B4051" s="89">
        <v>6</v>
      </c>
      <c r="C4051" s="103">
        <v>0</v>
      </c>
      <c r="D4051" s="89" t="s">
        <v>1419</v>
      </c>
      <c r="E4051" s="89" t="b">
        <v>0</v>
      </c>
      <c r="F4051" s="89" t="b">
        <v>0</v>
      </c>
      <c r="G4051" s="89" t="b">
        <v>0</v>
      </c>
    </row>
    <row r="4052" spans="1:7" ht="15">
      <c r="A4052" s="90" t="s">
        <v>1855</v>
      </c>
      <c r="B4052" s="89">
        <v>6</v>
      </c>
      <c r="C4052" s="103">
        <v>0</v>
      </c>
      <c r="D4052" s="89" t="s">
        <v>1419</v>
      </c>
      <c r="E4052" s="89" t="b">
        <v>0</v>
      </c>
      <c r="F4052" s="89" t="b">
        <v>0</v>
      </c>
      <c r="G4052" s="89" t="b">
        <v>0</v>
      </c>
    </row>
    <row r="4053" spans="1:7" ht="15">
      <c r="A4053" s="90" t="s">
        <v>1802</v>
      </c>
      <c r="B4053" s="89">
        <v>4</v>
      </c>
      <c r="C4053" s="103">
        <v>0</v>
      </c>
      <c r="D4053" s="89" t="s">
        <v>1419</v>
      </c>
      <c r="E4053" s="89" t="b">
        <v>0</v>
      </c>
      <c r="F4053" s="89" t="b">
        <v>0</v>
      </c>
      <c r="G4053" s="89" t="b">
        <v>0</v>
      </c>
    </row>
    <row r="4054" spans="1:7" ht="15">
      <c r="A4054" s="90" t="s">
        <v>1614</v>
      </c>
      <c r="B4054" s="89">
        <v>4</v>
      </c>
      <c r="C4054" s="103">
        <v>0</v>
      </c>
      <c r="D4054" s="89" t="s">
        <v>1419</v>
      </c>
      <c r="E4054" s="89" t="b">
        <v>0</v>
      </c>
      <c r="F4054" s="89" t="b">
        <v>0</v>
      </c>
      <c r="G4054" s="89" t="b">
        <v>0</v>
      </c>
    </row>
    <row r="4055" spans="1:7" ht="15">
      <c r="A4055" s="90" t="s">
        <v>1704</v>
      </c>
      <c r="B4055" s="89">
        <v>4</v>
      </c>
      <c r="C4055" s="103">
        <v>0</v>
      </c>
      <c r="D4055" s="89" t="s">
        <v>1419</v>
      </c>
      <c r="E4055" s="89" t="b">
        <v>0</v>
      </c>
      <c r="F4055" s="89" t="b">
        <v>0</v>
      </c>
      <c r="G4055" s="89" t="b">
        <v>0</v>
      </c>
    </row>
    <row r="4056" spans="1:7" ht="15">
      <c r="A4056" s="90" t="s">
        <v>1615</v>
      </c>
      <c r="B4056" s="89">
        <v>4</v>
      </c>
      <c r="C4056" s="103">
        <v>0</v>
      </c>
      <c r="D4056" s="89" t="s">
        <v>1419</v>
      </c>
      <c r="E4056" s="89" t="b">
        <v>0</v>
      </c>
      <c r="F4056" s="89" t="b">
        <v>0</v>
      </c>
      <c r="G4056" s="89" t="b">
        <v>0</v>
      </c>
    </row>
    <row r="4057" spans="1:7" ht="15">
      <c r="A4057" s="90" t="s">
        <v>2041</v>
      </c>
      <c r="B4057" s="89">
        <v>4</v>
      </c>
      <c r="C4057" s="103">
        <v>0</v>
      </c>
      <c r="D4057" s="89" t="s">
        <v>1419</v>
      </c>
      <c r="E4057" s="89" t="b">
        <v>0</v>
      </c>
      <c r="F4057" s="89" t="b">
        <v>0</v>
      </c>
      <c r="G4057" s="89" t="b">
        <v>0</v>
      </c>
    </row>
    <row r="4058" spans="1:7" ht="15">
      <c r="A4058" s="90" t="s">
        <v>1678</v>
      </c>
      <c r="B4058" s="89">
        <v>3</v>
      </c>
      <c r="C4058" s="103">
        <v>0</v>
      </c>
      <c r="D4058" s="89" t="s">
        <v>1419</v>
      </c>
      <c r="E4058" s="89" t="b">
        <v>0</v>
      </c>
      <c r="F4058" s="89" t="b">
        <v>0</v>
      </c>
      <c r="G4058" s="89" t="b">
        <v>0</v>
      </c>
    </row>
    <row r="4059" spans="1:7" ht="15">
      <c r="A4059" s="90" t="s">
        <v>1600</v>
      </c>
      <c r="B4059" s="89">
        <v>2</v>
      </c>
      <c r="C4059" s="103">
        <v>0</v>
      </c>
      <c r="D4059" s="89" t="s">
        <v>1419</v>
      </c>
      <c r="E4059" s="89" t="b">
        <v>0</v>
      </c>
      <c r="F4059" s="89" t="b">
        <v>0</v>
      </c>
      <c r="G4059" s="89" t="b">
        <v>0</v>
      </c>
    </row>
    <row r="4060" spans="1:7" ht="15">
      <c r="A4060" s="90" t="s">
        <v>3138</v>
      </c>
      <c r="B4060" s="89">
        <v>2</v>
      </c>
      <c r="C4060" s="103">
        <v>0</v>
      </c>
      <c r="D4060" s="89" t="s">
        <v>1419</v>
      </c>
      <c r="E4060" s="89" t="b">
        <v>0</v>
      </c>
      <c r="F4060" s="89" t="b">
        <v>0</v>
      </c>
      <c r="G4060" s="89" t="b">
        <v>0</v>
      </c>
    </row>
    <row r="4061" spans="1:7" ht="15">
      <c r="A4061" s="90" t="s">
        <v>3374</v>
      </c>
      <c r="B4061" s="89">
        <v>2</v>
      </c>
      <c r="C4061" s="103">
        <v>0</v>
      </c>
      <c r="D4061" s="89" t="s">
        <v>1419</v>
      </c>
      <c r="E4061" s="89" t="b">
        <v>0</v>
      </c>
      <c r="F4061" s="89" t="b">
        <v>0</v>
      </c>
      <c r="G4061" s="89" t="b">
        <v>0</v>
      </c>
    </row>
    <row r="4062" spans="1:7" ht="15">
      <c r="A4062" s="90" t="s">
        <v>1936</v>
      </c>
      <c r="B4062" s="89">
        <v>2</v>
      </c>
      <c r="C4062" s="103">
        <v>0</v>
      </c>
      <c r="D4062" s="89" t="s">
        <v>1419</v>
      </c>
      <c r="E4062" s="89" t="b">
        <v>0</v>
      </c>
      <c r="F4062" s="89" t="b">
        <v>0</v>
      </c>
      <c r="G4062" s="89" t="b">
        <v>0</v>
      </c>
    </row>
    <row r="4063" spans="1:7" ht="15">
      <c r="A4063" s="90" t="s">
        <v>3454</v>
      </c>
      <c r="B4063" s="89">
        <v>2</v>
      </c>
      <c r="C4063" s="103">
        <v>0</v>
      </c>
      <c r="D4063" s="89" t="s">
        <v>1419</v>
      </c>
      <c r="E4063" s="89" t="b">
        <v>0</v>
      </c>
      <c r="F4063" s="89" t="b">
        <v>0</v>
      </c>
      <c r="G4063" s="89" t="b">
        <v>0</v>
      </c>
    </row>
    <row r="4064" spans="1:7" ht="15">
      <c r="A4064" s="90" t="s">
        <v>3293</v>
      </c>
      <c r="B4064" s="89">
        <v>2</v>
      </c>
      <c r="C4064" s="103">
        <v>0</v>
      </c>
      <c r="D4064" s="89" t="s">
        <v>1419</v>
      </c>
      <c r="E4064" s="89" t="b">
        <v>0</v>
      </c>
      <c r="F4064" s="89" t="b">
        <v>0</v>
      </c>
      <c r="G4064" s="89" t="b">
        <v>0</v>
      </c>
    </row>
    <row r="4065" spans="1:7" ht="15">
      <c r="A4065" s="90" t="s">
        <v>1563</v>
      </c>
      <c r="B4065" s="89">
        <v>2</v>
      </c>
      <c r="C4065" s="103">
        <v>0</v>
      </c>
      <c r="D4065" s="89" t="s">
        <v>1419</v>
      </c>
      <c r="E4065" s="89" t="b">
        <v>0</v>
      </c>
      <c r="F4065" s="89" t="b">
        <v>0</v>
      </c>
      <c r="G4065" s="89" t="b">
        <v>0</v>
      </c>
    </row>
    <row r="4066" spans="1:7" ht="15">
      <c r="A4066" s="90" t="s">
        <v>2335</v>
      </c>
      <c r="B4066" s="89">
        <v>2</v>
      </c>
      <c r="C4066" s="103">
        <v>0</v>
      </c>
      <c r="D4066" s="89" t="s">
        <v>1419</v>
      </c>
      <c r="E4066" s="89" t="b">
        <v>0</v>
      </c>
      <c r="F4066" s="89" t="b">
        <v>0</v>
      </c>
      <c r="G4066" s="89" t="b">
        <v>0</v>
      </c>
    </row>
    <row r="4067" spans="1:7" ht="15">
      <c r="A4067" s="90" t="s">
        <v>2695</v>
      </c>
      <c r="B4067" s="89">
        <v>2</v>
      </c>
      <c r="C4067" s="103">
        <v>0</v>
      </c>
      <c r="D4067" s="89" t="s">
        <v>1419</v>
      </c>
      <c r="E4067" s="89" t="b">
        <v>0</v>
      </c>
      <c r="F4067" s="89" t="b">
        <v>0</v>
      </c>
      <c r="G4067" s="89" t="b">
        <v>0</v>
      </c>
    </row>
    <row r="4068" spans="1:7" ht="15">
      <c r="A4068" s="90" t="s">
        <v>1559</v>
      </c>
      <c r="B4068" s="89">
        <v>2</v>
      </c>
      <c r="C4068" s="103">
        <v>0</v>
      </c>
      <c r="D4068" s="89" t="s">
        <v>1419</v>
      </c>
      <c r="E4068" s="89" t="b">
        <v>0</v>
      </c>
      <c r="F4068" s="89" t="b">
        <v>0</v>
      </c>
      <c r="G4068" s="89" t="b">
        <v>0</v>
      </c>
    </row>
    <row r="4069" spans="1:7" ht="15">
      <c r="A4069" s="90" t="s">
        <v>3458</v>
      </c>
      <c r="B4069" s="89">
        <v>2</v>
      </c>
      <c r="C4069" s="103">
        <v>0</v>
      </c>
      <c r="D4069" s="89" t="s">
        <v>1419</v>
      </c>
      <c r="E4069" s="89" t="b">
        <v>0</v>
      </c>
      <c r="F4069" s="89" t="b">
        <v>0</v>
      </c>
      <c r="G4069" s="89" t="b">
        <v>0</v>
      </c>
    </row>
    <row r="4070" spans="1:7" ht="15">
      <c r="A4070" s="90" t="s">
        <v>2942</v>
      </c>
      <c r="B4070" s="89">
        <v>2</v>
      </c>
      <c r="C4070" s="103">
        <v>0</v>
      </c>
      <c r="D4070" s="89" t="s">
        <v>1419</v>
      </c>
      <c r="E4070" s="89" t="b">
        <v>0</v>
      </c>
      <c r="F4070" s="89" t="b">
        <v>0</v>
      </c>
      <c r="G4070" s="89" t="b">
        <v>0</v>
      </c>
    </row>
    <row r="4071" spans="1:7" ht="15">
      <c r="A4071" s="90" t="s">
        <v>3144</v>
      </c>
      <c r="B4071" s="89">
        <v>2</v>
      </c>
      <c r="C4071" s="103">
        <v>0</v>
      </c>
      <c r="D4071" s="89" t="s">
        <v>1419</v>
      </c>
      <c r="E4071" s="89" t="b">
        <v>0</v>
      </c>
      <c r="F4071" s="89" t="b">
        <v>0</v>
      </c>
      <c r="G4071" s="89" t="b">
        <v>0</v>
      </c>
    </row>
    <row r="4072" spans="1:7" ht="15">
      <c r="A4072" s="90" t="s">
        <v>3448</v>
      </c>
      <c r="B4072" s="89">
        <v>2</v>
      </c>
      <c r="C4072" s="103">
        <v>0</v>
      </c>
      <c r="D4072" s="89" t="s">
        <v>1419</v>
      </c>
      <c r="E4072" s="89" t="b">
        <v>0</v>
      </c>
      <c r="F4072" s="89" t="b">
        <v>0</v>
      </c>
      <c r="G4072" s="89" t="b">
        <v>0</v>
      </c>
    </row>
    <row r="4073" spans="1:7" ht="15">
      <c r="A4073" s="90" t="s">
        <v>2102</v>
      </c>
      <c r="B4073" s="89">
        <v>2</v>
      </c>
      <c r="C4073" s="103">
        <v>0</v>
      </c>
      <c r="D4073" s="89" t="s">
        <v>1419</v>
      </c>
      <c r="E4073" s="89" t="b">
        <v>0</v>
      </c>
      <c r="F4073" s="89" t="b">
        <v>0</v>
      </c>
      <c r="G4073" s="89" t="b">
        <v>0</v>
      </c>
    </row>
    <row r="4074" spans="1:7" ht="15">
      <c r="A4074" s="90" t="s">
        <v>3416</v>
      </c>
      <c r="B4074" s="89">
        <v>2</v>
      </c>
      <c r="C4074" s="103">
        <v>0</v>
      </c>
      <c r="D4074" s="89" t="s">
        <v>1419</v>
      </c>
      <c r="E4074" s="89" t="b">
        <v>0</v>
      </c>
      <c r="F4074" s="89" t="b">
        <v>0</v>
      </c>
      <c r="G4074" s="89" t="b">
        <v>0</v>
      </c>
    </row>
    <row r="4075" spans="1:7" ht="15">
      <c r="A4075" s="90" t="s">
        <v>3071</v>
      </c>
      <c r="B4075" s="89">
        <v>2</v>
      </c>
      <c r="C4075" s="103">
        <v>0</v>
      </c>
      <c r="D4075" s="89" t="s">
        <v>1419</v>
      </c>
      <c r="E4075" s="89" t="b">
        <v>0</v>
      </c>
      <c r="F4075" s="89" t="b">
        <v>0</v>
      </c>
      <c r="G4075" s="89" t="b">
        <v>0</v>
      </c>
    </row>
    <row r="4076" spans="1:7" ht="15">
      <c r="A4076" s="90" t="s">
        <v>965</v>
      </c>
      <c r="B4076" s="89">
        <v>2</v>
      </c>
      <c r="C4076" s="103">
        <v>0</v>
      </c>
      <c r="D4076" s="89" t="s">
        <v>1419</v>
      </c>
      <c r="E4076" s="89" t="b">
        <v>0</v>
      </c>
      <c r="F4076" s="89" t="b">
        <v>0</v>
      </c>
      <c r="G4076" s="89" t="b">
        <v>0</v>
      </c>
    </row>
    <row r="4077" spans="1:7" ht="15">
      <c r="A4077" s="90" t="s">
        <v>3152</v>
      </c>
      <c r="B4077" s="89">
        <v>2</v>
      </c>
      <c r="C4077" s="103">
        <v>0</v>
      </c>
      <c r="D4077" s="89" t="s">
        <v>1419</v>
      </c>
      <c r="E4077" s="89" t="b">
        <v>0</v>
      </c>
      <c r="F4077" s="89" t="b">
        <v>0</v>
      </c>
      <c r="G4077" s="89" t="b">
        <v>0</v>
      </c>
    </row>
    <row r="4078" spans="1:7" ht="15">
      <c r="A4078" s="90" t="s">
        <v>3049</v>
      </c>
      <c r="B4078" s="89">
        <v>2</v>
      </c>
      <c r="C4078" s="103">
        <v>0</v>
      </c>
      <c r="D4078" s="89" t="s">
        <v>1419</v>
      </c>
      <c r="E4078" s="89" t="b">
        <v>0</v>
      </c>
      <c r="F4078" s="89" t="b">
        <v>0</v>
      </c>
      <c r="G4078" s="89" t="b">
        <v>0</v>
      </c>
    </row>
    <row r="4079" spans="1:7" ht="15">
      <c r="A4079" s="90" t="s">
        <v>1114</v>
      </c>
      <c r="B4079" s="89">
        <v>2</v>
      </c>
      <c r="C4079" s="103">
        <v>0</v>
      </c>
      <c r="D4079" s="89" t="s">
        <v>1419</v>
      </c>
      <c r="E4079" s="89" t="b">
        <v>0</v>
      </c>
      <c r="F4079" s="89" t="b">
        <v>0</v>
      </c>
      <c r="G4079" s="89" t="b">
        <v>0</v>
      </c>
    </row>
    <row r="4080" spans="1:7" ht="15">
      <c r="A4080" s="90" t="s">
        <v>1112</v>
      </c>
      <c r="B4080" s="89">
        <v>2</v>
      </c>
      <c r="C4080" s="103">
        <v>0</v>
      </c>
      <c r="D4080" s="89" t="s">
        <v>1419</v>
      </c>
      <c r="E4080" s="89" t="b">
        <v>0</v>
      </c>
      <c r="F4080" s="89" t="b">
        <v>0</v>
      </c>
      <c r="G4080" s="89" t="b">
        <v>0</v>
      </c>
    </row>
    <row r="4081" spans="1:7" ht="15">
      <c r="A4081" s="90" t="s">
        <v>1458</v>
      </c>
      <c r="B4081" s="89">
        <v>5</v>
      </c>
      <c r="C4081" s="103">
        <v>0</v>
      </c>
      <c r="D4081" s="89" t="s">
        <v>1420</v>
      </c>
      <c r="E4081" s="89" t="b">
        <v>0</v>
      </c>
      <c r="F4081" s="89" t="b">
        <v>0</v>
      </c>
      <c r="G4081" s="89" t="b">
        <v>0</v>
      </c>
    </row>
    <row r="4082" spans="1:7" ht="15">
      <c r="A4082" s="90" t="s">
        <v>1460</v>
      </c>
      <c r="B4082" s="89">
        <v>4</v>
      </c>
      <c r="C4082" s="103">
        <v>0</v>
      </c>
      <c r="D4082" s="89" t="s">
        <v>1420</v>
      </c>
      <c r="E4082" s="89" t="b">
        <v>0</v>
      </c>
      <c r="F4082" s="89" t="b">
        <v>0</v>
      </c>
      <c r="G4082" s="89" t="b">
        <v>0</v>
      </c>
    </row>
    <row r="4083" spans="1:7" ht="15">
      <c r="A4083" s="90" t="s">
        <v>1456</v>
      </c>
      <c r="B4083" s="89">
        <v>4</v>
      </c>
      <c r="C4083" s="103">
        <v>0</v>
      </c>
      <c r="D4083" s="89" t="s">
        <v>1420</v>
      </c>
      <c r="E4083" s="89" t="b">
        <v>0</v>
      </c>
      <c r="F4083" s="89" t="b">
        <v>0</v>
      </c>
      <c r="G4083" s="89" t="b">
        <v>0</v>
      </c>
    </row>
    <row r="4084" spans="1:7" ht="15">
      <c r="A4084" s="90" t="s">
        <v>1472</v>
      </c>
      <c r="B4084" s="89">
        <v>4</v>
      </c>
      <c r="C4084" s="103">
        <v>0</v>
      </c>
      <c r="D4084" s="89" t="s">
        <v>1420</v>
      </c>
      <c r="E4084" s="89" t="b">
        <v>0</v>
      </c>
      <c r="F4084" s="89" t="b">
        <v>0</v>
      </c>
      <c r="G4084" s="89" t="b">
        <v>0</v>
      </c>
    </row>
    <row r="4085" spans="1:7" ht="15">
      <c r="A4085" s="90" t="s">
        <v>1459</v>
      </c>
      <c r="B4085" s="89">
        <v>3</v>
      </c>
      <c r="C4085" s="103">
        <v>0</v>
      </c>
      <c r="D4085" s="89" t="s">
        <v>1420</v>
      </c>
      <c r="E4085" s="89" t="b">
        <v>0</v>
      </c>
      <c r="F4085" s="89" t="b">
        <v>0</v>
      </c>
      <c r="G4085" s="89" t="b">
        <v>0</v>
      </c>
    </row>
    <row r="4086" spans="1:7" ht="15">
      <c r="A4086" s="90" t="s">
        <v>2020</v>
      </c>
      <c r="B4086" s="89">
        <v>2</v>
      </c>
      <c r="C4086" s="103">
        <v>0</v>
      </c>
      <c r="D4086" s="89" t="s">
        <v>1420</v>
      </c>
      <c r="E4086" s="89" t="b">
        <v>0</v>
      </c>
      <c r="F4086" s="89" t="b">
        <v>0</v>
      </c>
      <c r="G4086" s="89" t="b">
        <v>0</v>
      </c>
    </row>
    <row r="4087" spans="1:7" ht="15">
      <c r="A4087" s="90" t="s">
        <v>2113</v>
      </c>
      <c r="B4087" s="89">
        <v>2</v>
      </c>
      <c r="C4087" s="103">
        <v>0</v>
      </c>
      <c r="D4087" s="89" t="s">
        <v>1420</v>
      </c>
      <c r="E4087" s="89" t="b">
        <v>0</v>
      </c>
      <c r="F4087" s="89" t="b">
        <v>0</v>
      </c>
      <c r="G4087" s="89" t="b">
        <v>0</v>
      </c>
    </row>
    <row r="4088" spans="1:7" ht="15">
      <c r="A4088" s="90" t="s">
        <v>1467</v>
      </c>
      <c r="B4088" s="89">
        <v>2</v>
      </c>
      <c r="C4088" s="103">
        <v>0</v>
      </c>
      <c r="D4088" s="89" t="s">
        <v>1420</v>
      </c>
      <c r="E4088" s="89" t="b">
        <v>0</v>
      </c>
      <c r="F4088" s="89" t="b">
        <v>0</v>
      </c>
      <c r="G4088" s="89" t="b">
        <v>0</v>
      </c>
    </row>
    <row r="4089" spans="1:7" ht="15">
      <c r="A4089" s="90" t="s">
        <v>1464</v>
      </c>
      <c r="B4089" s="89">
        <v>2</v>
      </c>
      <c r="C4089" s="103">
        <v>0</v>
      </c>
      <c r="D4089" s="89" t="s">
        <v>1420</v>
      </c>
      <c r="E4089" s="89" t="b">
        <v>0</v>
      </c>
      <c r="F4089" s="89" t="b">
        <v>0</v>
      </c>
      <c r="G4089" s="89" t="b">
        <v>0</v>
      </c>
    </row>
    <row r="4090" spans="1:7" ht="15">
      <c r="A4090" s="90" t="s">
        <v>1482</v>
      </c>
      <c r="B4090" s="89">
        <v>2</v>
      </c>
      <c r="C4090" s="103">
        <v>0</v>
      </c>
      <c r="D4090" s="89" t="s">
        <v>1420</v>
      </c>
      <c r="E4090" s="89" t="b">
        <v>0</v>
      </c>
      <c r="F4090" s="89" t="b">
        <v>0</v>
      </c>
      <c r="G4090" s="89" t="b">
        <v>0</v>
      </c>
    </row>
    <row r="4091" spans="1:7" ht="15">
      <c r="A4091" s="90" t="s">
        <v>1510</v>
      </c>
      <c r="B4091" s="89">
        <v>2</v>
      </c>
      <c r="C4091" s="103">
        <v>0</v>
      </c>
      <c r="D4091" s="89" t="s">
        <v>1420</v>
      </c>
      <c r="E4091" s="89" t="b">
        <v>0</v>
      </c>
      <c r="F4091" s="89" t="b">
        <v>0</v>
      </c>
      <c r="G4091" s="89" t="b">
        <v>0</v>
      </c>
    </row>
    <row r="4092" spans="1:7" ht="15">
      <c r="A4092" s="90" t="s">
        <v>1496</v>
      </c>
      <c r="B4092" s="89">
        <v>2</v>
      </c>
      <c r="C4092" s="103">
        <v>0</v>
      </c>
      <c r="D4092" s="89" t="s">
        <v>1420</v>
      </c>
      <c r="E4092" s="89" t="b">
        <v>0</v>
      </c>
      <c r="F4092" s="89" t="b">
        <v>0</v>
      </c>
      <c r="G4092" s="89" t="b">
        <v>0</v>
      </c>
    </row>
    <row r="4093" spans="1:7" ht="15">
      <c r="A4093" s="90" t="s">
        <v>1470</v>
      </c>
      <c r="B4093" s="89">
        <v>2</v>
      </c>
      <c r="C4093" s="103">
        <v>0</v>
      </c>
      <c r="D4093" s="89" t="s">
        <v>1420</v>
      </c>
      <c r="E4093" s="89" t="b">
        <v>0</v>
      </c>
      <c r="F4093" s="89" t="b">
        <v>0</v>
      </c>
      <c r="G4093" s="89" t="b">
        <v>0</v>
      </c>
    </row>
    <row r="4094" spans="1:7" ht="15">
      <c r="A4094" s="90" t="s">
        <v>3141</v>
      </c>
      <c r="B4094" s="89">
        <v>2</v>
      </c>
      <c r="C4094" s="103">
        <v>0</v>
      </c>
      <c r="D4094" s="89" t="s">
        <v>1420</v>
      </c>
      <c r="E4094" s="89" t="b">
        <v>0</v>
      </c>
      <c r="F4094" s="89" t="b">
        <v>0</v>
      </c>
      <c r="G4094" s="89" t="b">
        <v>0</v>
      </c>
    </row>
    <row r="4095" spans="1:7" ht="15">
      <c r="A4095" s="90" t="s">
        <v>1878</v>
      </c>
      <c r="B4095" s="89">
        <v>2</v>
      </c>
      <c r="C4095" s="103">
        <v>0</v>
      </c>
      <c r="D4095" s="89" t="s">
        <v>1420</v>
      </c>
      <c r="E4095" s="89" t="b">
        <v>0</v>
      </c>
      <c r="F4095" s="89" t="b">
        <v>0</v>
      </c>
      <c r="G4095" s="89" t="b">
        <v>0</v>
      </c>
    </row>
    <row r="4096" spans="1:7" ht="15">
      <c r="A4096" s="90" t="s">
        <v>1579</v>
      </c>
      <c r="B4096" s="89">
        <v>2</v>
      </c>
      <c r="C4096" s="103">
        <v>0</v>
      </c>
      <c r="D4096" s="89" t="s">
        <v>1420</v>
      </c>
      <c r="E4096" s="89" t="b">
        <v>0</v>
      </c>
      <c r="F4096" s="89" t="b">
        <v>0</v>
      </c>
      <c r="G4096" s="89" t="b">
        <v>0</v>
      </c>
    </row>
    <row r="4097" spans="1:7" ht="15">
      <c r="A4097" s="90" t="s">
        <v>3122</v>
      </c>
      <c r="B4097" s="89">
        <v>2</v>
      </c>
      <c r="C4097" s="103">
        <v>0</v>
      </c>
      <c r="D4097" s="89" t="s">
        <v>1420</v>
      </c>
      <c r="E4097" s="89" t="b">
        <v>0</v>
      </c>
      <c r="F4097" s="89" t="b">
        <v>0</v>
      </c>
      <c r="G4097" s="89" t="b">
        <v>0</v>
      </c>
    </row>
    <row r="4098" spans="1:7" ht="15">
      <c r="A4098" s="90" t="s">
        <v>1455</v>
      </c>
      <c r="B4098" s="89">
        <v>2</v>
      </c>
      <c r="C4098" s="103">
        <v>0</v>
      </c>
      <c r="D4098" s="89" t="s">
        <v>1420</v>
      </c>
      <c r="E4098" s="89" t="b">
        <v>0</v>
      </c>
      <c r="F4098" s="89" t="b">
        <v>0</v>
      </c>
      <c r="G4098" s="89" t="b">
        <v>0</v>
      </c>
    </row>
    <row r="4099" spans="1:7" ht="15">
      <c r="A4099" s="90" t="s">
        <v>2463</v>
      </c>
      <c r="B4099" s="89">
        <v>3</v>
      </c>
      <c r="C4099" s="103">
        <v>0</v>
      </c>
      <c r="D4099" s="89" t="s">
        <v>1421</v>
      </c>
      <c r="E4099" s="89" t="b">
        <v>0</v>
      </c>
      <c r="F4099" s="89" t="b">
        <v>0</v>
      </c>
      <c r="G4099" s="89" t="b">
        <v>0</v>
      </c>
    </row>
    <row r="4100" spans="1:7" ht="15">
      <c r="A4100" s="90" t="s">
        <v>1476</v>
      </c>
      <c r="B4100" s="89">
        <v>3</v>
      </c>
      <c r="C4100" s="103">
        <v>0</v>
      </c>
      <c r="D4100" s="89" t="s">
        <v>1421</v>
      </c>
      <c r="E4100" s="89" t="b">
        <v>0</v>
      </c>
      <c r="F4100" s="89" t="b">
        <v>0</v>
      </c>
      <c r="G4100" s="89" t="b">
        <v>0</v>
      </c>
    </row>
    <row r="4101" spans="1:7" ht="15">
      <c r="A4101" s="90" t="s">
        <v>2699</v>
      </c>
      <c r="B4101" s="89">
        <v>2</v>
      </c>
      <c r="C4101" s="103">
        <v>0</v>
      </c>
      <c r="D4101" s="89" t="s">
        <v>1421</v>
      </c>
      <c r="E4101" s="89" t="b">
        <v>0</v>
      </c>
      <c r="F4101" s="89" t="b">
        <v>0</v>
      </c>
      <c r="G4101" s="89" t="b">
        <v>0</v>
      </c>
    </row>
    <row r="4102" spans="1:7" ht="15">
      <c r="A4102" s="90" t="s">
        <v>2264</v>
      </c>
      <c r="B4102" s="89">
        <v>2</v>
      </c>
      <c r="C4102" s="103">
        <v>0</v>
      </c>
      <c r="D4102" s="89" t="s">
        <v>1421</v>
      </c>
      <c r="E4102" s="89" t="b">
        <v>0</v>
      </c>
      <c r="F4102" s="89" t="b">
        <v>0</v>
      </c>
      <c r="G4102" s="89" t="b">
        <v>0</v>
      </c>
    </row>
    <row r="4103" spans="1:7" ht="15">
      <c r="A4103" s="90" t="s">
        <v>3137</v>
      </c>
      <c r="B4103" s="89">
        <v>2</v>
      </c>
      <c r="C4103" s="103">
        <v>0</v>
      </c>
      <c r="D4103" s="89" t="s">
        <v>1421</v>
      </c>
      <c r="E4103" s="89" t="b">
        <v>0</v>
      </c>
      <c r="F4103" s="89" t="b">
        <v>0</v>
      </c>
      <c r="G4103" s="89" t="b">
        <v>0</v>
      </c>
    </row>
    <row r="4104" spans="1:7" ht="15">
      <c r="A4104" s="90" t="s">
        <v>1844</v>
      </c>
      <c r="B4104" s="89">
        <v>2</v>
      </c>
      <c r="C4104" s="103">
        <v>0</v>
      </c>
      <c r="D4104" s="89" t="s">
        <v>1421</v>
      </c>
      <c r="E4104" s="89" t="b">
        <v>0</v>
      </c>
      <c r="F4104" s="89" t="b">
        <v>0</v>
      </c>
      <c r="G4104" s="89" t="b">
        <v>0</v>
      </c>
    </row>
    <row r="4105" spans="1:7" ht="15">
      <c r="A4105" s="90" t="s">
        <v>3425</v>
      </c>
      <c r="B4105" s="89">
        <v>2</v>
      </c>
      <c r="C4105" s="103">
        <v>0</v>
      </c>
      <c r="D4105" s="89" t="s">
        <v>1421</v>
      </c>
      <c r="E4105" s="89" t="b">
        <v>0</v>
      </c>
      <c r="F4105" s="89" t="b">
        <v>0</v>
      </c>
      <c r="G4105" s="89" t="b">
        <v>0</v>
      </c>
    </row>
    <row r="4106" spans="1:7" ht="15">
      <c r="A4106" s="90" t="s">
        <v>1502</v>
      </c>
      <c r="B4106" s="89">
        <v>2</v>
      </c>
      <c r="C4106" s="103">
        <v>0</v>
      </c>
      <c r="D4106" s="89" t="s">
        <v>1421</v>
      </c>
      <c r="E4106" s="89" t="b">
        <v>0</v>
      </c>
      <c r="F4106" s="89" t="b">
        <v>0</v>
      </c>
      <c r="G4106" s="89" t="b">
        <v>0</v>
      </c>
    </row>
    <row r="4107" spans="1:7" ht="15">
      <c r="A4107" s="90" t="s">
        <v>1457</v>
      </c>
      <c r="B4107" s="89">
        <v>2</v>
      </c>
      <c r="C4107" s="103">
        <v>0</v>
      </c>
      <c r="D4107" s="89" t="s">
        <v>1421</v>
      </c>
      <c r="E4107" s="89" t="b">
        <v>0</v>
      </c>
      <c r="F4107" s="89" t="b">
        <v>0</v>
      </c>
      <c r="G4107" s="89" t="b">
        <v>0</v>
      </c>
    </row>
    <row r="4108" spans="1:7" ht="15">
      <c r="A4108" s="90" t="s">
        <v>1466</v>
      </c>
      <c r="B4108" s="89">
        <v>2</v>
      </c>
      <c r="C4108" s="103">
        <v>0</v>
      </c>
      <c r="D4108" s="89" t="s">
        <v>1422</v>
      </c>
      <c r="E4108" s="89" t="b">
        <v>0</v>
      </c>
      <c r="F4108" s="89" t="b">
        <v>0</v>
      </c>
      <c r="G4108" s="89" t="b">
        <v>0</v>
      </c>
    </row>
    <row r="4109" spans="1:7" ht="15">
      <c r="A4109" s="90" t="s">
        <v>1467</v>
      </c>
      <c r="B4109" s="89">
        <v>2</v>
      </c>
      <c r="C4109" s="103">
        <v>0</v>
      </c>
      <c r="D4109" s="89" t="s">
        <v>1422</v>
      </c>
      <c r="E4109" s="89" t="b">
        <v>0</v>
      </c>
      <c r="F4109" s="89" t="b">
        <v>0</v>
      </c>
      <c r="G4109" s="89" t="b">
        <v>0</v>
      </c>
    </row>
    <row r="4110" spans="1:7" ht="15">
      <c r="A4110" s="90" t="s">
        <v>2875</v>
      </c>
      <c r="B4110" s="89">
        <v>2</v>
      </c>
      <c r="C4110" s="103">
        <v>0</v>
      </c>
      <c r="D4110" s="89" t="s">
        <v>1422</v>
      </c>
      <c r="E4110" s="89" t="b">
        <v>0</v>
      </c>
      <c r="F4110" s="89" t="b">
        <v>0</v>
      </c>
      <c r="G4110" s="89" t="b">
        <v>0</v>
      </c>
    </row>
    <row r="4111" spans="1:7" ht="15">
      <c r="A4111" s="90" t="s">
        <v>1455</v>
      </c>
      <c r="B4111" s="89">
        <v>7</v>
      </c>
      <c r="C4111" s="103">
        <v>0</v>
      </c>
      <c r="D4111" s="89" t="s">
        <v>1423</v>
      </c>
      <c r="E4111" s="89" t="b">
        <v>0</v>
      </c>
      <c r="F4111" s="89" t="b">
        <v>0</v>
      </c>
      <c r="G4111" s="89" t="b">
        <v>0</v>
      </c>
    </row>
    <row r="4112" spans="1:7" ht="15">
      <c r="A4112" s="90" t="s">
        <v>1457</v>
      </c>
      <c r="B4112" s="89">
        <v>4</v>
      </c>
      <c r="C4112" s="103">
        <v>0</v>
      </c>
      <c r="D4112" s="89" t="s">
        <v>1423</v>
      </c>
      <c r="E4112" s="89" t="b">
        <v>0</v>
      </c>
      <c r="F4112" s="89" t="b">
        <v>0</v>
      </c>
      <c r="G4112" s="89" t="b">
        <v>0</v>
      </c>
    </row>
    <row r="4113" spans="1:7" ht="15">
      <c r="A4113" s="90" t="s">
        <v>2081</v>
      </c>
      <c r="B4113" s="89">
        <v>3</v>
      </c>
      <c r="C4113" s="103">
        <v>0</v>
      </c>
      <c r="D4113" s="89" t="s">
        <v>1423</v>
      </c>
      <c r="E4113" s="89" t="b">
        <v>0</v>
      </c>
      <c r="F4113" s="89" t="b">
        <v>0</v>
      </c>
      <c r="G4113" s="89" t="b">
        <v>0</v>
      </c>
    </row>
    <row r="4114" spans="1:7" ht="15">
      <c r="A4114" s="90" t="s">
        <v>817</v>
      </c>
      <c r="B4114" s="89">
        <v>3</v>
      </c>
      <c r="C4114" s="103">
        <v>0</v>
      </c>
      <c r="D4114" s="89" t="s">
        <v>1423</v>
      </c>
      <c r="E4114" s="89" t="b">
        <v>0</v>
      </c>
      <c r="F4114" s="89" t="b">
        <v>0</v>
      </c>
      <c r="G4114" s="89" t="b">
        <v>0</v>
      </c>
    </row>
    <row r="4115" spans="1:7" ht="15">
      <c r="A4115" s="90" t="s">
        <v>1593</v>
      </c>
      <c r="B4115" s="89">
        <v>2</v>
      </c>
      <c r="C4115" s="103">
        <v>0</v>
      </c>
      <c r="D4115" s="89" t="s">
        <v>1423</v>
      </c>
      <c r="E4115" s="89" t="b">
        <v>0</v>
      </c>
      <c r="F4115" s="89" t="b">
        <v>0</v>
      </c>
      <c r="G4115" s="89" t="b">
        <v>0</v>
      </c>
    </row>
    <row r="4116" spans="1:7" ht="15">
      <c r="A4116" s="90" t="s">
        <v>1716</v>
      </c>
      <c r="B4116" s="89">
        <v>2</v>
      </c>
      <c r="C4116" s="103">
        <v>0</v>
      </c>
      <c r="D4116" s="89" t="s">
        <v>1423</v>
      </c>
      <c r="E4116" s="89" t="b">
        <v>0</v>
      </c>
      <c r="F4116" s="89" t="b">
        <v>0</v>
      </c>
      <c r="G4116" s="89" t="b">
        <v>0</v>
      </c>
    </row>
    <row r="4117" spans="1:7" ht="15">
      <c r="A4117" s="90" t="s">
        <v>1456</v>
      </c>
      <c r="B4117" s="89">
        <v>2</v>
      </c>
      <c r="C4117" s="103">
        <v>0</v>
      </c>
      <c r="D4117" s="89" t="s">
        <v>1423</v>
      </c>
      <c r="E4117" s="89" t="b">
        <v>0</v>
      </c>
      <c r="F4117" s="89" t="b">
        <v>0</v>
      </c>
      <c r="G4117" s="89" t="b">
        <v>0</v>
      </c>
    </row>
    <row r="4118" spans="1:7" ht="15">
      <c r="A4118" s="90" t="s">
        <v>1915</v>
      </c>
      <c r="B4118" s="89">
        <v>2</v>
      </c>
      <c r="C4118" s="103">
        <v>0</v>
      </c>
      <c r="D4118" s="89" t="s">
        <v>1423</v>
      </c>
      <c r="E4118" s="89" t="b">
        <v>0</v>
      </c>
      <c r="F4118" s="89" t="b">
        <v>0</v>
      </c>
      <c r="G4118" s="89" t="b">
        <v>0</v>
      </c>
    </row>
    <row r="4119" spans="1:7" ht="15">
      <c r="A4119" s="90" t="s">
        <v>2243</v>
      </c>
      <c r="B4119" s="89">
        <v>4</v>
      </c>
      <c r="C4119" s="103">
        <v>0</v>
      </c>
      <c r="D4119" s="89" t="s">
        <v>1424</v>
      </c>
      <c r="E4119" s="89" t="b">
        <v>0</v>
      </c>
      <c r="F4119" s="89" t="b">
        <v>0</v>
      </c>
      <c r="G4119" s="89" t="b">
        <v>0</v>
      </c>
    </row>
    <row r="4120" spans="1:7" ht="15">
      <c r="A4120" s="90" t="s">
        <v>2121</v>
      </c>
      <c r="B4120" s="89">
        <v>4</v>
      </c>
      <c r="C4120" s="103">
        <v>0</v>
      </c>
      <c r="D4120" s="89" t="s">
        <v>1424</v>
      </c>
      <c r="E4120" s="89" t="b">
        <v>0</v>
      </c>
      <c r="F4120" s="89" t="b">
        <v>0</v>
      </c>
      <c r="G4120" s="89" t="b">
        <v>0</v>
      </c>
    </row>
    <row r="4121" spans="1:7" ht="15">
      <c r="A4121" s="90" t="s">
        <v>1478</v>
      </c>
      <c r="B4121" s="89">
        <v>2</v>
      </c>
      <c r="C4121" s="103">
        <v>0</v>
      </c>
      <c r="D4121" s="89" t="s">
        <v>1424</v>
      </c>
      <c r="E4121" s="89" t="b">
        <v>0</v>
      </c>
      <c r="F4121" s="89" t="b">
        <v>0</v>
      </c>
      <c r="G4121" s="89" t="b">
        <v>0</v>
      </c>
    </row>
    <row r="4122" spans="1:7" ht="15">
      <c r="A4122" s="90" t="s">
        <v>1493</v>
      </c>
      <c r="B4122" s="89">
        <v>2</v>
      </c>
      <c r="C4122" s="103">
        <v>0</v>
      </c>
      <c r="D4122" s="89" t="s">
        <v>1424</v>
      </c>
      <c r="E4122" s="89" t="b">
        <v>0</v>
      </c>
      <c r="F4122" s="89" t="b">
        <v>0</v>
      </c>
      <c r="G4122" s="89" t="b">
        <v>0</v>
      </c>
    </row>
    <row r="4123" spans="1:7" ht="15">
      <c r="A4123" s="90" t="s">
        <v>1865</v>
      </c>
      <c r="B4123" s="89">
        <v>6</v>
      </c>
      <c r="C4123" s="103">
        <v>0</v>
      </c>
      <c r="D4123" s="89" t="s">
        <v>1425</v>
      </c>
      <c r="E4123" s="89" t="b">
        <v>0</v>
      </c>
      <c r="F4123" s="89" t="b">
        <v>0</v>
      </c>
      <c r="G4123" s="89" t="b">
        <v>0</v>
      </c>
    </row>
    <row r="4124" spans="1:7" ht="15">
      <c r="A4124" s="90" t="s">
        <v>1873</v>
      </c>
      <c r="B4124" s="89">
        <v>5</v>
      </c>
      <c r="C4124" s="103">
        <v>0</v>
      </c>
      <c r="D4124" s="89" t="s">
        <v>1425</v>
      </c>
      <c r="E4124" s="89" t="b">
        <v>0</v>
      </c>
      <c r="F4124" s="89" t="b">
        <v>0</v>
      </c>
      <c r="G4124" s="89" t="b">
        <v>0</v>
      </c>
    </row>
    <row r="4125" spans="1:7" ht="15">
      <c r="A4125" s="90" t="s">
        <v>2098</v>
      </c>
      <c r="B4125" s="89">
        <v>4</v>
      </c>
      <c r="C4125" s="103">
        <v>0</v>
      </c>
      <c r="D4125" s="89" t="s">
        <v>1425</v>
      </c>
      <c r="E4125" s="89" t="b">
        <v>0</v>
      </c>
      <c r="F4125" s="89" t="b">
        <v>0</v>
      </c>
      <c r="G4125" s="89" t="b">
        <v>0</v>
      </c>
    </row>
    <row r="4126" spans="1:7" ht="15">
      <c r="A4126" s="90" t="s">
        <v>2456</v>
      </c>
      <c r="B4126" s="89">
        <v>3</v>
      </c>
      <c r="C4126" s="103">
        <v>0</v>
      </c>
      <c r="D4126" s="89" t="s">
        <v>1425</v>
      </c>
      <c r="E4126" s="89" t="b">
        <v>0</v>
      </c>
      <c r="F4126" s="89" t="b">
        <v>0</v>
      </c>
      <c r="G4126" s="89" t="b">
        <v>0</v>
      </c>
    </row>
    <row r="4127" spans="1:7" ht="15">
      <c r="A4127" s="90" t="s">
        <v>2509</v>
      </c>
      <c r="B4127" s="89">
        <v>3</v>
      </c>
      <c r="C4127" s="103">
        <v>0</v>
      </c>
      <c r="D4127" s="89" t="s">
        <v>1425</v>
      </c>
      <c r="E4127" s="89" t="b">
        <v>0</v>
      </c>
      <c r="F4127" s="89" t="b">
        <v>0</v>
      </c>
      <c r="G4127" s="89" t="b">
        <v>0</v>
      </c>
    </row>
    <row r="4128" spans="1:7" ht="15">
      <c r="A4128" s="90" t="s">
        <v>2168</v>
      </c>
      <c r="B4128" s="89">
        <v>3</v>
      </c>
      <c r="C4128" s="103">
        <v>0</v>
      </c>
      <c r="D4128" s="89" t="s">
        <v>1425</v>
      </c>
      <c r="E4128" s="89" t="b">
        <v>0</v>
      </c>
      <c r="F4128" s="89" t="b">
        <v>0</v>
      </c>
      <c r="G4128" s="89" t="b">
        <v>0</v>
      </c>
    </row>
    <row r="4129" spans="1:7" ht="15">
      <c r="A4129" s="90" t="s">
        <v>2008</v>
      </c>
      <c r="B4129" s="89">
        <v>3</v>
      </c>
      <c r="C4129" s="103">
        <v>0</v>
      </c>
      <c r="D4129" s="89" t="s">
        <v>1425</v>
      </c>
      <c r="E4129" s="89" t="b">
        <v>0</v>
      </c>
      <c r="F4129" s="89" t="b">
        <v>0</v>
      </c>
      <c r="G4129" s="89" t="b">
        <v>0</v>
      </c>
    </row>
    <row r="4130" spans="1:7" ht="15">
      <c r="A4130" s="90" t="s">
        <v>1513</v>
      </c>
      <c r="B4130" s="89">
        <v>3</v>
      </c>
      <c r="C4130" s="103">
        <v>0</v>
      </c>
      <c r="D4130" s="89" t="s">
        <v>1425</v>
      </c>
      <c r="E4130" s="89" t="b">
        <v>0</v>
      </c>
      <c r="F4130" s="89" t="b">
        <v>0</v>
      </c>
      <c r="G4130" s="89" t="b">
        <v>0</v>
      </c>
    </row>
    <row r="4131" spans="1:7" ht="15">
      <c r="A4131" s="90" t="s">
        <v>2334</v>
      </c>
      <c r="B4131" s="89">
        <v>3</v>
      </c>
      <c r="C4131" s="103">
        <v>0</v>
      </c>
      <c r="D4131" s="89" t="s">
        <v>1425</v>
      </c>
      <c r="E4131" s="89" t="b">
        <v>0</v>
      </c>
      <c r="F4131" s="89" t="b">
        <v>0</v>
      </c>
      <c r="G4131" s="89" t="b">
        <v>0</v>
      </c>
    </row>
    <row r="4132" spans="1:7" ht="15">
      <c r="A4132" s="90" t="s">
        <v>2377</v>
      </c>
      <c r="B4132" s="89">
        <v>3</v>
      </c>
      <c r="C4132" s="103">
        <v>0</v>
      </c>
      <c r="D4132" s="89" t="s">
        <v>1425</v>
      </c>
      <c r="E4132" s="89" t="b">
        <v>0</v>
      </c>
      <c r="F4132" s="89" t="b">
        <v>0</v>
      </c>
      <c r="G4132" s="89" t="b">
        <v>0</v>
      </c>
    </row>
    <row r="4133" spans="1:7" ht="15">
      <c r="A4133" s="90" t="s">
        <v>1456</v>
      </c>
      <c r="B4133" s="89">
        <v>3</v>
      </c>
      <c r="C4133" s="103">
        <v>0</v>
      </c>
      <c r="D4133" s="89" t="s">
        <v>1425</v>
      </c>
      <c r="E4133" s="89" t="b">
        <v>0</v>
      </c>
      <c r="F4133" s="89" t="b">
        <v>0</v>
      </c>
      <c r="G4133" s="89" t="b">
        <v>0</v>
      </c>
    </row>
    <row r="4134" spans="1:7" ht="15">
      <c r="A4134" s="90" t="s">
        <v>2042</v>
      </c>
      <c r="B4134" s="89">
        <v>2</v>
      </c>
      <c r="C4134" s="103">
        <v>0</v>
      </c>
      <c r="D4134" s="89" t="s">
        <v>1425</v>
      </c>
      <c r="E4134" s="89" t="b">
        <v>0</v>
      </c>
      <c r="F4134" s="89" t="b">
        <v>0</v>
      </c>
      <c r="G4134" s="89" t="b">
        <v>0</v>
      </c>
    </row>
    <row r="4135" spans="1:7" ht="15">
      <c r="A4135" s="90" t="s">
        <v>3378</v>
      </c>
      <c r="B4135" s="89">
        <v>2</v>
      </c>
      <c r="C4135" s="103">
        <v>0</v>
      </c>
      <c r="D4135" s="89" t="s">
        <v>1425</v>
      </c>
      <c r="E4135" s="89" t="b">
        <v>0</v>
      </c>
      <c r="F4135" s="89" t="b">
        <v>0</v>
      </c>
      <c r="G4135" s="89" t="b">
        <v>0</v>
      </c>
    </row>
    <row r="4136" spans="1:7" ht="15">
      <c r="A4136" s="90" t="s">
        <v>3343</v>
      </c>
      <c r="B4136" s="89">
        <v>2</v>
      </c>
      <c r="C4136" s="103">
        <v>0</v>
      </c>
      <c r="D4136" s="89" t="s">
        <v>1425</v>
      </c>
      <c r="E4136" s="89" t="b">
        <v>0</v>
      </c>
      <c r="F4136" s="89" t="b">
        <v>0</v>
      </c>
      <c r="G4136" s="89" t="b">
        <v>0</v>
      </c>
    </row>
    <row r="4137" spans="1:7" ht="15">
      <c r="A4137" s="90" t="s">
        <v>3489</v>
      </c>
      <c r="B4137" s="89">
        <v>2</v>
      </c>
      <c r="C4137" s="103">
        <v>0</v>
      </c>
      <c r="D4137" s="89" t="s">
        <v>1425</v>
      </c>
      <c r="E4137" s="89" t="b">
        <v>0</v>
      </c>
      <c r="F4137" s="89" t="b">
        <v>0</v>
      </c>
      <c r="G4137" s="89" t="b">
        <v>0</v>
      </c>
    </row>
    <row r="4138" spans="1:7" ht="15">
      <c r="A4138" s="90" t="s">
        <v>2230</v>
      </c>
      <c r="B4138" s="89">
        <v>2</v>
      </c>
      <c r="C4138" s="103">
        <v>0</v>
      </c>
      <c r="D4138" s="89" t="s">
        <v>1425</v>
      </c>
      <c r="E4138" s="89" t="b">
        <v>0</v>
      </c>
      <c r="F4138" s="89" t="b">
        <v>0</v>
      </c>
      <c r="G4138" s="89" t="b">
        <v>0</v>
      </c>
    </row>
    <row r="4139" spans="1:7" ht="15">
      <c r="A4139" s="90" t="s">
        <v>3295</v>
      </c>
      <c r="B4139" s="89">
        <v>2</v>
      </c>
      <c r="C4139" s="103">
        <v>0</v>
      </c>
      <c r="D4139" s="89" t="s">
        <v>1425</v>
      </c>
      <c r="E4139" s="89" t="b">
        <v>0</v>
      </c>
      <c r="F4139" s="89" t="b">
        <v>0</v>
      </c>
      <c r="G4139" s="89" t="b">
        <v>0</v>
      </c>
    </row>
    <row r="4140" spans="1:7" ht="15">
      <c r="A4140" s="90" t="s">
        <v>3413</v>
      </c>
      <c r="B4140" s="89">
        <v>2</v>
      </c>
      <c r="C4140" s="103">
        <v>0</v>
      </c>
      <c r="D4140" s="89" t="s">
        <v>1425</v>
      </c>
      <c r="E4140" s="89" t="b">
        <v>0</v>
      </c>
      <c r="F4140" s="89" t="b">
        <v>0</v>
      </c>
      <c r="G4140" s="89" t="b">
        <v>0</v>
      </c>
    </row>
    <row r="4141" spans="1:7" ht="15">
      <c r="A4141" s="90" t="s">
        <v>1457</v>
      </c>
      <c r="B4141" s="89">
        <v>2</v>
      </c>
      <c r="C4141" s="103">
        <v>0</v>
      </c>
      <c r="D4141" s="89" t="s">
        <v>1425</v>
      </c>
      <c r="E4141" s="89" t="b">
        <v>0</v>
      </c>
      <c r="F4141" s="89" t="b">
        <v>0</v>
      </c>
      <c r="G4141" s="89" t="b">
        <v>0</v>
      </c>
    </row>
    <row r="4142" spans="1:7" ht="15">
      <c r="A4142" s="90" t="s">
        <v>1763</v>
      </c>
      <c r="B4142" s="89">
        <v>2</v>
      </c>
      <c r="C4142" s="103">
        <v>0</v>
      </c>
      <c r="D4142" s="89" t="s">
        <v>1425</v>
      </c>
      <c r="E4142" s="89" t="b">
        <v>0</v>
      </c>
      <c r="F4142" s="89" t="b">
        <v>0</v>
      </c>
      <c r="G4142" s="89" t="b">
        <v>0</v>
      </c>
    </row>
    <row r="4143" spans="1:7" ht="15">
      <c r="A4143" s="90" t="s">
        <v>2618</v>
      </c>
      <c r="B4143" s="89">
        <v>2</v>
      </c>
      <c r="C4143" s="103">
        <v>0</v>
      </c>
      <c r="D4143" s="89" t="s">
        <v>1425</v>
      </c>
      <c r="E4143" s="89" t="b">
        <v>0</v>
      </c>
      <c r="F4143" s="89" t="b">
        <v>1</v>
      </c>
      <c r="G4143" s="89" t="b">
        <v>0</v>
      </c>
    </row>
    <row r="4144" spans="1:7" ht="15">
      <c r="A4144" s="90" t="s">
        <v>1455</v>
      </c>
      <c r="B4144" s="89">
        <v>4</v>
      </c>
      <c r="C4144" s="103">
        <v>0</v>
      </c>
      <c r="D4144" s="89" t="s">
        <v>1426</v>
      </c>
      <c r="E4144" s="89" t="b">
        <v>0</v>
      </c>
      <c r="F4144" s="89" t="b">
        <v>0</v>
      </c>
      <c r="G4144" s="89" t="b">
        <v>0</v>
      </c>
    </row>
    <row r="4145" spans="1:7" ht="15">
      <c r="A4145" s="90" t="s">
        <v>1456</v>
      </c>
      <c r="B4145" s="89">
        <v>4</v>
      </c>
      <c r="C4145" s="103">
        <v>0</v>
      </c>
      <c r="D4145" s="89" t="s">
        <v>1426</v>
      </c>
      <c r="E4145" s="89" t="b">
        <v>0</v>
      </c>
      <c r="F4145" s="89" t="b">
        <v>0</v>
      </c>
      <c r="G4145" s="89" t="b">
        <v>0</v>
      </c>
    </row>
    <row r="4146" spans="1:7" ht="15">
      <c r="A4146" s="90" t="s">
        <v>1462</v>
      </c>
      <c r="B4146" s="89">
        <v>2</v>
      </c>
      <c r="C4146" s="103">
        <v>0</v>
      </c>
      <c r="D4146" s="89" t="s">
        <v>1426</v>
      </c>
      <c r="E4146" s="89" t="b">
        <v>0</v>
      </c>
      <c r="F4146" s="89" t="b">
        <v>0</v>
      </c>
      <c r="G4146" s="89" t="b">
        <v>0</v>
      </c>
    </row>
    <row r="4147" spans="1:7" ht="15">
      <c r="A4147" s="90" t="s">
        <v>1496</v>
      </c>
      <c r="B4147" s="89">
        <v>2</v>
      </c>
      <c r="C4147" s="103">
        <v>0</v>
      </c>
      <c r="D4147" s="89" t="s">
        <v>1426</v>
      </c>
      <c r="E4147" s="89" t="b">
        <v>0</v>
      </c>
      <c r="F4147" s="89" t="b">
        <v>0</v>
      </c>
      <c r="G4147" s="89" t="b">
        <v>0</v>
      </c>
    </row>
    <row r="4148" spans="1:7" ht="15">
      <c r="A4148" s="90" t="s">
        <v>2006</v>
      </c>
      <c r="B4148" s="89">
        <v>2</v>
      </c>
      <c r="C4148" s="103">
        <v>0</v>
      </c>
      <c r="D4148" s="89" t="s">
        <v>1426</v>
      </c>
      <c r="E4148" s="89" t="b">
        <v>0</v>
      </c>
      <c r="F4148" s="89" t="b">
        <v>0</v>
      </c>
      <c r="G4148" s="89" t="b">
        <v>0</v>
      </c>
    </row>
    <row r="4149" spans="1:7" ht="15">
      <c r="A4149" s="90" t="s">
        <v>1500</v>
      </c>
      <c r="B4149" s="89">
        <v>2</v>
      </c>
      <c r="C4149" s="103">
        <v>0</v>
      </c>
      <c r="D4149" s="89" t="s">
        <v>1426</v>
      </c>
      <c r="E4149" s="89" t="b">
        <v>1</v>
      </c>
      <c r="F4149" s="89" t="b">
        <v>0</v>
      </c>
      <c r="G4149" s="89" t="b">
        <v>0</v>
      </c>
    </row>
    <row r="4150" spans="1:7" ht="15">
      <c r="A4150" s="90" t="s">
        <v>1837</v>
      </c>
      <c r="B4150" s="89">
        <v>2</v>
      </c>
      <c r="C4150" s="103">
        <v>0</v>
      </c>
      <c r="D4150" s="89" t="s">
        <v>1426</v>
      </c>
      <c r="E4150" s="89" t="b">
        <v>0</v>
      </c>
      <c r="F4150" s="89" t="b">
        <v>0</v>
      </c>
      <c r="G4150" s="89" t="b">
        <v>0</v>
      </c>
    </row>
    <row r="4151" spans="1:7" ht="15">
      <c r="A4151" s="90" t="s">
        <v>1491</v>
      </c>
      <c r="B4151" s="89">
        <v>5</v>
      </c>
      <c r="C4151" s="103">
        <v>0</v>
      </c>
      <c r="D4151" s="89" t="s">
        <v>1427</v>
      </c>
      <c r="E4151" s="89" t="b">
        <v>0</v>
      </c>
      <c r="F4151" s="89" t="b">
        <v>0</v>
      </c>
      <c r="G4151" s="89" t="b">
        <v>0</v>
      </c>
    </row>
    <row r="4152" spans="1:7" ht="15">
      <c r="A4152" s="90" t="s">
        <v>2004</v>
      </c>
      <c r="B4152" s="89">
        <v>4</v>
      </c>
      <c r="C4152" s="103">
        <v>0</v>
      </c>
      <c r="D4152" s="89" t="s">
        <v>1427</v>
      </c>
      <c r="E4152" s="89" t="b">
        <v>0</v>
      </c>
      <c r="F4152" s="89" t="b">
        <v>0</v>
      </c>
      <c r="G4152" s="89" t="b">
        <v>0</v>
      </c>
    </row>
    <row r="4153" spans="1:7" ht="15">
      <c r="A4153" s="90" t="s">
        <v>1742</v>
      </c>
      <c r="B4153" s="89">
        <v>3</v>
      </c>
      <c r="C4153" s="103">
        <v>0</v>
      </c>
      <c r="D4153" s="89" t="s">
        <v>1427</v>
      </c>
      <c r="E4153" s="89" t="b">
        <v>0</v>
      </c>
      <c r="F4153" s="89" t="b">
        <v>0</v>
      </c>
      <c r="G4153" s="89" t="b">
        <v>0</v>
      </c>
    </row>
    <row r="4154" spans="1:7" ht="15">
      <c r="A4154" s="90" t="s">
        <v>1456</v>
      </c>
      <c r="B4154" s="89">
        <v>3</v>
      </c>
      <c r="C4154" s="103">
        <v>0</v>
      </c>
      <c r="D4154" s="89" t="s">
        <v>1427</v>
      </c>
      <c r="E4154" s="89" t="b">
        <v>0</v>
      </c>
      <c r="F4154" s="89" t="b">
        <v>0</v>
      </c>
      <c r="G4154" s="89" t="b">
        <v>0</v>
      </c>
    </row>
    <row r="4155" spans="1:7" ht="15">
      <c r="A4155" s="90" t="s">
        <v>2565</v>
      </c>
      <c r="B4155" s="89">
        <v>3</v>
      </c>
      <c r="C4155" s="103">
        <v>0</v>
      </c>
      <c r="D4155" s="89" t="s">
        <v>1427</v>
      </c>
      <c r="E4155" s="89" t="b">
        <v>0</v>
      </c>
      <c r="F4155" s="89" t="b">
        <v>0</v>
      </c>
      <c r="G4155" s="89" t="b">
        <v>0</v>
      </c>
    </row>
    <row r="4156" spans="1:7" ht="15">
      <c r="A4156" s="90" t="s">
        <v>1535</v>
      </c>
      <c r="B4156" s="89">
        <v>2</v>
      </c>
      <c r="C4156" s="103">
        <v>0</v>
      </c>
      <c r="D4156" s="89" t="s">
        <v>1427</v>
      </c>
      <c r="E4156" s="89" t="b">
        <v>0</v>
      </c>
      <c r="F4156" s="89" t="b">
        <v>0</v>
      </c>
      <c r="G4156" s="89" t="b">
        <v>0</v>
      </c>
    </row>
    <row r="4157" spans="1:7" ht="15">
      <c r="A4157" s="90" t="s">
        <v>1481</v>
      </c>
      <c r="B4157" s="89">
        <v>2</v>
      </c>
      <c r="C4157" s="103">
        <v>0</v>
      </c>
      <c r="D4157" s="89" t="s">
        <v>1427</v>
      </c>
      <c r="E4157" s="89" t="b">
        <v>0</v>
      </c>
      <c r="F4157" s="89" t="b">
        <v>0</v>
      </c>
      <c r="G4157" s="89" t="b">
        <v>0</v>
      </c>
    </row>
    <row r="4158" spans="1:7" ht="15">
      <c r="A4158" s="90" t="s">
        <v>1468</v>
      </c>
      <c r="B4158" s="89">
        <v>2</v>
      </c>
      <c r="C4158" s="103">
        <v>0</v>
      </c>
      <c r="D4158" s="89" t="s">
        <v>1427</v>
      </c>
      <c r="E4158" s="89" t="b">
        <v>0</v>
      </c>
      <c r="F4158" s="89" t="b">
        <v>0</v>
      </c>
      <c r="G4158" s="89" t="b">
        <v>0</v>
      </c>
    </row>
    <row r="4159" spans="1:7" ht="15">
      <c r="A4159" s="90" t="s">
        <v>1857</v>
      </c>
      <c r="B4159" s="89">
        <v>2</v>
      </c>
      <c r="C4159" s="103">
        <v>0</v>
      </c>
      <c r="D4159" s="89" t="s">
        <v>1427</v>
      </c>
      <c r="E4159" s="89" t="b">
        <v>0</v>
      </c>
      <c r="F4159" s="89" t="b">
        <v>0</v>
      </c>
      <c r="G4159" s="89" t="b">
        <v>0</v>
      </c>
    </row>
    <row r="4160" spans="1:7" ht="15">
      <c r="A4160" s="90" t="s">
        <v>1670</v>
      </c>
      <c r="B4160" s="89">
        <v>2</v>
      </c>
      <c r="C4160" s="103">
        <v>0</v>
      </c>
      <c r="D4160" s="89" t="s">
        <v>1427</v>
      </c>
      <c r="E4160" s="89" t="b">
        <v>0</v>
      </c>
      <c r="F4160" s="89" t="b">
        <v>0</v>
      </c>
      <c r="G4160" s="89" t="b">
        <v>0</v>
      </c>
    </row>
    <row r="4161" spans="1:7" ht="15">
      <c r="A4161" s="90" t="s">
        <v>1480</v>
      </c>
      <c r="B4161" s="89">
        <v>2</v>
      </c>
      <c r="C4161" s="103">
        <v>0</v>
      </c>
      <c r="D4161" s="89" t="s">
        <v>1427</v>
      </c>
      <c r="E4161" s="89" t="b">
        <v>0</v>
      </c>
      <c r="F4161" s="89" t="b">
        <v>0</v>
      </c>
      <c r="G4161" s="89" t="b">
        <v>0</v>
      </c>
    </row>
    <row r="4162" spans="1:7" ht="15">
      <c r="A4162" s="90" t="s">
        <v>2452</v>
      </c>
      <c r="B4162" s="89">
        <v>2</v>
      </c>
      <c r="C4162" s="103">
        <v>0</v>
      </c>
      <c r="D4162" s="89" t="s">
        <v>1427</v>
      </c>
      <c r="E4162" s="89" t="b">
        <v>0</v>
      </c>
      <c r="F4162" s="89" t="b">
        <v>0</v>
      </c>
      <c r="G4162" s="89" t="b">
        <v>0</v>
      </c>
    </row>
    <row r="4163" spans="1:7" ht="15">
      <c r="A4163" s="90" t="s">
        <v>2934</v>
      </c>
      <c r="B4163" s="89">
        <v>2</v>
      </c>
      <c r="C4163" s="103">
        <v>0</v>
      </c>
      <c r="D4163" s="89" t="s">
        <v>1427</v>
      </c>
      <c r="E4163" s="89" t="b">
        <v>0</v>
      </c>
      <c r="F4163" s="89" t="b">
        <v>0</v>
      </c>
      <c r="G4163" s="89" t="b">
        <v>0</v>
      </c>
    </row>
    <row r="4164" spans="1:7" ht="15">
      <c r="A4164" s="90" t="s">
        <v>1483</v>
      </c>
      <c r="B4164" s="89">
        <v>2</v>
      </c>
      <c r="C4164" s="103">
        <v>0</v>
      </c>
      <c r="D4164" s="89" t="s">
        <v>1427</v>
      </c>
      <c r="E4164" s="89" t="b">
        <v>0</v>
      </c>
      <c r="F4164" s="89" t="b">
        <v>0</v>
      </c>
      <c r="G4164" s="89" t="b">
        <v>0</v>
      </c>
    </row>
    <row r="4165" spans="1:7" ht="15">
      <c r="A4165" s="90" t="s">
        <v>1457</v>
      </c>
      <c r="B4165" s="89">
        <v>2</v>
      </c>
      <c r="C4165" s="103">
        <v>0</v>
      </c>
      <c r="D4165" s="89" t="s">
        <v>1427</v>
      </c>
      <c r="E4165" s="89" t="b">
        <v>0</v>
      </c>
      <c r="F4165" s="89" t="b">
        <v>0</v>
      </c>
      <c r="G4165" s="89" t="b">
        <v>0</v>
      </c>
    </row>
    <row r="4166" spans="1:7" ht="15">
      <c r="A4166" s="90" t="s">
        <v>1455</v>
      </c>
      <c r="B4166" s="89">
        <v>2</v>
      </c>
      <c r="C4166" s="103">
        <v>0</v>
      </c>
      <c r="D4166" s="89" t="s">
        <v>1427</v>
      </c>
      <c r="E4166" s="89" t="b">
        <v>0</v>
      </c>
      <c r="F4166" s="89" t="b">
        <v>0</v>
      </c>
      <c r="G4166" s="89" t="b">
        <v>0</v>
      </c>
    </row>
    <row r="4167" spans="1:7" ht="15">
      <c r="A4167" s="90" t="s">
        <v>1782</v>
      </c>
      <c r="B4167" s="89">
        <v>3</v>
      </c>
      <c r="C4167" s="103">
        <v>0</v>
      </c>
      <c r="D4167" s="89" t="s">
        <v>1428</v>
      </c>
      <c r="E4167" s="89" t="b">
        <v>0</v>
      </c>
      <c r="F4167" s="89" t="b">
        <v>0</v>
      </c>
      <c r="G4167" s="89" t="b">
        <v>0</v>
      </c>
    </row>
    <row r="4168" spans="1:7" ht="15">
      <c r="A4168" s="90" t="s">
        <v>2849</v>
      </c>
      <c r="B4168" s="89">
        <v>2</v>
      </c>
      <c r="C4168" s="103">
        <v>0</v>
      </c>
      <c r="D4168" s="89" t="s">
        <v>1428</v>
      </c>
      <c r="E4168" s="89" t="b">
        <v>0</v>
      </c>
      <c r="F4168" s="89" t="b">
        <v>0</v>
      </c>
      <c r="G4168" s="89" t="b">
        <v>0</v>
      </c>
    </row>
    <row r="4169" spans="1:7" ht="15">
      <c r="A4169" s="90" t="s">
        <v>1532</v>
      </c>
      <c r="B4169" s="89">
        <v>2</v>
      </c>
      <c r="C4169" s="103">
        <v>0</v>
      </c>
      <c r="D4169" s="89" t="s">
        <v>1428</v>
      </c>
      <c r="E4169" s="89" t="b">
        <v>0</v>
      </c>
      <c r="F4169" s="89" t="b">
        <v>0</v>
      </c>
      <c r="G4169" s="89" t="b">
        <v>0</v>
      </c>
    </row>
    <row r="4170" spans="1:7" ht="15">
      <c r="A4170" s="90" t="s">
        <v>1591</v>
      </c>
      <c r="B4170" s="89">
        <v>2</v>
      </c>
      <c r="C4170" s="103">
        <v>0</v>
      </c>
      <c r="D4170" s="89" t="s">
        <v>1428</v>
      </c>
      <c r="E4170" s="89" t="b">
        <v>0</v>
      </c>
      <c r="F4170" s="89" t="b">
        <v>0</v>
      </c>
      <c r="G4170" s="89" t="b">
        <v>0</v>
      </c>
    </row>
    <row r="4171" spans="1:7" ht="15">
      <c r="A4171" s="90" t="s">
        <v>1780</v>
      </c>
      <c r="B4171" s="89">
        <v>2</v>
      </c>
      <c r="C4171" s="103">
        <v>0</v>
      </c>
      <c r="D4171" s="89" t="s">
        <v>1428</v>
      </c>
      <c r="E4171" s="89" t="b">
        <v>0</v>
      </c>
      <c r="F4171" s="89" t="b">
        <v>0</v>
      </c>
      <c r="G4171" s="89" t="b">
        <v>0</v>
      </c>
    </row>
    <row r="4172" spans="1:7" ht="15">
      <c r="A4172" s="90" t="s">
        <v>1456</v>
      </c>
      <c r="B4172" s="89">
        <v>2</v>
      </c>
      <c r="C4172" s="103">
        <v>0</v>
      </c>
      <c r="D4172" s="89" t="s">
        <v>1428</v>
      </c>
      <c r="E4172" s="89" t="b">
        <v>0</v>
      </c>
      <c r="F4172" s="89" t="b">
        <v>0</v>
      </c>
      <c r="G4172" s="89" t="b">
        <v>0</v>
      </c>
    </row>
    <row r="4173" spans="1:7" ht="15">
      <c r="A4173" s="90" t="s">
        <v>1502</v>
      </c>
      <c r="B4173" s="89">
        <v>2</v>
      </c>
      <c r="C4173" s="103">
        <v>0</v>
      </c>
      <c r="D4173" s="89" t="s">
        <v>1428</v>
      </c>
      <c r="E4173" s="89" t="b">
        <v>0</v>
      </c>
      <c r="F4173" s="89" t="b">
        <v>0</v>
      </c>
      <c r="G4173" s="89" t="b">
        <v>0</v>
      </c>
    </row>
    <row r="4174" spans="1:7" ht="15">
      <c r="A4174" s="90" t="s">
        <v>1457</v>
      </c>
      <c r="B4174" s="89">
        <v>2</v>
      </c>
      <c r="C4174" s="103">
        <v>0</v>
      </c>
      <c r="D4174" s="89" t="s">
        <v>1428</v>
      </c>
      <c r="E4174" s="89" t="b">
        <v>0</v>
      </c>
      <c r="F4174" s="89" t="b">
        <v>0</v>
      </c>
      <c r="G4174" s="89" t="b">
        <v>0</v>
      </c>
    </row>
    <row r="4175" spans="1:7" ht="15">
      <c r="A4175" s="90" t="s">
        <v>1771</v>
      </c>
      <c r="B4175" s="89">
        <v>2</v>
      </c>
      <c r="C4175" s="103">
        <v>0</v>
      </c>
      <c r="D4175" s="89" t="s">
        <v>1428</v>
      </c>
      <c r="E4175" s="89" t="b">
        <v>0</v>
      </c>
      <c r="F4175" s="89" t="b">
        <v>0</v>
      </c>
      <c r="G4175" s="89" t="b">
        <v>0</v>
      </c>
    </row>
    <row r="4176" spans="1:7" ht="15">
      <c r="A4176" s="90" t="s">
        <v>2151</v>
      </c>
      <c r="B4176" s="89">
        <v>4</v>
      </c>
      <c r="C4176" s="103">
        <v>0</v>
      </c>
      <c r="D4176" s="89" t="s">
        <v>1429</v>
      </c>
      <c r="E4176" s="89" t="b">
        <v>0</v>
      </c>
      <c r="F4176" s="89" t="b">
        <v>0</v>
      </c>
      <c r="G4176" s="89" t="b">
        <v>0</v>
      </c>
    </row>
    <row r="4177" spans="1:7" ht="15">
      <c r="A4177" s="90" t="s">
        <v>1466</v>
      </c>
      <c r="B4177" s="89">
        <v>2</v>
      </c>
      <c r="C4177" s="103">
        <v>0</v>
      </c>
      <c r="D4177" s="89" t="s">
        <v>1429</v>
      </c>
      <c r="E4177" s="89" t="b">
        <v>0</v>
      </c>
      <c r="F4177" s="89" t="b">
        <v>0</v>
      </c>
      <c r="G4177" s="89" t="b">
        <v>0</v>
      </c>
    </row>
    <row r="4178" spans="1:7" ht="15">
      <c r="A4178" s="90" t="s">
        <v>1842</v>
      </c>
      <c r="B4178" s="89">
        <v>2</v>
      </c>
      <c r="C4178" s="103">
        <v>0</v>
      </c>
      <c r="D4178" s="89" t="s">
        <v>1429</v>
      </c>
      <c r="E4178" s="89" t="b">
        <v>0</v>
      </c>
      <c r="F4178" s="89" t="b">
        <v>1</v>
      </c>
      <c r="G4178" s="89" t="b">
        <v>0</v>
      </c>
    </row>
    <row r="4179" spans="1:7" ht="15">
      <c r="A4179" s="90" t="s">
        <v>1529</v>
      </c>
      <c r="B4179" s="89">
        <v>2</v>
      </c>
      <c r="C4179" s="103">
        <v>0</v>
      </c>
      <c r="D4179" s="89" t="s">
        <v>1429</v>
      </c>
      <c r="E4179" s="89" t="b">
        <v>0</v>
      </c>
      <c r="F4179" s="89" t="b">
        <v>0</v>
      </c>
      <c r="G4179" s="89" t="b">
        <v>0</v>
      </c>
    </row>
    <row r="4180" spans="1:7" ht="15">
      <c r="A4180" s="90" t="s">
        <v>1464</v>
      </c>
      <c r="B4180" s="89">
        <v>2</v>
      </c>
      <c r="C4180" s="103">
        <v>0</v>
      </c>
      <c r="D4180" s="89" t="s">
        <v>1429</v>
      </c>
      <c r="E4180" s="89" t="b">
        <v>0</v>
      </c>
      <c r="F4180" s="89" t="b">
        <v>0</v>
      </c>
      <c r="G4180" s="89" t="b">
        <v>0</v>
      </c>
    </row>
    <row r="4181" spans="1:7" ht="15">
      <c r="A4181" s="90" t="s">
        <v>1457</v>
      </c>
      <c r="B4181" s="89">
        <v>2</v>
      </c>
      <c r="C4181" s="103">
        <v>0</v>
      </c>
      <c r="D4181" s="89" t="s">
        <v>1429</v>
      </c>
      <c r="E4181" s="89" t="b">
        <v>0</v>
      </c>
      <c r="F4181" s="89" t="b">
        <v>0</v>
      </c>
      <c r="G4181" s="89" t="b">
        <v>0</v>
      </c>
    </row>
    <row r="4182" spans="1:7" ht="15">
      <c r="A4182" s="90" t="s">
        <v>1938</v>
      </c>
      <c r="B4182" s="89">
        <v>2</v>
      </c>
      <c r="C4182" s="103">
        <v>0</v>
      </c>
      <c r="D4182" s="89" t="s">
        <v>1429</v>
      </c>
      <c r="E4182" s="89" t="b">
        <v>0</v>
      </c>
      <c r="F4182" s="89" t="b">
        <v>1</v>
      </c>
      <c r="G4182" s="89" t="b">
        <v>0</v>
      </c>
    </row>
    <row r="4183" spans="1:7" ht="15">
      <c r="A4183" s="90" t="s">
        <v>1458</v>
      </c>
      <c r="B4183" s="89">
        <v>2</v>
      </c>
      <c r="C4183" s="103">
        <v>0</v>
      </c>
      <c r="D4183" s="89" t="s">
        <v>1429</v>
      </c>
      <c r="E4183" s="89" t="b">
        <v>0</v>
      </c>
      <c r="F4183" s="89" t="b">
        <v>0</v>
      </c>
      <c r="G4183" s="89" t="b">
        <v>0</v>
      </c>
    </row>
    <row r="4184" spans="1:7" ht="15">
      <c r="A4184" s="90" t="s">
        <v>1813</v>
      </c>
      <c r="B4184" s="89">
        <v>2</v>
      </c>
      <c r="C4184" s="103">
        <v>0</v>
      </c>
      <c r="D4184" s="89" t="s">
        <v>1429</v>
      </c>
      <c r="E4184" s="89" t="b">
        <v>0</v>
      </c>
      <c r="F4184" s="89" t="b">
        <v>0</v>
      </c>
      <c r="G4184" s="89" t="b">
        <v>0</v>
      </c>
    </row>
    <row r="4185" spans="1:7" ht="15">
      <c r="A4185" s="90" t="s">
        <v>1567</v>
      </c>
      <c r="B4185" s="89">
        <v>14</v>
      </c>
      <c r="C4185" s="103">
        <v>0</v>
      </c>
      <c r="D4185" s="89" t="s">
        <v>1430</v>
      </c>
      <c r="E4185" s="89" t="b">
        <v>0</v>
      </c>
      <c r="F4185" s="89" t="b">
        <v>0</v>
      </c>
      <c r="G4185" s="89" t="b">
        <v>0</v>
      </c>
    </row>
    <row r="4186" spans="1:7" ht="15">
      <c r="A4186" s="90" t="s">
        <v>1601</v>
      </c>
      <c r="B4186" s="89">
        <v>12</v>
      </c>
      <c r="C4186" s="103">
        <v>0</v>
      </c>
      <c r="D4186" s="89" t="s">
        <v>1430</v>
      </c>
      <c r="E4186" s="89" t="b">
        <v>0</v>
      </c>
      <c r="F4186" s="89" t="b">
        <v>0</v>
      </c>
      <c r="G4186" s="89" t="b">
        <v>0</v>
      </c>
    </row>
    <row r="4187" spans="1:7" ht="15">
      <c r="A4187" s="90" t="s">
        <v>1791</v>
      </c>
      <c r="B4187" s="89">
        <v>7</v>
      </c>
      <c r="C4187" s="103">
        <v>0</v>
      </c>
      <c r="D4187" s="89" t="s">
        <v>1430</v>
      </c>
      <c r="E4187" s="89" t="b">
        <v>0</v>
      </c>
      <c r="F4187" s="89" t="b">
        <v>0</v>
      </c>
      <c r="G4187" s="89" t="b">
        <v>0</v>
      </c>
    </row>
    <row r="4188" spans="1:7" ht="15">
      <c r="A4188" s="90" t="s">
        <v>1930</v>
      </c>
      <c r="B4188" s="89">
        <v>5</v>
      </c>
      <c r="C4188" s="103">
        <v>0</v>
      </c>
      <c r="D4188" s="89" t="s">
        <v>1430</v>
      </c>
      <c r="E4188" s="89" t="b">
        <v>0</v>
      </c>
      <c r="F4188" s="89" t="b">
        <v>0</v>
      </c>
      <c r="G4188" s="89" t="b">
        <v>0</v>
      </c>
    </row>
    <row r="4189" spans="1:7" ht="15">
      <c r="A4189" s="90" t="s">
        <v>2031</v>
      </c>
      <c r="B4189" s="89">
        <v>5</v>
      </c>
      <c r="C4189" s="103">
        <v>0</v>
      </c>
      <c r="D4189" s="89" t="s">
        <v>1430</v>
      </c>
      <c r="E4189" s="89" t="b">
        <v>0</v>
      </c>
      <c r="F4189" s="89" t="b">
        <v>0</v>
      </c>
      <c r="G4189" s="89" t="b">
        <v>0</v>
      </c>
    </row>
    <row r="4190" spans="1:7" ht="15">
      <c r="A4190" s="90" t="s">
        <v>2253</v>
      </c>
      <c r="B4190" s="89">
        <v>4</v>
      </c>
      <c r="C4190" s="103">
        <v>0</v>
      </c>
      <c r="D4190" s="89" t="s">
        <v>1430</v>
      </c>
      <c r="E4190" s="89" t="b">
        <v>0</v>
      </c>
      <c r="F4190" s="89" t="b">
        <v>0</v>
      </c>
      <c r="G4190" s="89" t="b">
        <v>0</v>
      </c>
    </row>
    <row r="4191" spans="1:7" ht="15">
      <c r="A4191" s="90" t="s">
        <v>1634</v>
      </c>
      <c r="B4191" s="89">
        <v>4</v>
      </c>
      <c r="C4191" s="103">
        <v>0</v>
      </c>
      <c r="D4191" s="89" t="s">
        <v>1430</v>
      </c>
      <c r="E4191" s="89" t="b">
        <v>0</v>
      </c>
      <c r="F4191" s="89" t="b">
        <v>0</v>
      </c>
      <c r="G4191" s="89" t="b">
        <v>0</v>
      </c>
    </row>
    <row r="4192" spans="1:7" ht="15">
      <c r="A4192" s="90" t="s">
        <v>1723</v>
      </c>
      <c r="B4192" s="89">
        <v>4</v>
      </c>
      <c r="C4192" s="103">
        <v>0</v>
      </c>
      <c r="D4192" s="89" t="s">
        <v>1430</v>
      </c>
      <c r="E4192" s="89" t="b">
        <v>0</v>
      </c>
      <c r="F4192" s="89" t="b">
        <v>0</v>
      </c>
      <c r="G4192" s="89" t="b">
        <v>0</v>
      </c>
    </row>
    <row r="4193" spans="1:7" ht="15">
      <c r="A4193" s="90" t="s">
        <v>2162</v>
      </c>
      <c r="B4193" s="89">
        <v>3</v>
      </c>
      <c r="C4193" s="103">
        <v>0</v>
      </c>
      <c r="D4193" s="89" t="s">
        <v>1430</v>
      </c>
      <c r="E4193" s="89" t="b">
        <v>0</v>
      </c>
      <c r="F4193" s="89" t="b">
        <v>0</v>
      </c>
      <c r="G4193" s="89" t="b">
        <v>0</v>
      </c>
    </row>
    <row r="4194" spans="1:7" ht="15">
      <c r="A4194" s="90" t="s">
        <v>1490</v>
      </c>
      <c r="B4194" s="89">
        <v>3</v>
      </c>
      <c r="C4194" s="103">
        <v>0</v>
      </c>
      <c r="D4194" s="89" t="s">
        <v>1430</v>
      </c>
      <c r="E4194" s="89" t="b">
        <v>0</v>
      </c>
      <c r="F4194" s="89" t="b">
        <v>0</v>
      </c>
      <c r="G4194" s="89" t="b">
        <v>0</v>
      </c>
    </row>
    <row r="4195" spans="1:7" ht="15">
      <c r="A4195" s="90" t="s">
        <v>2513</v>
      </c>
      <c r="B4195" s="89">
        <v>3</v>
      </c>
      <c r="C4195" s="103">
        <v>0</v>
      </c>
      <c r="D4195" s="89" t="s">
        <v>1430</v>
      </c>
      <c r="E4195" s="89" t="b">
        <v>0</v>
      </c>
      <c r="F4195" s="89" t="b">
        <v>0</v>
      </c>
      <c r="G4195" s="89" t="b">
        <v>0</v>
      </c>
    </row>
    <row r="4196" spans="1:7" ht="15">
      <c r="A4196" s="90" t="s">
        <v>1682</v>
      </c>
      <c r="B4196" s="89">
        <v>3</v>
      </c>
      <c r="C4196" s="103">
        <v>0</v>
      </c>
      <c r="D4196" s="89" t="s">
        <v>1430</v>
      </c>
      <c r="E4196" s="89" t="b">
        <v>0</v>
      </c>
      <c r="F4196" s="89" t="b">
        <v>0</v>
      </c>
      <c r="G4196" s="89" t="b">
        <v>0</v>
      </c>
    </row>
    <row r="4197" spans="1:7" ht="15">
      <c r="A4197" s="90" t="s">
        <v>2668</v>
      </c>
      <c r="B4197" s="89">
        <v>3</v>
      </c>
      <c r="C4197" s="103">
        <v>0</v>
      </c>
      <c r="D4197" s="89" t="s">
        <v>1430</v>
      </c>
      <c r="E4197" s="89" t="b">
        <v>0</v>
      </c>
      <c r="F4197" s="89" t="b">
        <v>0</v>
      </c>
      <c r="G4197" s="89" t="b">
        <v>0</v>
      </c>
    </row>
    <row r="4198" spans="1:7" ht="15">
      <c r="A4198" s="90" t="s">
        <v>2059</v>
      </c>
      <c r="B4198" s="89">
        <v>3</v>
      </c>
      <c r="C4198" s="103">
        <v>0</v>
      </c>
      <c r="D4198" s="89" t="s">
        <v>1430</v>
      </c>
      <c r="E4198" s="89" t="b">
        <v>0</v>
      </c>
      <c r="F4198" s="89" t="b">
        <v>0</v>
      </c>
      <c r="G4198" s="89" t="b">
        <v>0</v>
      </c>
    </row>
    <row r="4199" spans="1:7" ht="15">
      <c r="A4199" s="90" t="s">
        <v>2087</v>
      </c>
      <c r="B4199" s="89">
        <v>3</v>
      </c>
      <c r="C4199" s="103">
        <v>0</v>
      </c>
      <c r="D4199" s="89" t="s">
        <v>1430</v>
      </c>
      <c r="E4199" s="89" t="b">
        <v>0</v>
      </c>
      <c r="F4199" s="89" t="b">
        <v>0</v>
      </c>
      <c r="G4199" s="89" t="b">
        <v>0</v>
      </c>
    </row>
    <row r="4200" spans="1:7" ht="15">
      <c r="A4200" s="90" t="s">
        <v>2441</v>
      </c>
      <c r="B4200" s="89">
        <v>3</v>
      </c>
      <c r="C4200" s="103">
        <v>0</v>
      </c>
      <c r="D4200" s="89" t="s">
        <v>1430</v>
      </c>
      <c r="E4200" s="89" t="b">
        <v>0</v>
      </c>
      <c r="F4200" s="89" t="b">
        <v>0</v>
      </c>
      <c r="G4200" s="89" t="b">
        <v>0</v>
      </c>
    </row>
    <row r="4201" spans="1:7" ht="15">
      <c r="A4201" s="90" t="s">
        <v>2616</v>
      </c>
      <c r="B4201" s="89">
        <v>3</v>
      </c>
      <c r="C4201" s="103">
        <v>0</v>
      </c>
      <c r="D4201" s="89" t="s">
        <v>1430</v>
      </c>
      <c r="E4201" s="89" t="b">
        <v>0</v>
      </c>
      <c r="F4201" s="89" t="b">
        <v>0</v>
      </c>
      <c r="G4201" s="89" t="b">
        <v>0</v>
      </c>
    </row>
    <row r="4202" spans="1:7" ht="15">
      <c r="A4202" s="90" t="s">
        <v>1456</v>
      </c>
      <c r="B4202" s="89">
        <v>3</v>
      </c>
      <c r="C4202" s="103">
        <v>0</v>
      </c>
      <c r="D4202" s="89" t="s">
        <v>1430</v>
      </c>
      <c r="E4202" s="89" t="b">
        <v>0</v>
      </c>
      <c r="F4202" s="89" t="b">
        <v>0</v>
      </c>
      <c r="G4202" s="89" t="b">
        <v>0</v>
      </c>
    </row>
    <row r="4203" spans="1:7" ht="15">
      <c r="A4203" s="90" t="s">
        <v>1639</v>
      </c>
      <c r="B4203" s="89">
        <v>3</v>
      </c>
      <c r="C4203" s="103">
        <v>0</v>
      </c>
      <c r="D4203" s="89" t="s">
        <v>1430</v>
      </c>
      <c r="E4203" s="89" t="b">
        <v>0</v>
      </c>
      <c r="F4203" s="89" t="b">
        <v>0</v>
      </c>
      <c r="G4203" s="89" t="b">
        <v>0</v>
      </c>
    </row>
    <row r="4204" spans="1:7" ht="15">
      <c r="A4204" s="90" t="s">
        <v>2203</v>
      </c>
      <c r="B4204" s="89">
        <v>3</v>
      </c>
      <c r="C4204" s="103">
        <v>0</v>
      </c>
      <c r="D4204" s="89" t="s">
        <v>1430</v>
      </c>
      <c r="E4204" s="89" t="b">
        <v>0</v>
      </c>
      <c r="F4204" s="89" t="b">
        <v>1</v>
      </c>
      <c r="G4204" s="89" t="b">
        <v>0</v>
      </c>
    </row>
    <row r="4205" spans="1:7" ht="15">
      <c r="A4205" s="90" t="s">
        <v>2429</v>
      </c>
      <c r="B4205" s="89">
        <v>3</v>
      </c>
      <c r="C4205" s="103">
        <v>0</v>
      </c>
      <c r="D4205" s="89" t="s">
        <v>1430</v>
      </c>
      <c r="E4205" s="89" t="b">
        <v>0</v>
      </c>
      <c r="F4205" s="89" t="b">
        <v>0</v>
      </c>
      <c r="G4205" s="89" t="b">
        <v>0</v>
      </c>
    </row>
    <row r="4206" spans="1:7" ht="15">
      <c r="A4206" s="90" t="s">
        <v>2412</v>
      </c>
      <c r="B4206" s="89">
        <v>3</v>
      </c>
      <c r="C4206" s="103">
        <v>0</v>
      </c>
      <c r="D4206" s="89" t="s">
        <v>1430</v>
      </c>
      <c r="E4206" s="89" t="b">
        <v>0</v>
      </c>
      <c r="F4206" s="89" t="b">
        <v>0</v>
      </c>
      <c r="G4206" s="89" t="b">
        <v>0</v>
      </c>
    </row>
    <row r="4207" spans="1:7" ht="15">
      <c r="A4207" s="90" t="s">
        <v>1595</v>
      </c>
      <c r="B4207" s="89">
        <v>2</v>
      </c>
      <c r="C4207" s="103">
        <v>0</v>
      </c>
      <c r="D4207" s="89" t="s">
        <v>1430</v>
      </c>
      <c r="E4207" s="89" t="b">
        <v>0</v>
      </c>
      <c r="F4207" s="89" t="b">
        <v>0</v>
      </c>
      <c r="G4207" s="89" t="b">
        <v>0</v>
      </c>
    </row>
    <row r="4208" spans="1:7" ht="15">
      <c r="A4208" s="90" t="s">
        <v>3390</v>
      </c>
      <c r="B4208" s="89">
        <v>2</v>
      </c>
      <c r="C4208" s="103">
        <v>0</v>
      </c>
      <c r="D4208" s="89" t="s">
        <v>1430</v>
      </c>
      <c r="E4208" s="89" t="b">
        <v>0</v>
      </c>
      <c r="F4208" s="89" t="b">
        <v>0</v>
      </c>
      <c r="G4208" s="89" t="b">
        <v>0</v>
      </c>
    </row>
    <row r="4209" spans="1:7" ht="15">
      <c r="A4209" s="90" t="s">
        <v>2807</v>
      </c>
      <c r="B4209" s="89">
        <v>2</v>
      </c>
      <c r="C4209" s="103">
        <v>0</v>
      </c>
      <c r="D4209" s="89" t="s">
        <v>1430</v>
      </c>
      <c r="E4209" s="89" t="b">
        <v>0</v>
      </c>
      <c r="F4209" s="89" t="b">
        <v>0</v>
      </c>
      <c r="G4209" s="89" t="b">
        <v>0</v>
      </c>
    </row>
    <row r="4210" spans="1:7" ht="15">
      <c r="A4210" s="90" t="s">
        <v>2222</v>
      </c>
      <c r="B4210" s="89">
        <v>2</v>
      </c>
      <c r="C4210" s="103">
        <v>0</v>
      </c>
      <c r="D4210" s="89" t="s">
        <v>1430</v>
      </c>
      <c r="E4210" s="89" t="b">
        <v>1</v>
      </c>
      <c r="F4210" s="89" t="b">
        <v>0</v>
      </c>
      <c r="G4210" s="89" t="b">
        <v>0</v>
      </c>
    </row>
    <row r="4211" spans="1:7" ht="15">
      <c r="A4211" s="90" t="s">
        <v>1919</v>
      </c>
      <c r="B4211" s="89">
        <v>2</v>
      </c>
      <c r="C4211" s="103">
        <v>0</v>
      </c>
      <c r="D4211" s="89" t="s">
        <v>1430</v>
      </c>
      <c r="E4211" s="89" t="b">
        <v>0</v>
      </c>
      <c r="F4211" s="89" t="b">
        <v>0</v>
      </c>
      <c r="G4211" s="89" t="b">
        <v>0</v>
      </c>
    </row>
    <row r="4212" spans="1:7" ht="15">
      <c r="A4212" s="90" t="s">
        <v>1940</v>
      </c>
      <c r="B4212" s="89">
        <v>2</v>
      </c>
      <c r="C4212" s="103">
        <v>0</v>
      </c>
      <c r="D4212" s="89" t="s">
        <v>1430</v>
      </c>
      <c r="E4212" s="89" t="b">
        <v>0</v>
      </c>
      <c r="F4212" s="89" t="b">
        <v>0</v>
      </c>
      <c r="G4212" s="89" t="b">
        <v>0</v>
      </c>
    </row>
    <row r="4213" spans="1:7" ht="15">
      <c r="A4213" s="90" t="s">
        <v>1455</v>
      </c>
      <c r="B4213" s="89">
        <v>2</v>
      </c>
      <c r="C4213" s="103">
        <v>0</v>
      </c>
      <c r="D4213" s="89" t="s">
        <v>1430</v>
      </c>
      <c r="E4213" s="89" t="b">
        <v>0</v>
      </c>
      <c r="F4213" s="89" t="b">
        <v>0</v>
      </c>
      <c r="G4213" s="89" t="b">
        <v>0</v>
      </c>
    </row>
    <row r="4214" spans="1:7" ht="15">
      <c r="A4214" s="90" t="s">
        <v>1530</v>
      </c>
      <c r="B4214" s="89">
        <v>2</v>
      </c>
      <c r="C4214" s="103">
        <v>0</v>
      </c>
      <c r="D4214" s="89" t="s">
        <v>1430</v>
      </c>
      <c r="E4214" s="89" t="b">
        <v>0</v>
      </c>
      <c r="F4214" s="89" t="b">
        <v>0</v>
      </c>
      <c r="G4214" s="89" t="b">
        <v>0</v>
      </c>
    </row>
    <row r="4215" spans="1:7" ht="15">
      <c r="A4215" s="90" t="s">
        <v>2602</v>
      </c>
      <c r="B4215" s="89">
        <v>2</v>
      </c>
      <c r="C4215" s="103">
        <v>0</v>
      </c>
      <c r="D4215" s="89" t="s">
        <v>1430</v>
      </c>
      <c r="E4215" s="89" t="b">
        <v>0</v>
      </c>
      <c r="F4215" s="89" t="b">
        <v>0</v>
      </c>
      <c r="G4215" s="89" t="b">
        <v>0</v>
      </c>
    </row>
    <row r="4216" spans="1:7" ht="15">
      <c r="A4216" s="90" t="s">
        <v>1892</v>
      </c>
      <c r="B4216" s="89">
        <v>2</v>
      </c>
      <c r="C4216" s="103">
        <v>0</v>
      </c>
      <c r="D4216" s="89" t="s">
        <v>1430</v>
      </c>
      <c r="E4216" s="89" t="b">
        <v>0</v>
      </c>
      <c r="F4216" s="89" t="b">
        <v>0</v>
      </c>
      <c r="G4216" s="89" t="b">
        <v>0</v>
      </c>
    </row>
    <row r="4217" spans="1:7" ht="15">
      <c r="A4217" s="90" t="s">
        <v>2632</v>
      </c>
      <c r="B4217" s="89">
        <v>2</v>
      </c>
      <c r="C4217" s="103">
        <v>0</v>
      </c>
      <c r="D4217" s="89" t="s">
        <v>1430</v>
      </c>
      <c r="E4217" s="89" t="b">
        <v>1</v>
      </c>
      <c r="F4217" s="89" t="b">
        <v>0</v>
      </c>
      <c r="G4217" s="89" t="b">
        <v>0</v>
      </c>
    </row>
    <row r="4218" spans="1:7" ht="15">
      <c r="A4218" s="90" t="s">
        <v>2461</v>
      </c>
      <c r="B4218" s="89">
        <v>2</v>
      </c>
      <c r="C4218" s="103">
        <v>0</v>
      </c>
      <c r="D4218" s="89" t="s">
        <v>1430</v>
      </c>
      <c r="E4218" s="89" t="b">
        <v>0</v>
      </c>
      <c r="F4218" s="89" t="b">
        <v>0</v>
      </c>
      <c r="G4218" s="89" t="b">
        <v>0</v>
      </c>
    </row>
    <row r="4219" spans="1:7" ht="15">
      <c r="A4219" s="90" t="s">
        <v>2230</v>
      </c>
      <c r="B4219" s="89">
        <v>2</v>
      </c>
      <c r="C4219" s="103">
        <v>0</v>
      </c>
      <c r="D4219" s="89" t="s">
        <v>1430</v>
      </c>
      <c r="E4219" s="89" t="b">
        <v>0</v>
      </c>
      <c r="F4219" s="89" t="b">
        <v>0</v>
      </c>
      <c r="G4219" s="89" t="b">
        <v>0</v>
      </c>
    </row>
    <row r="4220" spans="1:7" ht="15">
      <c r="A4220" s="90" t="s">
        <v>3439</v>
      </c>
      <c r="B4220" s="89">
        <v>2</v>
      </c>
      <c r="C4220" s="103">
        <v>0</v>
      </c>
      <c r="D4220" s="89" t="s">
        <v>1430</v>
      </c>
      <c r="E4220" s="89" t="b">
        <v>0</v>
      </c>
      <c r="F4220" s="89" t="b">
        <v>0</v>
      </c>
      <c r="G4220" s="89" t="b">
        <v>0</v>
      </c>
    </row>
    <row r="4221" spans="1:7" ht="15">
      <c r="A4221" s="90" t="s">
        <v>2372</v>
      </c>
      <c r="B4221" s="89">
        <v>2</v>
      </c>
      <c r="C4221" s="103">
        <v>0</v>
      </c>
      <c r="D4221" s="89" t="s">
        <v>1430</v>
      </c>
      <c r="E4221" s="89" t="b">
        <v>0</v>
      </c>
      <c r="F4221" s="89" t="b">
        <v>0</v>
      </c>
      <c r="G4221" s="89" t="b">
        <v>0</v>
      </c>
    </row>
    <row r="4222" spans="1:7" ht="15">
      <c r="A4222" s="90" t="s">
        <v>3434</v>
      </c>
      <c r="B4222" s="89">
        <v>2</v>
      </c>
      <c r="C4222" s="103">
        <v>0</v>
      </c>
      <c r="D4222" s="89" t="s">
        <v>1430</v>
      </c>
      <c r="E4222" s="89" t="b">
        <v>0</v>
      </c>
      <c r="F4222" s="89" t="b">
        <v>0</v>
      </c>
      <c r="G4222" s="89" t="b">
        <v>0</v>
      </c>
    </row>
    <row r="4223" spans="1:7" ht="15">
      <c r="A4223" s="90" t="s">
        <v>3314</v>
      </c>
      <c r="B4223" s="89">
        <v>2</v>
      </c>
      <c r="C4223" s="103">
        <v>0</v>
      </c>
      <c r="D4223" s="89" t="s">
        <v>1430</v>
      </c>
      <c r="E4223" s="89" t="b">
        <v>0</v>
      </c>
      <c r="F4223" s="89" t="b">
        <v>0</v>
      </c>
      <c r="G4223" s="89" t="b">
        <v>0</v>
      </c>
    </row>
    <row r="4224" spans="1:7" ht="15">
      <c r="A4224" s="90" t="s">
        <v>1547</v>
      </c>
      <c r="B4224" s="89">
        <v>2</v>
      </c>
      <c r="C4224" s="103">
        <v>0</v>
      </c>
      <c r="D4224" s="89" t="s">
        <v>1430</v>
      </c>
      <c r="E4224" s="89" t="b">
        <v>0</v>
      </c>
      <c r="F4224" s="89" t="b">
        <v>0</v>
      </c>
      <c r="G4224" s="89" t="b">
        <v>0</v>
      </c>
    </row>
    <row r="4225" spans="1:7" ht="15">
      <c r="A4225" s="90" t="s">
        <v>2923</v>
      </c>
      <c r="B4225" s="89">
        <v>2</v>
      </c>
      <c r="C4225" s="103">
        <v>0</v>
      </c>
      <c r="D4225" s="89" t="s">
        <v>1430</v>
      </c>
      <c r="E4225" s="89" t="b">
        <v>0</v>
      </c>
      <c r="F4225" s="89" t="b">
        <v>0</v>
      </c>
      <c r="G4225" s="89" t="b">
        <v>0</v>
      </c>
    </row>
    <row r="4226" spans="1:7" ht="15">
      <c r="A4226" s="90" t="s">
        <v>3255</v>
      </c>
      <c r="B4226" s="89">
        <v>2</v>
      </c>
      <c r="C4226" s="103">
        <v>0</v>
      </c>
      <c r="D4226" s="89" t="s">
        <v>1430</v>
      </c>
      <c r="E4226" s="89" t="b">
        <v>0</v>
      </c>
      <c r="F4226" s="89" t="b">
        <v>0</v>
      </c>
      <c r="G4226" s="89" t="b">
        <v>0</v>
      </c>
    </row>
    <row r="4227" spans="1:7" ht="15">
      <c r="A4227" s="90" t="s">
        <v>1548</v>
      </c>
      <c r="B4227" s="89">
        <v>2</v>
      </c>
      <c r="C4227" s="103">
        <v>0</v>
      </c>
      <c r="D4227" s="89" t="s">
        <v>1430</v>
      </c>
      <c r="E4227" s="89" t="b">
        <v>0</v>
      </c>
      <c r="F4227" s="89" t="b">
        <v>0</v>
      </c>
      <c r="G4227" s="89" t="b">
        <v>0</v>
      </c>
    </row>
    <row r="4228" spans="1:7" ht="15">
      <c r="A4228" s="90" t="s">
        <v>2705</v>
      </c>
      <c r="B4228" s="89">
        <v>2</v>
      </c>
      <c r="C4228" s="103">
        <v>0</v>
      </c>
      <c r="D4228" s="89" t="s">
        <v>1430</v>
      </c>
      <c r="E4228" s="89" t="b">
        <v>0</v>
      </c>
      <c r="F4228" s="89" t="b">
        <v>0</v>
      </c>
      <c r="G4228" s="89" t="b">
        <v>0</v>
      </c>
    </row>
    <row r="4229" spans="1:7" ht="15">
      <c r="A4229" s="90" t="s">
        <v>3282</v>
      </c>
      <c r="B4229" s="89">
        <v>2</v>
      </c>
      <c r="C4229" s="103">
        <v>0</v>
      </c>
      <c r="D4229" s="89" t="s">
        <v>1430</v>
      </c>
      <c r="E4229" s="89" t="b">
        <v>0</v>
      </c>
      <c r="F4229" s="89" t="b">
        <v>0</v>
      </c>
      <c r="G4229" s="89" t="b">
        <v>0</v>
      </c>
    </row>
    <row r="4230" spans="1:7" ht="15">
      <c r="A4230" s="90" t="s">
        <v>1520</v>
      </c>
      <c r="B4230" s="89">
        <v>2</v>
      </c>
      <c r="C4230" s="103">
        <v>0</v>
      </c>
      <c r="D4230" s="89" t="s">
        <v>1430</v>
      </c>
      <c r="E4230" s="89" t="b">
        <v>0</v>
      </c>
      <c r="F4230" s="89" t="b">
        <v>0</v>
      </c>
      <c r="G423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68770-AF10-4D04-A470-E7993BC5E078}">
  <dimension ref="A1:L16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3524</v>
      </c>
      <c r="B1" s="7" t="s">
        <v>3525</v>
      </c>
      <c r="C1" s="7" t="s">
        <v>3515</v>
      </c>
      <c r="D1" s="7" t="s">
        <v>3519</v>
      </c>
      <c r="E1" s="7" t="s">
        <v>3526</v>
      </c>
      <c r="F1" s="7" t="s">
        <v>144</v>
      </c>
      <c r="G1" s="7" t="s">
        <v>3527</v>
      </c>
      <c r="H1" s="7" t="s">
        <v>3528</v>
      </c>
      <c r="I1" s="7" t="s">
        <v>3529</v>
      </c>
      <c r="J1" s="7" t="s">
        <v>3530</v>
      </c>
      <c r="K1" s="7" t="s">
        <v>3531</v>
      </c>
      <c r="L1" s="7" t="s">
        <v>3532</v>
      </c>
    </row>
    <row r="2" spans="1:12" ht="15">
      <c r="A2" s="89" t="s">
        <v>1455</v>
      </c>
      <c r="B2" s="89" t="s">
        <v>1456</v>
      </c>
      <c r="C2" s="89">
        <v>69</v>
      </c>
      <c r="D2" s="103">
        <v>0.0020371872253170504</v>
      </c>
      <c r="E2" s="103">
        <v>1.1770224031087708</v>
      </c>
      <c r="F2" s="89" t="s">
        <v>3520</v>
      </c>
      <c r="G2" s="89" t="b">
        <v>0</v>
      </c>
      <c r="H2" s="89" t="b">
        <v>0</v>
      </c>
      <c r="I2" s="89" t="b">
        <v>0</v>
      </c>
      <c r="J2" s="89" t="b">
        <v>0</v>
      </c>
      <c r="K2" s="89" t="b">
        <v>0</v>
      </c>
      <c r="L2" s="89" t="b">
        <v>0</v>
      </c>
    </row>
    <row r="3" spans="1:12" ht="15">
      <c r="A3" s="90" t="s">
        <v>1455</v>
      </c>
      <c r="B3" s="89" t="s">
        <v>1457</v>
      </c>
      <c r="C3" s="89">
        <v>64</v>
      </c>
      <c r="D3" s="103">
        <v>0.002383419321679257</v>
      </c>
      <c r="E3" s="103">
        <v>1.1596604031993862</v>
      </c>
      <c r="F3" s="89" t="s">
        <v>3520</v>
      </c>
      <c r="G3" s="89" t="b">
        <v>0</v>
      </c>
      <c r="H3" s="89" t="b">
        <v>0</v>
      </c>
      <c r="I3" s="89" t="b">
        <v>0</v>
      </c>
      <c r="J3" s="89" t="b">
        <v>0</v>
      </c>
      <c r="K3" s="89" t="b">
        <v>0</v>
      </c>
      <c r="L3" s="89" t="b">
        <v>0</v>
      </c>
    </row>
    <row r="4" spans="1:12" ht="15">
      <c r="A4" s="90" t="s">
        <v>1459</v>
      </c>
      <c r="B4" s="89" t="s">
        <v>1457</v>
      </c>
      <c r="C4" s="89">
        <v>55</v>
      </c>
      <c r="D4" s="103">
        <v>0.0023678463702029385</v>
      </c>
      <c r="E4" s="103">
        <v>1.4857511626118673</v>
      </c>
      <c r="F4" s="89" t="s">
        <v>3520</v>
      </c>
      <c r="G4" s="89" t="b">
        <v>0</v>
      </c>
      <c r="H4" s="89" t="b">
        <v>0</v>
      </c>
      <c r="I4" s="89" t="b">
        <v>0</v>
      </c>
      <c r="J4" s="89" t="b">
        <v>0</v>
      </c>
      <c r="K4" s="89" t="b">
        <v>0</v>
      </c>
      <c r="L4" s="89" t="b">
        <v>0</v>
      </c>
    </row>
    <row r="5" spans="1:12" ht="15">
      <c r="A5" s="90" t="s">
        <v>1457</v>
      </c>
      <c r="B5" s="89" t="s">
        <v>1460</v>
      </c>
      <c r="C5" s="89">
        <v>47</v>
      </c>
      <c r="D5" s="103">
        <v>0.0024280991999788906</v>
      </c>
      <c r="E5" s="103">
        <v>1.479574835095139</v>
      </c>
      <c r="F5" s="89" t="s">
        <v>3520</v>
      </c>
      <c r="G5" s="89" t="b">
        <v>0</v>
      </c>
      <c r="H5" s="89" t="b">
        <v>0</v>
      </c>
      <c r="I5" s="89" t="b">
        <v>0</v>
      </c>
      <c r="J5" s="89" t="b">
        <v>0</v>
      </c>
      <c r="K5" s="89" t="b">
        <v>0</v>
      </c>
      <c r="L5" s="89" t="b">
        <v>0</v>
      </c>
    </row>
    <row r="6" spans="1:12" ht="15">
      <c r="A6" s="90" t="s">
        <v>1459</v>
      </c>
      <c r="B6" s="89" t="s">
        <v>1456</v>
      </c>
      <c r="C6" s="89">
        <v>30</v>
      </c>
      <c r="D6" s="103">
        <v>0.0016882561550606145</v>
      </c>
      <c r="E6" s="103">
        <v>1.2072026109933025</v>
      </c>
      <c r="F6" s="89" t="s">
        <v>3520</v>
      </c>
      <c r="G6" s="89" t="b">
        <v>0</v>
      </c>
      <c r="H6" s="89" t="b">
        <v>0</v>
      </c>
      <c r="I6" s="89" t="b">
        <v>0</v>
      </c>
      <c r="J6" s="89" t="b">
        <v>0</v>
      </c>
      <c r="K6" s="89" t="b">
        <v>0</v>
      </c>
      <c r="L6" s="89" t="b">
        <v>0</v>
      </c>
    </row>
    <row r="7" spans="1:12" ht="15">
      <c r="A7" s="90" t="s">
        <v>1480</v>
      </c>
      <c r="B7" s="89" t="s">
        <v>1468</v>
      </c>
      <c r="C7" s="89">
        <v>23</v>
      </c>
      <c r="D7" s="103">
        <v>0.0018525405876387692</v>
      </c>
      <c r="E7" s="103">
        <v>2.3950490119964365</v>
      </c>
      <c r="F7" s="89" t="s">
        <v>3520</v>
      </c>
      <c r="G7" s="89" t="b">
        <v>0</v>
      </c>
      <c r="H7" s="89" t="b">
        <v>0</v>
      </c>
      <c r="I7" s="89" t="b">
        <v>0</v>
      </c>
      <c r="J7" s="89" t="b">
        <v>0</v>
      </c>
      <c r="K7" s="89" t="b">
        <v>0</v>
      </c>
      <c r="L7" s="89" t="b">
        <v>0</v>
      </c>
    </row>
    <row r="8" spans="1:12" ht="15">
      <c r="A8" s="90" t="s">
        <v>1501</v>
      </c>
      <c r="B8" s="89" t="s">
        <v>1523</v>
      </c>
      <c r="C8" s="89">
        <v>17</v>
      </c>
      <c r="D8" s="103">
        <v>0.0013692691299938729</v>
      </c>
      <c r="E8" s="103">
        <v>2.8157286445704965</v>
      </c>
      <c r="F8" s="89" t="s">
        <v>3520</v>
      </c>
      <c r="G8" s="89" t="b">
        <v>0</v>
      </c>
      <c r="H8" s="89" t="b">
        <v>0</v>
      </c>
      <c r="I8" s="89" t="b">
        <v>0</v>
      </c>
      <c r="J8" s="89" t="b">
        <v>0</v>
      </c>
      <c r="K8" s="89" t="b">
        <v>0</v>
      </c>
      <c r="L8" s="89" t="b">
        <v>0</v>
      </c>
    </row>
    <row r="9" spans="1:12" ht="15">
      <c r="A9" s="90" t="s">
        <v>1489</v>
      </c>
      <c r="B9" s="89" t="s">
        <v>1469</v>
      </c>
      <c r="C9" s="89">
        <v>14</v>
      </c>
      <c r="D9" s="103">
        <v>0.0009942009861533048</v>
      </c>
      <c r="E9" s="103">
        <v>2.223652874149135</v>
      </c>
      <c r="F9" s="89" t="s">
        <v>3520</v>
      </c>
      <c r="G9" s="89" t="b">
        <v>0</v>
      </c>
      <c r="H9" s="89" t="b">
        <v>0</v>
      </c>
      <c r="I9" s="89" t="b">
        <v>0</v>
      </c>
      <c r="J9" s="89" t="b">
        <v>0</v>
      </c>
      <c r="K9" s="89" t="b">
        <v>0</v>
      </c>
      <c r="L9" s="89" t="b">
        <v>0</v>
      </c>
    </row>
    <row r="10" spans="1:12" ht="15">
      <c r="A10" s="90" t="s">
        <v>1473</v>
      </c>
      <c r="B10" s="89" t="s">
        <v>1473</v>
      </c>
      <c r="C10" s="89">
        <v>14</v>
      </c>
      <c r="D10" s="103">
        <v>0.0019989213770440187</v>
      </c>
      <c r="E10" s="103">
        <v>2.0787116476314695</v>
      </c>
      <c r="F10" s="89" t="s">
        <v>3520</v>
      </c>
      <c r="G10" s="89" t="b">
        <v>0</v>
      </c>
      <c r="H10" s="89" t="b">
        <v>0</v>
      </c>
      <c r="I10" s="89" t="b">
        <v>0</v>
      </c>
      <c r="J10" s="89" t="b">
        <v>0</v>
      </c>
      <c r="K10" s="89" t="b">
        <v>0</v>
      </c>
      <c r="L10" s="89" t="b">
        <v>0</v>
      </c>
    </row>
    <row r="11" spans="1:12" ht="15">
      <c r="A11" s="90" t="s">
        <v>1461</v>
      </c>
      <c r="B11" s="89" t="s">
        <v>1514</v>
      </c>
      <c r="C11" s="89">
        <v>12</v>
      </c>
      <c r="D11" s="103">
        <v>0.0008521722738456897</v>
      </c>
      <c r="E11" s="103">
        <v>2.050093951608849</v>
      </c>
      <c r="F11" s="89" t="s">
        <v>3520</v>
      </c>
      <c r="G11" s="89" t="b">
        <v>0</v>
      </c>
      <c r="H11" s="89" t="b">
        <v>0</v>
      </c>
      <c r="I11" s="89" t="b">
        <v>0</v>
      </c>
      <c r="J11" s="89" t="b">
        <v>0</v>
      </c>
      <c r="K11" s="89" t="b">
        <v>0</v>
      </c>
      <c r="L11" s="89" t="b">
        <v>0</v>
      </c>
    </row>
    <row r="12" spans="1:12" ht="15">
      <c r="A12" s="90" t="s">
        <v>1488</v>
      </c>
      <c r="B12" s="89" t="s">
        <v>1484</v>
      </c>
      <c r="C12" s="89">
        <v>12</v>
      </c>
      <c r="D12" s="103">
        <v>0.0013188015320127872</v>
      </c>
      <c r="E12" s="103">
        <v>2.2835728797070987</v>
      </c>
      <c r="F12" s="89" t="s">
        <v>3520</v>
      </c>
      <c r="G12" s="89" t="b">
        <v>0</v>
      </c>
      <c r="H12" s="89" t="b">
        <v>0</v>
      </c>
      <c r="I12" s="89" t="b">
        <v>0</v>
      </c>
      <c r="J12" s="89" t="b">
        <v>0</v>
      </c>
      <c r="K12" s="89" t="b">
        <v>0</v>
      </c>
      <c r="L12" s="89" t="b">
        <v>0</v>
      </c>
    </row>
    <row r="13" spans="1:12" ht="15">
      <c r="A13" s="90" t="s">
        <v>1455</v>
      </c>
      <c r="B13" s="89" t="s">
        <v>1458</v>
      </c>
      <c r="C13" s="89">
        <v>10</v>
      </c>
      <c r="D13" s="103">
        <v>0.0007702015697517749</v>
      </c>
      <c r="E13" s="103">
        <v>0.6154254615889114</v>
      </c>
      <c r="F13" s="89" t="s">
        <v>3520</v>
      </c>
      <c r="G13" s="89" t="b">
        <v>0</v>
      </c>
      <c r="H13" s="89" t="b">
        <v>0</v>
      </c>
      <c r="I13" s="89" t="b">
        <v>0</v>
      </c>
      <c r="J13" s="89" t="b">
        <v>0</v>
      </c>
      <c r="K13" s="89" t="b">
        <v>0</v>
      </c>
      <c r="L13" s="89" t="b">
        <v>0</v>
      </c>
    </row>
    <row r="14" spans="1:12" ht="15">
      <c r="A14" s="90" t="s">
        <v>1465</v>
      </c>
      <c r="B14" s="89" t="s">
        <v>1465</v>
      </c>
      <c r="C14" s="89">
        <v>9</v>
      </c>
      <c r="D14" s="103">
        <v>0.0012850208852425837</v>
      </c>
      <c r="E14" s="103">
        <v>1.7499113600808531</v>
      </c>
      <c r="F14" s="89" t="s">
        <v>3520</v>
      </c>
      <c r="G14" s="89" t="b">
        <v>0</v>
      </c>
      <c r="H14" s="89" t="b">
        <v>0</v>
      </c>
      <c r="I14" s="89" t="b">
        <v>0</v>
      </c>
      <c r="J14" s="89" t="b">
        <v>0</v>
      </c>
      <c r="K14" s="89" t="b">
        <v>0</v>
      </c>
      <c r="L14" s="89" t="b">
        <v>0</v>
      </c>
    </row>
    <row r="15" spans="1:12" ht="15">
      <c r="A15" s="90" t="s">
        <v>1571</v>
      </c>
      <c r="B15" s="89" t="s">
        <v>1549</v>
      </c>
      <c r="C15" s="89">
        <v>9</v>
      </c>
      <c r="D15" s="103">
        <v>0.0007249071864673445</v>
      </c>
      <c r="E15" s="103">
        <v>2.7621458164978647</v>
      </c>
      <c r="F15" s="89" t="s">
        <v>3520</v>
      </c>
      <c r="G15" s="89" t="b">
        <v>1</v>
      </c>
      <c r="H15" s="89" t="b">
        <v>0</v>
      </c>
      <c r="I15" s="89" t="b">
        <v>0</v>
      </c>
      <c r="J15" s="89" t="b">
        <v>0</v>
      </c>
      <c r="K15" s="89" t="b">
        <v>0</v>
      </c>
      <c r="L15" s="89" t="b">
        <v>0</v>
      </c>
    </row>
    <row r="16" spans="1:12" ht="15">
      <c r="A16" s="90" t="s">
        <v>1533</v>
      </c>
      <c r="B16" s="89" t="s">
        <v>1582</v>
      </c>
      <c r="C16" s="89">
        <v>9</v>
      </c>
      <c r="D16" s="103">
        <v>0.0012850208852425837</v>
      </c>
      <c r="E16" s="103">
        <v>2.768001561146917</v>
      </c>
      <c r="F16" s="89" t="s">
        <v>3520</v>
      </c>
      <c r="G16" s="89" t="b">
        <v>0</v>
      </c>
      <c r="H16" s="89" t="b">
        <v>0</v>
      </c>
      <c r="I16" s="89" t="b">
        <v>0</v>
      </c>
      <c r="J16" s="89" t="b">
        <v>0</v>
      </c>
      <c r="K16" s="89" t="b">
        <v>0</v>
      </c>
      <c r="L16" s="89" t="b">
        <v>0</v>
      </c>
    </row>
    <row r="17" spans="1:12" ht="15">
      <c r="A17" s="90" t="s">
        <v>1662</v>
      </c>
      <c r="B17" s="89" t="s">
        <v>1463</v>
      </c>
      <c r="C17" s="89">
        <v>9</v>
      </c>
      <c r="D17" s="103">
        <v>0.0010983163189841705</v>
      </c>
      <c r="E17" s="103">
        <v>2.3642058078258272</v>
      </c>
      <c r="F17" s="89" t="s">
        <v>3520</v>
      </c>
      <c r="G17" s="89" t="b">
        <v>0</v>
      </c>
      <c r="H17" s="89" t="b">
        <v>0</v>
      </c>
      <c r="I17" s="89" t="b">
        <v>0</v>
      </c>
      <c r="J17" s="89" t="b">
        <v>0</v>
      </c>
      <c r="K17" s="89" t="b">
        <v>0</v>
      </c>
      <c r="L17" s="89" t="b">
        <v>0</v>
      </c>
    </row>
    <row r="18" spans="1:12" ht="15">
      <c r="A18" s="90" t="s">
        <v>1459</v>
      </c>
      <c r="B18" s="89" t="s">
        <v>1471</v>
      </c>
      <c r="C18" s="89">
        <v>9</v>
      </c>
      <c r="D18" s="103">
        <v>0.0007249071864673445</v>
      </c>
      <c r="E18" s="103">
        <v>1.4246865552072085</v>
      </c>
      <c r="F18" s="89" t="s">
        <v>3520</v>
      </c>
      <c r="G18" s="89" t="b">
        <v>0</v>
      </c>
      <c r="H18" s="89" t="b">
        <v>0</v>
      </c>
      <c r="I18" s="89" t="b">
        <v>0</v>
      </c>
      <c r="J18" s="89" t="b">
        <v>0</v>
      </c>
      <c r="K18" s="89" t="b">
        <v>0</v>
      </c>
      <c r="L18" s="89" t="b">
        <v>0</v>
      </c>
    </row>
    <row r="19" spans="1:12" ht="15">
      <c r="A19" s="90" t="s">
        <v>1549</v>
      </c>
      <c r="B19" s="89" t="s">
        <v>1489</v>
      </c>
      <c r="C19" s="89">
        <v>8</v>
      </c>
      <c r="D19" s="103">
        <v>0.0006763332463879091</v>
      </c>
      <c r="E19" s="103">
        <v>2.4099632983865025</v>
      </c>
      <c r="F19" s="89" t="s">
        <v>3520</v>
      </c>
      <c r="G19" s="89" t="b">
        <v>0</v>
      </c>
      <c r="H19" s="89" t="b">
        <v>0</v>
      </c>
      <c r="I19" s="89" t="b">
        <v>0</v>
      </c>
      <c r="J19" s="89" t="b">
        <v>0</v>
      </c>
      <c r="K19" s="89" t="b">
        <v>0</v>
      </c>
      <c r="L19" s="89" t="b">
        <v>0</v>
      </c>
    </row>
    <row r="20" spans="1:12" ht="15">
      <c r="A20" s="90" t="s">
        <v>1531</v>
      </c>
      <c r="B20" s="89" t="s">
        <v>1512</v>
      </c>
      <c r="C20" s="89">
        <v>8</v>
      </c>
      <c r="D20" s="103">
        <v>0.0011422407868822966</v>
      </c>
      <c r="E20" s="103">
        <v>2.529762395342391</v>
      </c>
      <c r="F20" s="89" t="s">
        <v>3520</v>
      </c>
      <c r="G20" s="89" t="b">
        <v>0</v>
      </c>
      <c r="H20" s="89" t="b">
        <v>0</v>
      </c>
      <c r="I20" s="89" t="b">
        <v>0</v>
      </c>
      <c r="J20" s="89" t="b">
        <v>0</v>
      </c>
      <c r="K20" s="89" t="b">
        <v>0</v>
      </c>
      <c r="L20" s="89" t="b">
        <v>0</v>
      </c>
    </row>
    <row r="21" spans="1:12" ht="15">
      <c r="A21" s="90" t="s">
        <v>1676</v>
      </c>
      <c r="B21" s="89" t="s">
        <v>1504</v>
      </c>
      <c r="C21" s="89">
        <v>8</v>
      </c>
      <c r="D21" s="103">
        <v>0.0008792010213418582</v>
      </c>
      <c r="E21" s="103">
        <v>2.71881863156244</v>
      </c>
      <c r="F21" s="89" t="s">
        <v>3520</v>
      </c>
      <c r="G21" s="89" t="b">
        <v>0</v>
      </c>
      <c r="H21" s="89" t="b">
        <v>0</v>
      </c>
      <c r="I21" s="89" t="b">
        <v>0</v>
      </c>
      <c r="J21" s="89" t="b">
        <v>0</v>
      </c>
      <c r="K21" s="89" t="b">
        <v>0</v>
      </c>
      <c r="L21" s="89" t="b">
        <v>0</v>
      </c>
    </row>
    <row r="22" spans="1:12" ht="15">
      <c r="A22" s="90" t="s">
        <v>1463</v>
      </c>
      <c r="B22" s="89" t="s">
        <v>1724</v>
      </c>
      <c r="C22" s="89">
        <v>8</v>
      </c>
      <c r="D22" s="103">
        <v>0.0009762811724303739</v>
      </c>
      <c r="E22" s="103">
        <v>2.4099632983865025</v>
      </c>
      <c r="F22" s="89" t="s">
        <v>3520</v>
      </c>
      <c r="G22" s="89" t="b">
        <v>0</v>
      </c>
      <c r="H22" s="89" t="b">
        <v>0</v>
      </c>
      <c r="I22" s="89" t="b">
        <v>0</v>
      </c>
      <c r="J22" s="89" t="b">
        <v>0</v>
      </c>
      <c r="K22" s="89" t="b">
        <v>0</v>
      </c>
      <c r="L22" s="89" t="b">
        <v>0</v>
      </c>
    </row>
    <row r="23" spans="1:12" ht="15">
      <c r="A23" s="90" t="s">
        <v>1473</v>
      </c>
      <c r="B23" s="89" t="s">
        <v>1465</v>
      </c>
      <c r="C23" s="89">
        <v>8</v>
      </c>
      <c r="D23" s="103">
        <v>0.0011422407868822966</v>
      </c>
      <c r="E23" s="103">
        <v>1.7672162182893236</v>
      </c>
      <c r="F23" s="89" t="s">
        <v>3520</v>
      </c>
      <c r="G23" s="89" t="b">
        <v>0</v>
      </c>
      <c r="H23" s="89" t="b">
        <v>0</v>
      </c>
      <c r="I23" s="89" t="b">
        <v>0</v>
      </c>
      <c r="J23" s="89" t="b">
        <v>0</v>
      </c>
      <c r="K23" s="89" t="b">
        <v>0</v>
      </c>
      <c r="L23" s="89" t="b">
        <v>0</v>
      </c>
    </row>
    <row r="24" spans="1:12" ht="15">
      <c r="A24" s="90" t="s">
        <v>1695</v>
      </c>
      <c r="B24" s="89" t="s">
        <v>1729</v>
      </c>
      <c r="C24" s="89">
        <v>8</v>
      </c>
      <c r="D24" s="103">
        <v>0.0009762811724303739</v>
      </c>
      <c r="E24" s="103">
        <v>3.203908815953378</v>
      </c>
      <c r="F24" s="89" t="s">
        <v>3520</v>
      </c>
      <c r="G24" s="89" t="b">
        <v>0</v>
      </c>
      <c r="H24" s="89" t="b">
        <v>0</v>
      </c>
      <c r="I24" s="89" t="b">
        <v>0</v>
      </c>
      <c r="J24" s="89" t="b">
        <v>0</v>
      </c>
      <c r="K24" s="89" t="b">
        <v>0</v>
      </c>
      <c r="L24" s="89" t="b">
        <v>0</v>
      </c>
    </row>
    <row r="25" spans="1:12" ht="15">
      <c r="A25" s="90" t="s">
        <v>1457</v>
      </c>
      <c r="B25" s="89" t="s">
        <v>1497</v>
      </c>
      <c r="C25" s="89">
        <v>8</v>
      </c>
      <c r="D25" s="103">
        <v>0.0008103215579784511</v>
      </c>
      <c r="E25" s="103">
        <v>1.3346770962224017</v>
      </c>
      <c r="F25" s="89" t="s">
        <v>3520</v>
      </c>
      <c r="G25" s="89" t="b">
        <v>0</v>
      </c>
      <c r="H25" s="89" t="b">
        <v>0</v>
      </c>
      <c r="I25" s="89" t="b">
        <v>0</v>
      </c>
      <c r="J25" s="89" t="b">
        <v>0</v>
      </c>
      <c r="K25" s="89" t="b">
        <v>0</v>
      </c>
      <c r="L25" s="89" t="b">
        <v>0</v>
      </c>
    </row>
    <row r="26" spans="1:12" ht="15">
      <c r="A26" s="90" t="s">
        <v>1457</v>
      </c>
      <c r="B26" s="89" t="s">
        <v>1507</v>
      </c>
      <c r="C26" s="89">
        <v>8</v>
      </c>
      <c r="D26" s="103">
        <v>0.0007568944954697025</v>
      </c>
      <c r="E26" s="103">
        <v>1.3926690432000883</v>
      </c>
      <c r="F26" s="89" t="s">
        <v>3520</v>
      </c>
      <c r="G26" s="89" t="b">
        <v>0</v>
      </c>
      <c r="H26" s="89" t="b">
        <v>0</v>
      </c>
      <c r="I26" s="89" t="b">
        <v>0</v>
      </c>
      <c r="J26" s="89" t="b">
        <v>0</v>
      </c>
      <c r="K26" s="89" t="b">
        <v>0</v>
      </c>
      <c r="L26" s="89" t="b">
        <v>0</v>
      </c>
    </row>
    <row r="27" spans="1:12" ht="15">
      <c r="A27" s="90" t="s">
        <v>1463</v>
      </c>
      <c r="B27" s="89" t="s">
        <v>1721</v>
      </c>
      <c r="C27" s="89">
        <v>8</v>
      </c>
      <c r="D27" s="103">
        <v>0.0008103215579784511</v>
      </c>
      <c r="E27" s="103">
        <v>2.4099632983865025</v>
      </c>
      <c r="F27" s="89" t="s">
        <v>3520</v>
      </c>
      <c r="G27" s="89" t="b">
        <v>0</v>
      </c>
      <c r="H27" s="89" t="b">
        <v>0</v>
      </c>
      <c r="I27" s="89" t="b">
        <v>0</v>
      </c>
      <c r="J27" s="89" t="b">
        <v>0</v>
      </c>
      <c r="K27" s="89" t="b">
        <v>0</v>
      </c>
      <c r="L27" s="89" t="b">
        <v>0</v>
      </c>
    </row>
    <row r="28" spans="1:12" ht="15">
      <c r="A28" s="90" t="s">
        <v>1549</v>
      </c>
      <c r="B28" s="89" t="s">
        <v>1498</v>
      </c>
      <c r="C28" s="89">
        <v>8</v>
      </c>
      <c r="D28" s="103">
        <v>0.0007132414068899356</v>
      </c>
      <c r="E28" s="103">
        <v>2.4769100880171155</v>
      </c>
      <c r="F28" s="89" t="s">
        <v>3520</v>
      </c>
      <c r="G28" s="89" t="b">
        <v>0</v>
      </c>
      <c r="H28" s="89" t="b">
        <v>0</v>
      </c>
      <c r="I28" s="89" t="b">
        <v>0</v>
      </c>
      <c r="J28" s="89" t="b">
        <v>0</v>
      </c>
      <c r="K28" s="89" t="b">
        <v>0</v>
      </c>
      <c r="L28" s="89" t="b">
        <v>0</v>
      </c>
    </row>
    <row r="29" spans="1:12" ht="15">
      <c r="A29" s="90" t="s">
        <v>1801</v>
      </c>
      <c r="B29" s="89" t="s">
        <v>1499</v>
      </c>
      <c r="C29" s="89">
        <v>7</v>
      </c>
      <c r="D29" s="103">
        <v>0.000854246025876577</v>
      </c>
      <c r="E29" s="103">
        <v>2.7964234893751097</v>
      </c>
      <c r="F29" s="89" t="s">
        <v>3520</v>
      </c>
      <c r="G29" s="89" t="b">
        <v>0</v>
      </c>
      <c r="H29" s="89" t="b">
        <v>0</v>
      </c>
      <c r="I29" s="89" t="b">
        <v>0</v>
      </c>
      <c r="J29" s="89" t="b">
        <v>0</v>
      </c>
      <c r="K29" s="89" t="b">
        <v>0</v>
      </c>
      <c r="L29" s="89" t="b">
        <v>0</v>
      </c>
    </row>
    <row r="30" spans="1:12" ht="15">
      <c r="A30" s="90" t="s">
        <v>1567</v>
      </c>
      <c r="B30" s="89" t="s">
        <v>1601</v>
      </c>
      <c r="C30" s="89">
        <v>7</v>
      </c>
      <c r="D30" s="103">
        <v>0.0009994606885220093</v>
      </c>
      <c r="E30" s="103">
        <v>2.777940083681097</v>
      </c>
      <c r="F30" s="89" t="s">
        <v>3520</v>
      </c>
      <c r="G30" s="89" t="b">
        <v>0</v>
      </c>
      <c r="H30" s="89" t="b">
        <v>0</v>
      </c>
      <c r="I30" s="89" t="b">
        <v>0</v>
      </c>
      <c r="J30" s="89" t="b">
        <v>0</v>
      </c>
      <c r="K30" s="89" t="b">
        <v>0</v>
      </c>
      <c r="L30" s="89" t="b">
        <v>0</v>
      </c>
    </row>
    <row r="31" spans="1:12" ht="15">
      <c r="A31" s="90" t="s">
        <v>1456</v>
      </c>
      <c r="B31" s="89" t="s">
        <v>1459</v>
      </c>
      <c r="C31" s="89">
        <v>7</v>
      </c>
      <c r="D31" s="103">
        <v>0.0005917915905894205</v>
      </c>
      <c r="E31" s="103">
        <v>0.5751793962878968</v>
      </c>
      <c r="F31" s="89" t="s">
        <v>3520</v>
      </c>
      <c r="G31" s="89" t="b">
        <v>0</v>
      </c>
      <c r="H31" s="89" t="b">
        <v>0</v>
      </c>
      <c r="I31" s="89" t="b">
        <v>0</v>
      </c>
      <c r="J31" s="89" t="b">
        <v>0</v>
      </c>
      <c r="K31" s="89" t="b">
        <v>0</v>
      </c>
      <c r="L31" s="89" t="b">
        <v>0</v>
      </c>
    </row>
    <row r="32" spans="1:12" ht="15">
      <c r="A32" s="90" t="s">
        <v>1702</v>
      </c>
      <c r="B32" s="89" t="s">
        <v>1511</v>
      </c>
      <c r="C32" s="89">
        <v>7</v>
      </c>
      <c r="D32" s="103">
        <v>0.0007090313632311448</v>
      </c>
      <c r="E32" s="103">
        <v>2.7479768603036536</v>
      </c>
      <c r="F32" s="89" t="s">
        <v>3520</v>
      </c>
      <c r="G32" s="89" t="b">
        <v>0</v>
      </c>
      <c r="H32" s="89" t="b">
        <v>0</v>
      </c>
      <c r="I32" s="89" t="b">
        <v>0</v>
      </c>
      <c r="J32" s="89" t="b">
        <v>0</v>
      </c>
      <c r="K32" s="89" t="b">
        <v>0</v>
      </c>
      <c r="L32" s="89" t="b">
        <v>0</v>
      </c>
    </row>
    <row r="33" spans="1:12" ht="15">
      <c r="A33" s="90" t="s">
        <v>1458</v>
      </c>
      <c r="B33" s="89" t="s">
        <v>1480</v>
      </c>
      <c r="C33" s="89">
        <v>7</v>
      </c>
      <c r="D33" s="103">
        <v>0.0009994606885220093</v>
      </c>
      <c r="E33" s="103">
        <v>1.4184659864104519</v>
      </c>
      <c r="F33" s="89" t="s">
        <v>3520</v>
      </c>
      <c r="G33" s="89" t="b">
        <v>0</v>
      </c>
      <c r="H33" s="89" t="b">
        <v>0</v>
      </c>
      <c r="I33" s="89" t="b">
        <v>0</v>
      </c>
      <c r="J33" s="89" t="b">
        <v>0</v>
      </c>
      <c r="K33" s="89" t="b">
        <v>0</v>
      </c>
      <c r="L33" s="89" t="b">
        <v>0</v>
      </c>
    </row>
    <row r="34" spans="1:12" ht="15">
      <c r="A34" s="90" t="s">
        <v>1752</v>
      </c>
      <c r="B34" s="89" t="s">
        <v>1683</v>
      </c>
      <c r="C34" s="89">
        <v>7</v>
      </c>
      <c r="D34" s="103">
        <v>0.000854246025876577</v>
      </c>
      <c r="E34" s="103">
        <v>3.145916868975691</v>
      </c>
      <c r="F34" s="89" t="s">
        <v>3520</v>
      </c>
      <c r="G34" s="89" t="b">
        <v>0</v>
      </c>
      <c r="H34" s="89" t="b">
        <v>0</v>
      </c>
      <c r="I34" s="89" t="b">
        <v>0</v>
      </c>
      <c r="J34" s="89" t="b">
        <v>0</v>
      </c>
      <c r="K34" s="89" t="b">
        <v>0</v>
      </c>
      <c r="L34" s="89" t="b">
        <v>0</v>
      </c>
    </row>
    <row r="35" spans="1:12" ht="15">
      <c r="A35" s="90" t="s">
        <v>1744</v>
      </c>
      <c r="B35" s="89" t="s">
        <v>965</v>
      </c>
      <c r="C35" s="89">
        <v>7</v>
      </c>
      <c r="D35" s="103">
        <v>0.0006240862310286936</v>
      </c>
      <c r="E35" s="103">
        <v>2.498099387087054</v>
      </c>
      <c r="F35" s="89" t="s">
        <v>3520</v>
      </c>
      <c r="G35" s="89" t="b">
        <v>0</v>
      </c>
      <c r="H35" s="89" t="b">
        <v>0</v>
      </c>
      <c r="I35" s="89" t="b">
        <v>0</v>
      </c>
      <c r="J35" s="89" t="b">
        <v>0</v>
      </c>
      <c r="K35" s="89" t="b">
        <v>0</v>
      </c>
      <c r="L35" s="89" t="b">
        <v>0</v>
      </c>
    </row>
    <row r="36" spans="1:12" ht="15">
      <c r="A36" s="90" t="s">
        <v>1457</v>
      </c>
      <c r="B36" s="89" t="s">
        <v>1472</v>
      </c>
      <c r="C36" s="89">
        <v>7</v>
      </c>
      <c r="D36" s="103">
        <v>0.0006622826835359897</v>
      </c>
      <c r="E36" s="103">
        <v>1.0336471005584205</v>
      </c>
      <c r="F36" s="89" t="s">
        <v>3520</v>
      </c>
      <c r="G36" s="89" t="b">
        <v>0</v>
      </c>
      <c r="H36" s="89" t="b">
        <v>0</v>
      </c>
      <c r="I36" s="89" t="b">
        <v>0</v>
      </c>
      <c r="J36" s="89" t="b">
        <v>0</v>
      </c>
      <c r="K36" s="89" t="b">
        <v>0</v>
      </c>
      <c r="L36" s="89" t="b">
        <v>0</v>
      </c>
    </row>
    <row r="37" spans="1:12" ht="15">
      <c r="A37" s="90" t="s">
        <v>1790</v>
      </c>
      <c r="B37" s="89" t="s">
        <v>1784</v>
      </c>
      <c r="C37" s="89">
        <v>7</v>
      </c>
      <c r="D37" s="103">
        <v>0.000854246025876577</v>
      </c>
      <c r="E37" s="103">
        <v>3.313053285378446</v>
      </c>
      <c r="F37" s="89" t="s">
        <v>3520</v>
      </c>
      <c r="G37" s="89" t="b">
        <v>0</v>
      </c>
      <c r="H37" s="89" t="b">
        <v>0</v>
      </c>
      <c r="I37" s="89" t="b">
        <v>0</v>
      </c>
      <c r="J37" s="89" t="b">
        <v>0</v>
      </c>
      <c r="K37" s="89" t="b">
        <v>0</v>
      </c>
      <c r="L37" s="89" t="b">
        <v>0</v>
      </c>
    </row>
    <row r="38" spans="1:12" ht="15">
      <c r="A38" s="90" t="s">
        <v>1455</v>
      </c>
      <c r="B38" s="89" t="s">
        <v>1471</v>
      </c>
      <c r="C38" s="89">
        <v>7</v>
      </c>
      <c r="D38" s="103">
        <v>0.0005917915905894205</v>
      </c>
      <c r="E38" s="103">
        <v>0.9236340418800161</v>
      </c>
      <c r="F38" s="89" t="s">
        <v>3520</v>
      </c>
      <c r="G38" s="89" t="b">
        <v>0</v>
      </c>
      <c r="H38" s="89" t="b">
        <v>0</v>
      </c>
      <c r="I38" s="89" t="b">
        <v>0</v>
      </c>
      <c r="J38" s="89" t="b">
        <v>0</v>
      </c>
      <c r="K38" s="89" t="b">
        <v>0</v>
      </c>
      <c r="L38" s="89" t="b">
        <v>0</v>
      </c>
    </row>
    <row r="39" spans="1:12" ht="15">
      <c r="A39" s="90" t="s">
        <v>1946</v>
      </c>
      <c r="B39" s="89" t="s">
        <v>1862</v>
      </c>
      <c r="C39" s="89">
        <v>6</v>
      </c>
      <c r="D39" s="103">
        <v>0.0008566805901617223</v>
      </c>
      <c r="E39" s="103">
        <v>3.3800000750090593</v>
      </c>
      <c r="F39" s="89" t="s">
        <v>3520</v>
      </c>
      <c r="G39" s="89" t="b">
        <v>0</v>
      </c>
      <c r="H39" s="89" t="b">
        <v>0</v>
      </c>
      <c r="I39" s="89" t="b">
        <v>0</v>
      </c>
      <c r="J39" s="89" t="b">
        <v>0</v>
      </c>
      <c r="K39" s="89" t="b">
        <v>0</v>
      </c>
      <c r="L39" s="89" t="b">
        <v>0</v>
      </c>
    </row>
    <row r="40" spans="1:12" ht="15">
      <c r="A40" s="90" t="s">
        <v>1933</v>
      </c>
      <c r="B40" s="89" t="s">
        <v>1690</v>
      </c>
      <c r="C40" s="89">
        <v>6</v>
      </c>
      <c r="D40" s="103">
        <v>0.0008566805901617223</v>
      </c>
      <c r="E40" s="103">
        <v>3.203908815953378</v>
      </c>
      <c r="F40" s="89" t="s">
        <v>3520</v>
      </c>
      <c r="G40" s="89" t="b">
        <v>0</v>
      </c>
      <c r="H40" s="89" t="b">
        <v>0</v>
      </c>
      <c r="I40" s="89" t="b">
        <v>0</v>
      </c>
      <c r="J40" s="89" t="b">
        <v>0</v>
      </c>
      <c r="K40" s="89" t="b">
        <v>0</v>
      </c>
      <c r="L40" s="89" t="b">
        <v>0</v>
      </c>
    </row>
    <row r="41" spans="1:12" ht="15">
      <c r="A41" s="90" t="s">
        <v>1455</v>
      </c>
      <c r="B41" s="89" t="s">
        <v>1489</v>
      </c>
      <c r="C41" s="89">
        <v>6</v>
      </c>
      <c r="D41" s="103">
        <v>0.0006077411684838383</v>
      </c>
      <c r="E41" s="103">
        <v>1.032778511305084</v>
      </c>
      <c r="F41" s="89" t="s">
        <v>3520</v>
      </c>
      <c r="G41" s="89" t="b">
        <v>0</v>
      </c>
      <c r="H41" s="89" t="b">
        <v>0</v>
      </c>
      <c r="I41" s="89" t="b">
        <v>0</v>
      </c>
      <c r="J41" s="89" t="b">
        <v>0</v>
      </c>
      <c r="K41" s="89" t="b">
        <v>0</v>
      </c>
      <c r="L41" s="89" t="b">
        <v>0</v>
      </c>
    </row>
    <row r="42" spans="1:12" ht="15">
      <c r="A42" s="90" t="s">
        <v>1502</v>
      </c>
      <c r="B42" s="89" t="s">
        <v>1501</v>
      </c>
      <c r="C42" s="89">
        <v>6</v>
      </c>
      <c r="D42" s="103">
        <v>0.0008566805901617223</v>
      </c>
      <c r="E42" s="103">
        <v>2.251457214131934</v>
      </c>
      <c r="F42" s="89" t="s">
        <v>3520</v>
      </c>
      <c r="G42" s="89" t="b">
        <v>0</v>
      </c>
      <c r="H42" s="89" t="b">
        <v>0</v>
      </c>
      <c r="I42" s="89" t="b">
        <v>0</v>
      </c>
      <c r="J42" s="89" t="b">
        <v>0</v>
      </c>
      <c r="K42" s="89" t="b">
        <v>0</v>
      </c>
      <c r="L42" s="89" t="b">
        <v>0</v>
      </c>
    </row>
    <row r="43" spans="1:12" ht="15">
      <c r="A43" s="90" t="s">
        <v>676</v>
      </c>
      <c r="B43" s="89" t="s">
        <v>1546</v>
      </c>
      <c r="C43" s="89">
        <v>6</v>
      </c>
      <c r="D43" s="103">
        <v>0.0005676708716022768</v>
      </c>
      <c r="E43" s="103">
        <v>2.829092606128478</v>
      </c>
      <c r="F43" s="89" t="s">
        <v>3520</v>
      </c>
      <c r="G43" s="89" t="b">
        <v>0</v>
      </c>
      <c r="H43" s="89" t="b">
        <v>0</v>
      </c>
      <c r="I43" s="89" t="b">
        <v>0</v>
      </c>
      <c r="J43" s="89" t="b">
        <v>0</v>
      </c>
      <c r="K43" s="89" t="b">
        <v>0</v>
      </c>
      <c r="L43" s="89" t="b">
        <v>0</v>
      </c>
    </row>
    <row r="44" spans="1:12" ht="15">
      <c r="A44" s="90" t="s">
        <v>1594</v>
      </c>
      <c r="B44" s="89" t="s">
        <v>1666</v>
      </c>
      <c r="C44" s="89">
        <v>6</v>
      </c>
      <c r="D44" s="103">
        <v>0.0005349310551674517</v>
      </c>
      <c r="E44" s="103">
        <v>2.8223592234695096</v>
      </c>
      <c r="F44" s="89" t="s">
        <v>3520</v>
      </c>
      <c r="G44" s="89" t="b">
        <v>0</v>
      </c>
      <c r="H44" s="89" t="b">
        <v>0</v>
      </c>
      <c r="I44" s="89" t="b">
        <v>0</v>
      </c>
      <c r="J44" s="89" t="b">
        <v>0</v>
      </c>
      <c r="K44" s="89" t="b">
        <v>0</v>
      </c>
      <c r="L44" s="89" t="b">
        <v>0</v>
      </c>
    </row>
    <row r="45" spans="1:12" ht="15">
      <c r="A45" s="90" t="s">
        <v>1455</v>
      </c>
      <c r="B45" s="89" t="s">
        <v>1459</v>
      </c>
      <c r="C45" s="89">
        <v>6</v>
      </c>
      <c r="D45" s="103">
        <v>0.0006594007660063936</v>
      </c>
      <c r="E45" s="103">
        <v>0.41547855342038487</v>
      </c>
      <c r="F45" s="89" t="s">
        <v>3520</v>
      </c>
      <c r="G45" s="89" t="b">
        <v>0</v>
      </c>
      <c r="H45" s="89" t="b">
        <v>0</v>
      </c>
      <c r="I45" s="89" t="b">
        <v>0</v>
      </c>
      <c r="J45" s="89" t="b">
        <v>0</v>
      </c>
      <c r="K45" s="89" t="b">
        <v>0</v>
      </c>
      <c r="L45" s="89" t="b">
        <v>0</v>
      </c>
    </row>
    <row r="46" spans="1:12" ht="15">
      <c r="A46" s="90" t="s">
        <v>1460</v>
      </c>
      <c r="B46" s="89" t="s">
        <v>1508</v>
      </c>
      <c r="C46" s="89">
        <v>6</v>
      </c>
      <c r="D46" s="103">
        <v>0.0005349310551674517</v>
      </c>
      <c r="E46" s="103">
        <v>1.6309512063297227</v>
      </c>
      <c r="F46" s="89" t="s">
        <v>3520</v>
      </c>
      <c r="G46" s="89" t="b">
        <v>0</v>
      </c>
      <c r="H46" s="89" t="b">
        <v>0</v>
      </c>
      <c r="I46" s="89" t="b">
        <v>0</v>
      </c>
      <c r="J46" s="89" t="b">
        <v>0</v>
      </c>
      <c r="K46" s="89" t="b">
        <v>0</v>
      </c>
      <c r="L46" s="89" t="b">
        <v>0</v>
      </c>
    </row>
    <row r="47" spans="1:12" ht="15">
      <c r="A47" s="90" t="s">
        <v>1463</v>
      </c>
      <c r="B47" s="89" t="s">
        <v>1894</v>
      </c>
      <c r="C47" s="89">
        <v>6</v>
      </c>
      <c r="D47" s="103">
        <v>0.0006594007660063936</v>
      </c>
      <c r="E47" s="103">
        <v>2.4099632983865025</v>
      </c>
      <c r="F47" s="89" t="s">
        <v>3520</v>
      </c>
      <c r="G47" s="89" t="b">
        <v>0</v>
      </c>
      <c r="H47" s="89" t="b">
        <v>0</v>
      </c>
      <c r="I47" s="89" t="b">
        <v>0</v>
      </c>
      <c r="J47" s="89" t="b">
        <v>0</v>
      </c>
      <c r="K47" s="89" t="b">
        <v>0</v>
      </c>
      <c r="L47" s="89" t="b">
        <v>0</v>
      </c>
    </row>
    <row r="48" spans="1:12" ht="15">
      <c r="A48" s="90" t="s">
        <v>1476</v>
      </c>
      <c r="B48" s="89" t="s">
        <v>1457</v>
      </c>
      <c r="C48" s="89">
        <v>6</v>
      </c>
      <c r="D48" s="103">
        <v>0.0008566805901617223</v>
      </c>
      <c r="E48" s="103">
        <v>1.0197959886611907</v>
      </c>
      <c r="F48" s="89" t="s">
        <v>3520</v>
      </c>
      <c r="G48" s="89" t="b">
        <v>0</v>
      </c>
      <c r="H48" s="89" t="b">
        <v>0</v>
      </c>
      <c r="I48" s="89" t="b">
        <v>0</v>
      </c>
      <c r="J48" s="89" t="b">
        <v>0</v>
      </c>
      <c r="K48" s="89" t="b">
        <v>0</v>
      </c>
      <c r="L48" s="89" t="b">
        <v>0</v>
      </c>
    </row>
    <row r="49" spans="1:12" ht="15">
      <c r="A49" s="90" t="s">
        <v>1831</v>
      </c>
      <c r="B49" s="89" t="s">
        <v>1553</v>
      </c>
      <c r="C49" s="89">
        <v>6</v>
      </c>
      <c r="D49" s="103">
        <v>0.0008566805901617223</v>
      </c>
      <c r="E49" s="103">
        <v>2.9151132767064083</v>
      </c>
      <c r="F49" s="89" t="s">
        <v>3520</v>
      </c>
      <c r="G49" s="89" t="b">
        <v>0</v>
      </c>
      <c r="H49" s="89" t="b">
        <v>0</v>
      </c>
      <c r="I49" s="89" t="b">
        <v>0</v>
      </c>
      <c r="J49" s="89" t="b">
        <v>0</v>
      </c>
      <c r="K49" s="89" t="b">
        <v>0</v>
      </c>
      <c r="L49" s="89" t="b">
        <v>0</v>
      </c>
    </row>
    <row r="50" spans="1:12" ht="15">
      <c r="A50" s="90" t="s">
        <v>1456</v>
      </c>
      <c r="B50" s="89" t="s">
        <v>1596</v>
      </c>
      <c r="C50" s="89">
        <v>6</v>
      </c>
      <c r="D50" s="103">
        <v>0.0005676708716022768</v>
      </c>
      <c r="E50" s="103">
        <v>1.4587472435773652</v>
      </c>
      <c r="F50" s="89" t="s">
        <v>3520</v>
      </c>
      <c r="G50" s="89" t="b">
        <v>0</v>
      </c>
      <c r="H50" s="89" t="b">
        <v>0</v>
      </c>
      <c r="I50" s="89" t="b">
        <v>0</v>
      </c>
      <c r="J50" s="89" t="b">
        <v>0</v>
      </c>
      <c r="K50" s="89" t="b">
        <v>0</v>
      </c>
      <c r="L50" s="89" t="b">
        <v>0</v>
      </c>
    </row>
    <row r="51" spans="1:12" ht="15">
      <c r="A51" s="90" t="s">
        <v>1527</v>
      </c>
      <c r="B51" s="89" t="s">
        <v>1494</v>
      </c>
      <c r="C51" s="89">
        <v>6</v>
      </c>
      <c r="D51" s="103">
        <v>0.0005349310551674517</v>
      </c>
      <c r="E51" s="103">
        <v>2.3634309735758663</v>
      </c>
      <c r="F51" s="89" t="s">
        <v>3520</v>
      </c>
      <c r="G51" s="89" t="b">
        <v>0</v>
      </c>
      <c r="H51" s="89" t="b">
        <v>0</v>
      </c>
      <c r="I51" s="89" t="b">
        <v>0</v>
      </c>
      <c r="J51" s="89" t="b">
        <v>0</v>
      </c>
      <c r="K51" s="89" t="b">
        <v>0</v>
      </c>
      <c r="L51" s="89" t="b">
        <v>0</v>
      </c>
    </row>
    <row r="52" spans="1:12" ht="15">
      <c r="A52" s="90" t="s">
        <v>1465</v>
      </c>
      <c r="B52" s="89" t="s">
        <v>1874</v>
      </c>
      <c r="C52" s="89">
        <v>6</v>
      </c>
      <c r="D52" s="103">
        <v>0.0008566805901617223</v>
      </c>
      <c r="E52" s="103">
        <v>2.4769100880171155</v>
      </c>
      <c r="F52" s="89" t="s">
        <v>3520</v>
      </c>
      <c r="G52" s="89" t="b">
        <v>0</v>
      </c>
      <c r="H52" s="89" t="b">
        <v>0</v>
      </c>
      <c r="I52" s="89" t="b">
        <v>0</v>
      </c>
      <c r="J52" s="89" t="b">
        <v>0</v>
      </c>
      <c r="K52" s="89" t="b">
        <v>0</v>
      </c>
      <c r="L52" s="89" t="b">
        <v>0</v>
      </c>
    </row>
    <row r="53" spans="1:12" ht="15">
      <c r="A53" s="90" t="s">
        <v>1950</v>
      </c>
      <c r="B53" s="89" t="s">
        <v>1457</v>
      </c>
      <c r="C53" s="89">
        <v>5</v>
      </c>
      <c r="D53" s="103">
        <v>0.0006101757327689836</v>
      </c>
      <c r="E53" s="103">
        <v>1.809846462344542</v>
      </c>
      <c r="F53" s="89" t="s">
        <v>3520</v>
      </c>
      <c r="G53" s="89" t="b">
        <v>0</v>
      </c>
      <c r="H53" s="89" t="b">
        <v>0</v>
      </c>
      <c r="I53" s="89" t="b">
        <v>0</v>
      </c>
      <c r="J53" s="89" t="b">
        <v>0</v>
      </c>
      <c r="K53" s="89" t="b">
        <v>0</v>
      </c>
      <c r="L53" s="89" t="b">
        <v>0</v>
      </c>
    </row>
    <row r="54" spans="1:12" ht="15">
      <c r="A54" s="90" t="s">
        <v>1814</v>
      </c>
      <c r="B54" s="89" t="s">
        <v>1671</v>
      </c>
      <c r="C54" s="89">
        <v>5</v>
      </c>
      <c r="D54" s="103">
        <v>0.0007139004918014352</v>
      </c>
      <c r="E54" s="103">
        <v>3.0120232897144645</v>
      </c>
      <c r="F54" s="89" t="s">
        <v>3520</v>
      </c>
      <c r="G54" s="89" t="b">
        <v>0</v>
      </c>
      <c r="H54" s="89" t="b">
        <v>0</v>
      </c>
      <c r="I54" s="89" t="b">
        <v>0</v>
      </c>
      <c r="J54" s="89" t="b">
        <v>0</v>
      </c>
      <c r="K54" s="89" t="b">
        <v>0</v>
      </c>
      <c r="L54" s="89" t="b">
        <v>0</v>
      </c>
    </row>
    <row r="55" spans="1:12" ht="15">
      <c r="A55" s="90" t="s">
        <v>1464</v>
      </c>
      <c r="B55" s="89" t="s">
        <v>1466</v>
      </c>
      <c r="C55" s="89">
        <v>5</v>
      </c>
      <c r="D55" s="103">
        <v>0.00047305905966856405</v>
      </c>
      <c r="E55" s="103">
        <v>1.5060984771445978</v>
      </c>
      <c r="F55" s="89" t="s">
        <v>3520</v>
      </c>
      <c r="G55" s="89" t="b">
        <v>0</v>
      </c>
      <c r="H55" s="89" t="b">
        <v>0</v>
      </c>
      <c r="I55" s="89" t="b">
        <v>0</v>
      </c>
      <c r="J55" s="89" t="b">
        <v>0</v>
      </c>
      <c r="K55" s="89" t="b">
        <v>0</v>
      </c>
      <c r="L55" s="89" t="b">
        <v>0</v>
      </c>
    </row>
    <row r="56" spans="1:12" ht="15">
      <c r="A56" s="90" t="s">
        <v>1457</v>
      </c>
      <c r="B56" s="89" t="s">
        <v>1476</v>
      </c>
      <c r="C56" s="89">
        <v>5</v>
      </c>
      <c r="D56" s="103">
        <v>0.0005495006383386613</v>
      </c>
      <c r="E56" s="103">
        <v>0.9309847586612728</v>
      </c>
      <c r="F56" s="89" t="s">
        <v>3520</v>
      </c>
      <c r="G56" s="89" t="b">
        <v>0</v>
      </c>
      <c r="H56" s="89" t="b">
        <v>0</v>
      </c>
      <c r="I56" s="89" t="b">
        <v>0</v>
      </c>
      <c r="J56" s="89" t="b">
        <v>0</v>
      </c>
      <c r="K56" s="89" t="b">
        <v>0</v>
      </c>
      <c r="L56" s="89" t="b">
        <v>0</v>
      </c>
    </row>
    <row r="57" spans="1:12" ht="15">
      <c r="A57" s="90" t="s">
        <v>1874</v>
      </c>
      <c r="B57" s="89" t="s">
        <v>1465</v>
      </c>
      <c r="C57" s="89">
        <v>5</v>
      </c>
      <c r="D57" s="103">
        <v>0.0007139004918014352</v>
      </c>
      <c r="E57" s="103">
        <v>2.397728841969491</v>
      </c>
      <c r="F57" s="89" t="s">
        <v>3520</v>
      </c>
      <c r="G57" s="89" t="b">
        <v>0</v>
      </c>
      <c r="H57" s="89" t="b">
        <v>0</v>
      </c>
      <c r="I57" s="89" t="b">
        <v>0</v>
      </c>
      <c r="J57" s="89" t="b">
        <v>0</v>
      </c>
      <c r="K57" s="89" t="b">
        <v>0</v>
      </c>
      <c r="L57" s="89" t="b">
        <v>0</v>
      </c>
    </row>
    <row r="58" spans="1:12" ht="15">
      <c r="A58" s="90" t="s">
        <v>1461</v>
      </c>
      <c r="B58" s="89" t="s">
        <v>1738</v>
      </c>
      <c r="C58" s="89">
        <v>5</v>
      </c>
      <c r="D58" s="103">
        <v>0.00047305905966856405</v>
      </c>
      <c r="E58" s="103">
        <v>2.045546323858128</v>
      </c>
      <c r="F58" s="89" t="s">
        <v>3520</v>
      </c>
      <c r="G58" s="89" t="b">
        <v>0</v>
      </c>
      <c r="H58" s="89" t="b">
        <v>0</v>
      </c>
      <c r="I58" s="89" t="b">
        <v>0</v>
      </c>
      <c r="J58" s="89" t="b">
        <v>0</v>
      </c>
      <c r="K58" s="89" t="b">
        <v>0</v>
      </c>
      <c r="L58" s="89" t="b">
        <v>0</v>
      </c>
    </row>
    <row r="59" spans="1:12" ht="15">
      <c r="A59" s="90" t="s">
        <v>1460</v>
      </c>
      <c r="B59" s="89" t="s">
        <v>1564</v>
      </c>
      <c r="C59" s="89">
        <v>5</v>
      </c>
      <c r="D59" s="103">
        <v>0.0005064509737365319</v>
      </c>
      <c r="E59" s="103">
        <v>1.6767086968903977</v>
      </c>
      <c r="F59" s="89" t="s">
        <v>3520</v>
      </c>
      <c r="G59" s="89" t="b">
        <v>0</v>
      </c>
      <c r="H59" s="89" t="b">
        <v>0</v>
      </c>
      <c r="I59" s="89" t="b">
        <v>0</v>
      </c>
      <c r="J59" s="89" t="b">
        <v>0</v>
      </c>
      <c r="K59" s="89" t="b">
        <v>0</v>
      </c>
      <c r="L59" s="89" t="b">
        <v>0</v>
      </c>
    </row>
    <row r="60" spans="1:12" ht="15">
      <c r="A60" s="90" t="s">
        <v>1465</v>
      </c>
      <c r="B60" s="89" t="s">
        <v>1473</v>
      </c>
      <c r="C60" s="89">
        <v>5</v>
      </c>
      <c r="D60" s="103">
        <v>0.0007139004918014352</v>
      </c>
      <c r="E60" s="103">
        <v>1.5630962356333988</v>
      </c>
      <c r="F60" s="89" t="s">
        <v>3520</v>
      </c>
      <c r="G60" s="89" t="b">
        <v>0</v>
      </c>
      <c r="H60" s="89" t="b">
        <v>0</v>
      </c>
      <c r="I60" s="89" t="b">
        <v>0</v>
      </c>
      <c r="J60" s="89" t="b">
        <v>0</v>
      </c>
      <c r="K60" s="89" t="b">
        <v>0</v>
      </c>
      <c r="L60" s="89" t="b">
        <v>0</v>
      </c>
    </row>
    <row r="61" spans="1:12" ht="15">
      <c r="A61" s="90" t="s">
        <v>1565</v>
      </c>
      <c r="B61" s="89" t="s">
        <v>1707</v>
      </c>
      <c r="C61" s="89">
        <v>5</v>
      </c>
      <c r="D61" s="103">
        <v>0.0007139004918014352</v>
      </c>
      <c r="E61" s="103">
        <v>2.7567507846111585</v>
      </c>
      <c r="F61" s="89" t="s">
        <v>3520</v>
      </c>
      <c r="G61" s="89" t="b">
        <v>0</v>
      </c>
      <c r="H61" s="89" t="b">
        <v>0</v>
      </c>
      <c r="I61" s="89" t="b">
        <v>0</v>
      </c>
      <c r="J61" s="89" t="b">
        <v>0</v>
      </c>
      <c r="K61" s="89" t="b">
        <v>0</v>
      </c>
      <c r="L61" s="89" t="b">
        <v>0</v>
      </c>
    </row>
    <row r="62" spans="1:12" ht="15">
      <c r="A62" s="90" t="s">
        <v>1572</v>
      </c>
      <c r="B62" s="89" t="s">
        <v>1884</v>
      </c>
      <c r="C62" s="89">
        <v>5</v>
      </c>
      <c r="D62" s="103">
        <v>0.0007139004918014352</v>
      </c>
      <c r="E62" s="103">
        <v>2.93284204366684</v>
      </c>
      <c r="F62" s="89" t="s">
        <v>3520</v>
      </c>
      <c r="G62" s="89" t="b">
        <v>0</v>
      </c>
      <c r="H62" s="89" t="b">
        <v>0</v>
      </c>
      <c r="I62" s="89" t="b">
        <v>0</v>
      </c>
      <c r="J62" s="89" t="b">
        <v>0</v>
      </c>
      <c r="K62" s="89" t="b">
        <v>0</v>
      </c>
      <c r="L62" s="89" t="b">
        <v>0</v>
      </c>
    </row>
    <row r="63" spans="1:12" ht="15">
      <c r="A63" s="90" t="s">
        <v>1455</v>
      </c>
      <c r="B63" s="89" t="s">
        <v>1472</v>
      </c>
      <c r="C63" s="89">
        <v>5</v>
      </c>
      <c r="D63" s="103">
        <v>0.0005064509737365319</v>
      </c>
      <c r="E63" s="103">
        <v>0.7775060062017781</v>
      </c>
      <c r="F63" s="89" t="s">
        <v>3520</v>
      </c>
      <c r="G63" s="89" t="b">
        <v>0</v>
      </c>
      <c r="H63" s="89" t="b">
        <v>0</v>
      </c>
      <c r="I63" s="89" t="b">
        <v>0</v>
      </c>
      <c r="J63" s="89" t="b">
        <v>0</v>
      </c>
      <c r="K63" s="89" t="b">
        <v>0</v>
      </c>
      <c r="L63" s="89" t="b">
        <v>0</v>
      </c>
    </row>
    <row r="64" spans="1:12" ht="15">
      <c r="A64" s="90" t="s">
        <v>1751</v>
      </c>
      <c r="B64" s="89" t="s">
        <v>1459</v>
      </c>
      <c r="C64" s="89">
        <v>5</v>
      </c>
      <c r="D64" s="103">
        <v>0.00047305905966856405</v>
      </c>
      <c r="E64" s="103">
        <v>1.8895733535098596</v>
      </c>
      <c r="F64" s="89" t="s">
        <v>3520</v>
      </c>
      <c r="G64" s="89" t="b">
        <v>0</v>
      </c>
      <c r="H64" s="89" t="b">
        <v>0</v>
      </c>
      <c r="I64" s="89" t="b">
        <v>0</v>
      </c>
      <c r="J64" s="89" t="b">
        <v>0</v>
      </c>
      <c r="K64" s="89" t="b">
        <v>0</v>
      </c>
      <c r="L64" s="89" t="b">
        <v>0</v>
      </c>
    </row>
    <row r="65" spans="1:12" ht="15">
      <c r="A65" s="90" t="s">
        <v>1456</v>
      </c>
      <c r="B65" s="89" t="s">
        <v>1455</v>
      </c>
      <c r="C65" s="89">
        <v>5</v>
      </c>
      <c r="D65" s="103">
        <v>0.00047305905966856405</v>
      </c>
      <c r="E65" s="103">
        <v>0.0463513184943581</v>
      </c>
      <c r="F65" s="89" t="s">
        <v>3520</v>
      </c>
      <c r="G65" s="89" t="b">
        <v>0</v>
      </c>
      <c r="H65" s="89" t="b">
        <v>0</v>
      </c>
      <c r="I65" s="89" t="b">
        <v>0</v>
      </c>
      <c r="J65" s="89" t="b">
        <v>0</v>
      </c>
      <c r="K65" s="89" t="b">
        <v>0</v>
      </c>
      <c r="L65" s="89" t="b">
        <v>0</v>
      </c>
    </row>
    <row r="66" spans="1:12" ht="15">
      <c r="A66" s="90" t="s">
        <v>1884</v>
      </c>
      <c r="B66" s="89" t="s">
        <v>1931</v>
      </c>
      <c r="C66" s="89">
        <v>5</v>
      </c>
      <c r="D66" s="103">
        <v>0.0007139004918014352</v>
      </c>
      <c r="E66" s="103">
        <v>3.300818828961434</v>
      </c>
      <c r="F66" s="89" t="s">
        <v>3520</v>
      </c>
      <c r="G66" s="89" t="b">
        <v>0</v>
      </c>
      <c r="H66" s="89" t="b">
        <v>0</v>
      </c>
      <c r="I66" s="89" t="b">
        <v>0</v>
      </c>
      <c r="J66" s="89" t="b">
        <v>0</v>
      </c>
      <c r="K66" s="89" t="b">
        <v>0</v>
      </c>
      <c r="L66" s="89" t="b">
        <v>0</v>
      </c>
    </row>
    <row r="67" spans="1:12" ht="15">
      <c r="A67" s="90" t="s">
        <v>1455</v>
      </c>
      <c r="B67" s="89" t="s">
        <v>1483</v>
      </c>
      <c r="C67" s="89">
        <v>5</v>
      </c>
      <c r="D67" s="103">
        <v>0.0006101757327689836</v>
      </c>
      <c r="E67" s="103">
        <v>0.9093936027654059</v>
      </c>
      <c r="F67" s="89" t="s">
        <v>3520</v>
      </c>
      <c r="G67" s="89" t="b">
        <v>0</v>
      </c>
      <c r="H67" s="89" t="b">
        <v>0</v>
      </c>
      <c r="I67" s="89" t="b">
        <v>0</v>
      </c>
      <c r="J67" s="89" t="b">
        <v>0</v>
      </c>
      <c r="K67" s="89" t="b">
        <v>0</v>
      </c>
      <c r="L67" s="89" t="b">
        <v>0</v>
      </c>
    </row>
    <row r="68" spans="1:12" ht="15">
      <c r="A68" s="90" t="s">
        <v>1501</v>
      </c>
      <c r="B68" s="89" t="s">
        <v>1992</v>
      </c>
      <c r="C68" s="89">
        <v>5</v>
      </c>
      <c r="D68" s="103">
        <v>0.0005495006383386613</v>
      </c>
      <c r="E68" s="103">
        <v>2.8157286445704965</v>
      </c>
      <c r="F68" s="89" t="s">
        <v>3520</v>
      </c>
      <c r="G68" s="89" t="b">
        <v>0</v>
      </c>
      <c r="H68" s="89" t="b">
        <v>0</v>
      </c>
      <c r="I68" s="89" t="b">
        <v>0</v>
      </c>
      <c r="J68" s="89" t="b">
        <v>0</v>
      </c>
      <c r="K68" s="89" t="b">
        <v>0</v>
      </c>
      <c r="L68" s="89" t="b">
        <v>0</v>
      </c>
    </row>
    <row r="69" spans="1:12" ht="15">
      <c r="A69" s="90" t="s">
        <v>1455</v>
      </c>
      <c r="B69" s="89" t="s">
        <v>1460</v>
      </c>
      <c r="C69" s="89">
        <v>5</v>
      </c>
      <c r="D69" s="103">
        <v>0.00047305905966856405</v>
      </c>
      <c r="E69" s="103">
        <v>0.3964339228170359</v>
      </c>
      <c r="F69" s="89" t="s">
        <v>3520</v>
      </c>
      <c r="G69" s="89" t="b">
        <v>0</v>
      </c>
      <c r="H69" s="89" t="b">
        <v>0</v>
      </c>
      <c r="I69" s="89" t="b">
        <v>0</v>
      </c>
      <c r="J69" s="89" t="b">
        <v>0</v>
      </c>
      <c r="K69" s="89" t="b">
        <v>0</v>
      </c>
      <c r="L69" s="89" t="b">
        <v>0</v>
      </c>
    </row>
    <row r="70" spans="1:12" ht="15">
      <c r="A70" s="90" t="s">
        <v>1460</v>
      </c>
      <c r="B70" s="89" t="s">
        <v>1470</v>
      </c>
      <c r="C70" s="89">
        <v>5</v>
      </c>
      <c r="D70" s="103">
        <v>0.00047305905966856405</v>
      </c>
      <c r="E70" s="103">
        <v>1.2193315003664924</v>
      </c>
      <c r="F70" s="89" t="s">
        <v>3520</v>
      </c>
      <c r="G70" s="89" t="b">
        <v>0</v>
      </c>
      <c r="H70" s="89" t="b">
        <v>0</v>
      </c>
      <c r="I70" s="89" t="b">
        <v>0</v>
      </c>
      <c r="J70" s="89" t="b">
        <v>0</v>
      </c>
      <c r="K70" s="89" t="b">
        <v>0</v>
      </c>
      <c r="L70" s="89" t="b">
        <v>0</v>
      </c>
    </row>
    <row r="71" spans="1:12" ht="15">
      <c r="A71" s="90" t="s">
        <v>1464</v>
      </c>
      <c r="B71" s="89" t="s">
        <v>1775</v>
      </c>
      <c r="C71" s="89">
        <v>5</v>
      </c>
      <c r="D71" s="103">
        <v>0.0005064509737365319</v>
      </c>
      <c r="E71" s="103">
        <v>2.3044531136165283</v>
      </c>
      <c r="F71" s="89" t="s">
        <v>3520</v>
      </c>
      <c r="G71" s="89" t="b">
        <v>0</v>
      </c>
      <c r="H71" s="89" t="b">
        <v>0</v>
      </c>
      <c r="I71" s="89" t="b">
        <v>0</v>
      </c>
      <c r="J71" s="89" t="b">
        <v>1</v>
      </c>
      <c r="K71" s="89" t="b">
        <v>0</v>
      </c>
      <c r="L71" s="89" t="b">
        <v>0</v>
      </c>
    </row>
    <row r="72" spans="1:12" ht="15">
      <c r="A72" s="90" t="s">
        <v>1483</v>
      </c>
      <c r="B72" s="89" t="s">
        <v>1471</v>
      </c>
      <c r="C72" s="89">
        <v>5</v>
      </c>
      <c r="D72" s="103">
        <v>0.0005495006383386613</v>
      </c>
      <c r="E72" s="103">
        <v>1.7425103454965485</v>
      </c>
      <c r="F72" s="89" t="s">
        <v>3520</v>
      </c>
      <c r="G72" s="89" t="b">
        <v>0</v>
      </c>
      <c r="H72" s="89" t="b">
        <v>0</v>
      </c>
      <c r="I72" s="89" t="b">
        <v>0</v>
      </c>
      <c r="J72" s="89" t="b">
        <v>0</v>
      </c>
      <c r="K72" s="89" t="b">
        <v>0</v>
      </c>
      <c r="L72" s="89" t="b">
        <v>0</v>
      </c>
    </row>
    <row r="73" spans="1:12" ht="15">
      <c r="A73" s="90" t="s">
        <v>1964</v>
      </c>
      <c r="B73" s="89" t="s">
        <v>1712</v>
      </c>
      <c r="C73" s="89">
        <v>5</v>
      </c>
      <c r="D73" s="103">
        <v>0.0006101757327689836</v>
      </c>
      <c r="E73" s="103">
        <v>3.255061338400759</v>
      </c>
      <c r="F73" s="89" t="s">
        <v>3520</v>
      </c>
      <c r="G73" s="89" t="b">
        <v>0</v>
      </c>
      <c r="H73" s="89" t="b">
        <v>0</v>
      </c>
      <c r="I73" s="89" t="b">
        <v>0</v>
      </c>
      <c r="J73" s="89" t="b">
        <v>0</v>
      </c>
      <c r="K73" s="89" t="b">
        <v>0</v>
      </c>
      <c r="L73" s="89" t="b">
        <v>0</v>
      </c>
    </row>
    <row r="74" spans="1:12" ht="15">
      <c r="A74" s="90" t="s">
        <v>1652</v>
      </c>
      <c r="B74" s="89" t="s">
        <v>2212</v>
      </c>
      <c r="C74" s="89">
        <v>4</v>
      </c>
      <c r="D74" s="103">
        <v>0.0004396005106709291</v>
      </c>
      <c r="E74" s="103">
        <v>3.1581513253927027</v>
      </c>
      <c r="F74" s="89" t="s">
        <v>3520</v>
      </c>
      <c r="G74" s="89" t="b">
        <v>0</v>
      </c>
      <c r="H74" s="89" t="b">
        <v>0</v>
      </c>
      <c r="I74" s="89" t="b">
        <v>0</v>
      </c>
      <c r="J74" s="89" t="b">
        <v>0</v>
      </c>
      <c r="K74" s="89" t="b">
        <v>0</v>
      </c>
      <c r="L74" s="89" t="b">
        <v>0</v>
      </c>
    </row>
    <row r="75" spans="1:12" ht="15">
      <c r="A75" s="90" t="s">
        <v>2005</v>
      </c>
      <c r="B75" s="89" t="s">
        <v>2119</v>
      </c>
      <c r="C75" s="89">
        <v>4</v>
      </c>
      <c r="D75" s="103">
        <v>0.00048814058621518693</v>
      </c>
      <c r="E75" s="103">
        <v>3.459181321056684</v>
      </c>
      <c r="F75" s="89" t="s">
        <v>3520</v>
      </c>
      <c r="G75" s="89" t="b">
        <v>0</v>
      </c>
      <c r="H75" s="89" t="b">
        <v>0</v>
      </c>
      <c r="I75" s="89" t="b">
        <v>0</v>
      </c>
      <c r="J75" s="89" t="b">
        <v>0</v>
      </c>
      <c r="K75" s="89" t="b">
        <v>0</v>
      </c>
      <c r="L75" s="89" t="b">
        <v>0</v>
      </c>
    </row>
    <row r="76" spans="1:12" ht="15">
      <c r="A76" s="90" t="s">
        <v>1456</v>
      </c>
      <c r="B76" s="89" t="s">
        <v>1480</v>
      </c>
      <c r="C76" s="89">
        <v>4</v>
      </c>
      <c r="D76" s="103">
        <v>0.0004396005106709291</v>
      </c>
      <c r="E76" s="103">
        <v>0.9052376429942481</v>
      </c>
      <c r="F76" s="89" t="s">
        <v>3520</v>
      </c>
      <c r="G76" s="89" t="b">
        <v>0</v>
      </c>
      <c r="H76" s="89" t="b">
        <v>0</v>
      </c>
      <c r="I76" s="89" t="b">
        <v>0</v>
      </c>
      <c r="J76" s="89" t="b">
        <v>0</v>
      </c>
      <c r="K76" s="89" t="b">
        <v>0</v>
      </c>
      <c r="L76" s="89" t="b">
        <v>0</v>
      </c>
    </row>
    <row r="77" spans="1:12" ht="15">
      <c r="A77" s="90" t="s">
        <v>965</v>
      </c>
      <c r="B77" s="89" t="s">
        <v>1990</v>
      </c>
      <c r="C77" s="89">
        <v>4</v>
      </c>
      <c r="D77" s="103">
        <v>0.0004396005106709291</v>
      </c>
      <c r="E77" s="103">
        <v>2.3800000750090593</v>
      </c>
      <c r="F77" s="89" t="s">
        <v>3520</v>
      </c>
      <c r="G77" s="89" t="b">
        <v>0</v>
      </c>
      <c r="H77" s="89" t="b">
        <v>0</v>
      </c>
      <c r="I77" s="89" t="b">
        <v>0</v>
      </c>
      <c r="J77" s="89" t="b">
        <v>0</v>
      </c>
      <c r="K77" s="89" t="b">
        <v>0</v>
      </c>
      <c r="L77" s="89" t="b">
        <v>0</v>
      </c>
    </row>
    <row r="78" spans="1:12" ht="15">
      <c r="A78" s="90" t="s">
        <v>1462</v>
      </c>
      <c r="B78" s="89" t="s">
        <v>1525</v>
      </c>
      <c r="C78" s="89">
        <v>4</v>
      </c>
      <c r="D78" s="103">
        <v>0.00040516077898922556</v>
      </c>
      <c r="E78" s="103">
        <v>1.766334401779454</v>
      </c>
      <c r="F78" s="89" t="s">
        <v>3520</v>
      </c>
      <c r="G78" s="89" t="b">
        <v>0</v>
      </c>
      <c r="H78" s="89" t="b">
        <v>0</v>
      </c>
      <c r="I78" s="89" t="b">
        <v>0</v>
      </c>
      <c r="J78" s="89" t="b">
        <v>0</v>
      </c>
      <c r="K78" s="89" t="b">
        <v>0</v>
      </c>
      <c r="L78" s="89" t="b">
        <v>0</v>
      </c>
    </row>
    <row r="79" spans="1:12" ht="15">
      <c r="A79" s="90" t="s">
        <v>2102</v>
      </c>
      <c r="B79" s="89" t="s">
        <v>1614</v>
      </c>
      <c r="C79" s="89">
        <v>4</v>
      </c>
      <c r="D79" s="103">
        <v>0.00048814058621518693</v>
      </c>
      <c r="E79" s="103">
        <v>3.078970079345078</v>
      </c>
      <c r="F79" s="89" t="s">
        <v>3520</v>
      </c>
      <c r="G79" s="89" t="b">
        <v>0</v>
      </c>
      <c r="H79" s="89" t="b">
        <v>0</v>
      </c>
      <c r="I79" s="89" t="b">
        <v>0</v>
      </c>
      <c r="J79" s="89" t="b">
        <v>0</v>
      </c>
      <c r="K79" s="89" t="b">
        <v>0</v>
      </c>
      <c r="L79" s="89" t="b">
        <v>0</v>
      </c>
    </row>
    <row r="80" spans="1:12" ht="15">
      <c r="A80" s="90" t="s">
        <v>1835</v>
      </c>
      <c r="B80" s="89" t="s">
        <v>1970</v>
      </c>
      <c r="C80" s="89">
        <v>4</v>
      </c>
      <c r="D80" s="103">
        <v>0.0005711203934411483</v>
      </c>
      <c r="E80" s="103">
        <v>3.2830900620010026</v>
      </c>
      <c r="F80" s="89" t="s">
        <v>3520</v>
      </c>
      <c r="G80" s="89" t="b">
        <v>0</v>
      </c>
      <c r="H80" s="89" t="b">
        <v>0</v>
      </c>
      <c r="I80" s="89" t="b">
        <v>0</v>
      </c>
      <c r="J80" s="89" t="b">
        <v>0</v>
      </c>
      <c r="K80" s="89" t="b">
        <v>0</v>
      </c>
      <c r="L80" s="89" t="b">
        <v>0</v>
      </c>
    </row>
    <row r="81" spans="1:12" ht="15">
      <c r="A81" s="90" t="s">
        <v>1580</v>
      </c>
      <c r="B81" s="89" t="s">
        <v>2017</v>
      </c>
      <c r="C81" s="89">
        <v>4</v>
      </c>
      <c r="D81" s="103">
        <v>0.00048814058621518693</v>
      </c>
      <c r="E81" s="103">
        <v>2.9472979600778095</v>
      </c>
      <c r="F81" s="89" t="s">
        <v>3520</v>
      </c>
      <c r="G81" s="89" t="b">
        <v>0</v>
      </c>
      <c r="H81" s="89" t="b">
        <v>0</v>
      </c>
      <c r="I81" s="89" t="b">
        <v>0</v>
      </c>
      <c r="J81" s="89" t="b">
        <v>0</v>
      </c>
      <c r="K81" s="89" t="b">
        <v>0</v>
      </c>
      <c r="L81" s="89" t="b">
        <v>0</v>
      </c>
    </row>
    <row r="82" spans="1:12" ht="15">
      <c r="A82" s="90" t="s">
        <v>1804</v>
      </c>
      <c r="B82" s="89" t="s">
        <v>1649</v>
      </c>
      <c r="C82" s="89">
        <v>4</v>
      </c>
      <c r="D82" s="103">
        <v>0.0005711203934411483</v>
      </c>
      <c r="E82" s="103">
        <v>2.8737205915481834</v>
      </c>
      <c r="F82" s="89" t="s">
        <v>3520</v>
      </c>
      <c r="G82" s="89" t="b">
        <v>0</v>
      </c>
      <c r="H82" s="89" t="b">
        <v>0</v>
      </c>
      <c r="I82" s="89" t="b">
        <v>0</v>
      </c>
      <c r="J82" s="89" t="b">
        <v>0</v>
      </c>
      <c r="K82" s="89" t="b">
        <v>0</v>
      </c>
      <c r="L82" s="89" t="b">
        <v>0</v>
      </c>
    </row>
    <row r="83" spans="1:12" ht="15">
      <c r="A83" s="90" t="s">
        <v>1802</v>
      </c>
      <c r="B83" s="89" t="s">
        <v>1615</v>
      </c>
      <c r="C83" s="89">
        <v>4</v>
      </c>
      <c r="D83" s="103">
        <v>0.00048814058621518693</v>
      </c>
      <c r="E83" s="103">
        <v>2.8359320306587836</v>
      </c>
      <c r="F83" s="89" t="s">
        <v>3520</v>
      </c>
      <c r="G83" s="89" t="b">
        <v>0</v>
      </c>
      <c r="H83" s="89" t="b">
        <v>0</v>
      </c>
      <c r="I83" s="89" t="b">
        <v>0</v>
      </c>
      <c r="J83" s="89" t="b">
        <v>0</v>
      </c>
      <c r="K83" s="89" t="b">
        <v>0</v>
      </c>
      <c r="L83" s="89" t="b">
        <v>0</v>
      </c>
    </row>
    <row r="84" spans="1:12" ht="15">
      <c r="A84" s="90" t="s">
        <v>1486</v>
      </c>
      <c r="B84" s="89" t="s">
        <v>1591</v>
      </c>
      <c r="C84" s="89">
        <v>4</v>
      </c>
      <c r="D84" s="103">
        <v>0.00040516077898922556</v>
      </c>
      <c r="E84" s="103">
        <v>2.183869966514872</v>
      </c>
      <c r="F84" s="89" t="s">
        <v>3520</v>
      </c>
      <c r="G84" s="89" t="b">
        <v>0</v>
      </c>
      <c r="H84" s="89" t="b">
        <v>0</v>
      </c>
      <c r="I84" s="89" t="b">
        <v>0</v>
      </c>
      <c r="J84" s="89" t="b">
        <v>0</v>
      </c>
      <c r="K84" s="89" t="b">
        <v>0</v>
      </c>
      <c r="L84" s="89" t="b">
        <v>0</v>
      </c>
    </row>
    <row r="85" spans="1:12" ht="15">
      <c r="A85" s="90" t="s">
        <v>2094</v>
      </c>
      <c r="B85" s="89" t="s">
        <v>2092</v>
      </c>
      <c r="C85" s="89">
        <v>4</v>
      </c>
      <c r="D85" s="103">
        <v>0.00048814058621518693</v>
      </c>
      <c r="E85" s="103">
        <v>3.55609133406474</v>
      </c>
      <c r="F85" s="89" t="s">
        <v>3520</v>
      </c>
      <c r="G85" s="89" t="b">
        <v>0</v>
      </c>
      <c r="H85" s="89" t="b">
        <v>0</v>
      </c>
      <c r="I85" s="89" t="b">
        <v>0</v>
      </c>
      <c r="J85" s="89" t="b">
        <v>0</v>
      </c>
      <c r="K85" s="89" t="b">
        <v>0</v>
      </c>
      <c r="L85" s="89" t="b">
        <v>0</v>
      </c>
    </row>
    <row r="86" spans="1:12" ht="15">
      <c r="A86" s="90" t="s">
        <v>1526</v>
      </c>
      <c r="B86" s="89" t="s">
        <v>1957</v>
      </c>
      <c r="C86" s="89">
        <v>4</v>
      </c>
      <c r="D86" s="103">
        <v>0.0005711203934411483</v>
      </c>
      <c r="E86" s="103">
        <v>2.8307923910063724</v>
      </c>
      <c r="F86" s="89" t="s">
        <v>3520</v>
      </c>
      <c r="G86" s="89" t="b">
        <v>0</v>
      </c>
      <c r="H86" s="89" t="b">
        <v>0</v>
      </c>
      <c r="I86" s="89" t="b">
        <v>0</v>
      </c>
      <c r="J86" s="89" t="b">
        <v>0</v>
      </c>
      <c r="K86" s="89" t="b">
        <v>0</v>
      </c>
      <c r="L86" s="89" t="b">
        <v>0</v>
      </c>
    </row>
    <row r="87" spans="1:12" ht="15">
      <c r="A87" s="90" t="s">
        <v>1473</v>
      </c>
      <c r="B87" s="89" t="s">
        <v>1545</v>
      </c>
      <c r="C87" s="89">
        <v>4</v>
      </c>
      <c r="D87" s="103">
        <v>0.0005711203934411483</v>
      </c>
      <c r="E87" s="103">
        <v>1.9433074773450048</v>
      </c>
      <c r="F87" s="89" t="s">
        <v>3520</v>
      </c>
      <c r="G87" s="89" t="b">
        <v>0</v>
      </c>
      <c r="H87" s="89" t="b">
        <v>0</v>
      </c>
      <c r="I87" s="89" t="b">
        <v>0</v>
      </c>
      <c r="J87" s="89" t="b">
        <v>0</v>
      </c>
      <c r="K87" s="89" t="b">
        <v>0</v>
      </c>
      <c r="L87" s="89" t="b">
        <v>0</v>
      </c>
    </row>
    <row r="88" spans="1:12" ht="15">
      <c r="A88" s="90" t="s">
        <v>1795</v>
      </c>
      <c r="B88" s="89" t="s">
        <v>1510</v>
      </c>
      <c r="C88" s="89">
        <v>4</v>
      </c>
      <c r="D88" s="103">
        <v>0.0004396005106709291</v>
      </c>
      <c r="E88" s="103">
        <v>2.614083281042427</v>
      </c>
      <c r="F88" s="89" t="s">
        <v>3520</v>
      </c>
      <c r="G88" s="89" t="b">
        <v>0</v>
      </c>
      <c r="H88" s="89" t="b">
        <v>0</v>
      </c>
      <c r="I88" s="89" t="b">
        <v>0</v>
      </c>
      <c r="J88" s="89" t="b">
        <v>0</v>
      </c>
      <c r="K88" s="89" t="b">
        <v>0</v>
      </c>
      <c r="L88" s="89" t="b">
        <v>0</v>
      </c>
    </row>
    <row r="89" spans="1:12" ht="15">
      <c r="A89" s="90" t="s">
        <v>2274</v>
      </c>
      <c r="B89" s="89" t="s">
        <v>2066</v>
      </c>
      <c r="C89" s="89">
        <v>4</v>
      </c>
      <c r="D89" s="103">
        <v>0.0005711203934411483</v>
      </c>
      <c r="E89" s="103">
        <v>3.459181321056684</v>
      </c>
      <c r="F89" s="89" t="s">
        <v>3520</v>
      </c>
      <c r="G89" s="89" t="b">
        <v>0</v>
      </c>
      <c r="H89" s="89" t="b">
        <v>0</v>
      </c>
      <c r="I89" s="89" t="b">
        <v>0</v>
      </c>
      <c r="J89" s="89" t="b">
        <v>0</v>
      </c>
      <c r="K89" s="89" t="b">
        <v>0</v>
      </c>
      <c r="L89" s="89" t="b">
        <v>0</v>
      </c>
    </row>
    <row r="90" spans="1:12" ht="15">
      <c r="A90" s="90" t="s">
        <v>1724</v>
      </c>
      <c r="B90" s="89" t="s">
        <v>1711</v>
      </c>
      <c r="C90" s="89">
        <v>4</v>
      </c>
      <c r="D90" s="103">
        <v>0.0005711203934411483</v>
      </c>
      <c r="E90" s="103">
        <v>2.954031342736778</v>
      </c>
      <c r="F90" s="89" t="s">
        <v>3520</v>
      </c>
      <c r="G90" s="89" t="b">
        <v>0</v>
      </c>
      <c r="H90" s="89" t="b">
        <v>0</v>
      </c>
      <c r="I90" s="89" t="b">
        <v>0</v>
      </c>
      <c r="J90" s="89" t="b">
        <v>0</v>
      </c>
      <c r="K90" s="89" t="b">
        <v>0</v>
      </c>
      <c r="L90" s="89" t="b">
        <v>0</v>
      </c>
    </row>
    <row r="91" spans="1:12" ht="15">
      <c r="A91" s="90" t="s">
        <v>1498</v>
      </c>
      <c r="B91" s="89" t="s">
        <v>1469</v>
      </c>
      <c r="C91" s="89">
        <v>4</v>
      </c>
      <c r="D91" s="103">
        <v>0.0004396005106709291</v>
      </c>
      <c r="E91" s="103">
        <v>1.7465316194294727</v>
      </c>
      <c r="F91" s="89" t="s">
        <v>3520</v>
      </c>
      <c r="G91" s="89" t="b">
        <v>0</v>
      </c>
      <c r="H91" s="89" t="b">
        <v>0</v>
      </c>
      <c r="I91" s="89" t="b">
        <v>0</v>
      </c>
      <c r="J91" s="89" t="b">
        <v>0</v>
      </c>
      <c r="K91" s="89" t="b">
        <v>0</v>
      </c>
      <c r="L91" s="89" t="b">
        <v>0</v>
      </c>
    </row>
    <row r="92" spans="1:12" ht="15">
      <c r="A92" s="90" t="s">
        <v>1936</v>
      </c>
      <c r="B92" s="89" t="s">
        <v>965</v>
      </c>
      <c r="C92" s="89">
        <v>4</v>
      </c>
      <c r="D92" s="103">
        <v>0.00048814058621518693</v>
      </c>
      <c r="E92" s="103">
        <v>2.3800000750090593</v>
      </c>
      <c r="F92" s="89" t="s">
        <v>3520</v>
      </c>
      <c r="G92" s="89" t="b">
        <v>0</v>
      </c>
      <c r="H92" s="89" t="b">
        <v>0</v>
      </c>
      <c r="I92" s="89" t="b">
        <v>0</v>
      </c>
      <c r="J92" s="89" t="b">
        <v>0</v>
      </c>
      <c r="K92" s="89" t="b">
        <v>0</v>
      </c>
      <c r="L92" s="89" t="b">
        <v>0</v>
      </c>
    </row>
    <row r="93" spans="1:12" ht="15">
      <c r="A93" s="90" t="s">
        <v>1511</v>
      </c>
      <c r="B93" s="89" t="s">
        <v>1801</v>
      </c>
      <c r="C93" s="89">
        <v>4</v>
      </c>
      <c r="D93" s="103">
        <v>0.00048814058621518693</v>
      </c>
      <c r="E93" s="103">
        <v>2.614083281042427</v>
      </c>
      <c r="F93" s="89" t="s">
        <v>3520</v>
      </c>
      <c r="G93" s="89" t="b">
        <v>0</v>
      </c>
      <c r="H93" s="89" t="b">
        <v>0</v>
      </c>
      <c r="I93" s="89" t="b">
        <v>0</v>
      </c>
      <c r="J93" s="89" t="b">
        <v>0</v>
      </c>
      <c r="K93" s="89" t="b">
        <v>0</v>
      </c>
      <c r="L93" s="89" t="b">
        <v>0</v>
      </c>
    </row>
    <row r="94" spans="1:12" ht="15">
      <c r="A94" s="90" t="s">
        <v>1559</v>
      </c>
      <c r="B94" s="89" t="s">
        <v>1600</v>
      </c>
      <c r="C94" s="89">
        <v>4</v>
      </c>
      <c r="D94" s="103">
        <v>0.00048814058621518693</v>
      </c>
      <c r="E94" s="103">
        <v>2.504938811617359</v>
      </c>
      <c r="F94" s="89" t="s">
        <v>3520</v>
      </c>
      <c r="G94" s="89" t="b">
        <v>0</v>
      </c>
      <c r="H94" s="89" t="b">
        <v>0</v>
      </c>
      <c r="I94" s="89" t="b">
        <v>0</v>
      </c>
      <c r="J94" s="89" t="b">
        <v>0</v>
      </c>
      <c r="K94" s="89" t="b">
        <v>0</v>
      </c>
      <c r="L94" s="89" t="b">
        <v>0</v>
      </c>
    </row>
    <row r="95" spans="1:12" ht="15">
      <c r="A95" s="90" t="s">
        <v>1626</v>
      </c>
      <c r="B95" s="89" t="s">
        <v>1888</v>
      </c>
      <c r="C95" s="89">
        <v>4</v>
      </c>
      <c r="D95" s="103">
        <v>0.0005711203934411483</v>
      </c>
      <c r="E95" s="103">
        <v>2.9406673811787964</v>
      </c>
      <c r="F95" s="89" t="s">
        <v>3520</v>
      </c>
      <c r="G95" s="89" t="b">
        <v>0</v>
      </c>
      <c r="H95" s="89" t="b">
        <v>0</v>
      </c>
      <c r="I95" s="89" t="b">
        <v>0</v>
      </c>
      <c r="J95" s="89" t="b">
        <v>0</v>
      </c>
      <c r="K95" s="89" t="b">
        <v>0</v>
      </c>
      <c r="L95" s="89" t="b">
        <v>0</v>
      </c>
    </row>
    <row r="96" spans="1:12" ht="15">
      <c r="A96" s="90" t="s">
        <v>1538</v>
      </c>
      <c r="B96" s="89" t="s">
        <v>1456</v>
      </c>
      <c r="C96" s="89">
        <v>4</v>
      </c>
      <c r="D96" s="103">
        <v>0.0004396005106709291</v>
      </c>
      <c r="E96" s="103">
        <v>1.192479354172596</v>
      </c>
      <c r="F96" s="89" t="s">
        <v>3520</v>
      </c>
      <c r="G96" s="89" t="b">
        <v>0</v>
      </c>
      <c r="H96" s="89" t="b">
        <v>0</v>
      </c>
      <c r="I96" s="89" t="b">
        <v>0</v>
      </c>
      <c r="J96" s="89" t="b">
        <v>0</v>
      </c>
      <c r="K96" s="89" t="b">
        <v>0</v>
      </c>
      <c r="L96" s="89" t="b">
        <v>0</v>
      </c>
    </row>
    <row r="97" spans="1:12" ht="15">
      <c r="A97" s="90" t="s">
        <v>1455</v>
      </c>
      <c r="B97" s="89" t="s">
        <v>1535</v>
      </c>
      <c r="C97" s="89">
        <v>4</v>
      </c>
      <c r="D97" s="103">
        <v>0.0004396005106709291</v>
      </c>
      <c r="E97" s="103">
        <v>1.0997253009356973</v>
      </c>
      <c r="F97" s="89" t="s">
        <v>3520</v>
      </c>
      <c r="G97" s="89" t="b">
        <v>0</v>
      </c>
      <c r="H97" s="89" t="b">
        <v>0</v>
      </c>
      <c r="I97" s="89" t="b">
        <v>0</v>
      </c>
      <c r="J97" s="89" t="b">
        <v>0</v>
      </c>
      <c r="K97" s="89" t="b">
        <v>0</v>
      </c>
      <c r="L97" s="89" t="b">
        <v>0</v>
      </c>
    </row>
    <row r="98" spans="1:12" ht="15">
      <c r="A98" s="90" t="s">
        <v>1458</v>
      </c>
      <c r="B98" s="89" t="s">
        <v>1522</v>
      </c>
      <c r="C98" s="89">
        <v>4</v>
      </c>
      <c r="D98" s="103">
        <v>0.0004396005106709291</v>
      </c>
      <c r="E98" s="103">
        <v>1.411517126455124</v>
      </c>
      <c r="F98" s="89" t="s">
        <v>3520</v>
      </c>
      <c r="G98" s="89" t="b">
        <v>0</v>
      </c>
      <c r="H98" s="89" t="b">
        <v>0</v>
      </c>
      <c r="I98" s="89" t="b">
        <v>0</v>
      </c>
      <c r="J98" s="89" t="b">
        <v>0</v>
      </c>
      <c r="K98" s="89" t="b">
        <v>0</v>
      </c>
      <c r="L98" s="89" t="b">
        <v>0</v>
      </c>
    </row>
    <row r="99" spans="1:12" ht="15">
      <c r="A99" s="90" t="s">
        <v>1645</v>
      </c>
      <c r="B99" s="89" t="s">
        <v>2239</v>
      </c>
      <c r="C99" s="89">
        <v>4</v>
      </c>
      <c r="D99" s="103">
        <v>0.0005711203934411483</v>
      </c>
      <c r="E99" s="103">
        <v>3.116758640234478</v>
      </c>
      <c r="F99" s="89" t="s">
        <v>3520</v>
      </c>
      <c r="G99" s="89" t="b">
        <v>0</v>
      </c>
      <c r="H99" s="89" t="b">
        <v>0</v>
      </c>
      <c r="I99" s="89" t="b">
        <v>0</v>
      </c>
      <c r="J99" s="89" t="b">
        <v>0</v>
      </c>
      <c r="K99" s="89" t="b">
        <v>0</v>
      </c>
      <c r="L99" s="89" t="b">
        <v>0</v>
      </c>
    </row>
    <row r="100" spans="1:12" ht="15">
      <c r="A100" s="90" t="s">
        <v>1807</v>
      </c>
      <c r="B100" s="89" t="s">
        <v>1471</v>
      </c>
      <c r="C100" s="89">
        <v>4</v>
      </c>
      <c r="D100" s="103">
        <v>0.0005711203934411483</v>
      </c>
      <c r="E100" s="103">
        <v>2.291863986308508</v>
      </c>
      <c r="F100" s="89" t="s">
        <v>3520</v>
      </c>
      <c r="G100" s="89" t="b">
        <v>0</v>
      </c>
      <c r="H100" s="89" t="b">
        <v>0</v>
      </c>
      <c r="I100" s="89" t="b">
        <v>0</v>
      </c>
      <c r="J100" s="89" t="b">
        <v>0</v>
      </c>
      <c r="K100" s="89" t="b">
        <v>0</v>
      </c>
      <c r="L100" s="89" t="b">
        <v>0</v>
      </c>
    </row>
    <row r="101" spans="1:12" ht="15">
      <c r="A101" s="90" t="s">
        <v>1455</v>
      </c>
      <c r="B101" s="89" t="s">
        <v>1756</v>
      </c>
      <c r="C101" s="89">
        <v>4</v>
      </c>
      <c r="D101" s="103">
        <v>0.00040516077898922556</v>
      </c>
      <c r="E101" s="103">
        <v>1.4007552965996786</v>
      </c>
      <c r="F101" s="89" t="s">
        <v>3520</v>
      </c>
      <c r="G101" s="89" t="b">
        <v>0</v>
      </c>
      <c r="H101" s="89" t="b">
        <v>0</v>
      </c>
      <c r="I101" s="89" t="b">
        <v>0</v>
      </c>
      <c r="J101" s="89" t="b">
        <v>0</v>
      </c>
      <c r="K101" s="89" t="b">
        <v>0</v>
      </c>
      <c r="L101" s="89" t="b">
        <v>0</v>
      </c>
    </row>
    <row r="102" spans="1:12" ht="15">
      <c r="A102" s="90" t="s">
        <v>1455</v>
      </c>
      <c r="B102" s="89" t="s">
        <v>1677</v>
      </c>
      <c r="C102" s="89">
        <v>4</v>
      </c>
      <c r="D102" s="103">
        <v>0.00040516077898922556</v>
      </c>
      <c r="E102" s="103">
        <v>1.303845283591622</v>
      </c>
      <c r="F102" s="89" t="s">
        <v>3520</v>
      </c>
      <c r="G102" s="89" t="b">
        <v>0</v>
      </c>
      <c r="H102" s="89" t="b">
        <v>0</v>
      </c>
      <c r="I102" s="89" t="b">
        <v>0</v>
      </c>
      <c r="J102" s="89" t="b">
        <v>0</v>
      </c>
      <c r="K102" s="89" t="b">
        <v>0</v>
      </c>
      <c r="L102" s="89" t="b">
        <v>0</v>
      </c>
    </row>
    <row r="103" spans="1:12" ht="15">
      <c r="A103" s="90" t="s">
        <v>1484</v>
      </c>
      <c r="B103" s="89" t="s">
        <v>1244</v>
      </c>
      <c r="C103" s="89">
        <v>4</v>
      </c>
      <c r="D103" s="103">
        <v>0.0005711203934411483</v>
      </c>
      <c r="E103" s="103">
        <v>2.5698796185503734</v>
      </c>
      <c r="F103" s="89" t="s">
        <v>3520</v>
      </c>
      <c r="G103" s="89" t="b">
        <v>0</v>
      </c>
      <c r="H103" s="89" t="b">
        <v>0</v>
      </c>
      <c r="I103" s="89" t="b">
        <v>0</v>
      </c>
      <c r="J103" s="89" t="b">
        <v>0</v>
      </c>
      <c r="K103" s="89" t="b">
        <v>0</v>
      </c>
      <c r="L103" s="89" t="b">
        <v>0</v>
      </c>
    </row>
    <row r="104" spans="1:12" ht="15">
      <c r="A104" s="90" t="s">
        <v>2194</v>
      </c>
      <c r="B104" s="89" t="s">
        <v>2146</v>
      </c>
      <c r="C104" s="89">
        <v>4</v>
      </c>
      <c r="D104" s="103">
        <v>0.0005711203934411483</v>
      </c>
      <c r="E104" s="103">
        <v>3.55609133406474</v>
      </c>
      <c r="F104" s="89" t="s">
        <v>3520</v>
      </c>
      <c r="G104" s="89" t="b">
        <v>0</v>
      </c>
      <c r="H104" s="89" t="b">
        <v>0</v>
      </c>
      <c r="I104" s="89" t="b">
        <v>0</v>
      </c>
      <c r="J104" s="89" t="b">
        <v>0</v>
      </c>
      <c r="K104" s="89" t="b">
        <v>0</v>
      </c>
      <c r="L104" s="89" t="b">
        <v>0</v>
      </c>
    </row>
    <row r="105" spans="1:12" ht="15">
      <c r="A105" s="90" t="s">
        <v>1511</v>
      </c>
      <c r="B105" s="89" t="s">
        <v>2009</v>
      </c>
      <c r="C105" s="89">
        <v>4</v>
      </c>
      <c r="D105" s="103">
        <v>0.0004396005106709291</v>
      </c>
      <c r="E105" s="103">
        <v>2.760211316720665</v>
      </c>
      <c r="F105" s="89" t="s">
        <v>3520</v>
      </c>
      <c r="G105" s="89" t="b">
        <v>0</v>
      </c>
      <c r="H105" s="89" t="b">
        <v>0</v>
      </c>
      <c r="I105" s="89" t="b">
        <v>0</v>
      </c>
      <c r="J105" s="89" t="b">
        <v>0</v>
      </c>
      <c r="K105" s="89" t="b">
        <v>0</v>
      </c>
      <c r="L105" s="89" t="b">
        <v>0</v>
      </c>
    </row>
    <row r="106" spans="1:12" ht="15">
      <c r="A106" s="90" t="s">
        <v>1545</v>
      </c>
      <c r="B106" s="89" t="s">
        <v>1465</v>
      </c>
      <c r="C106" s="89">
        <v>4</v>
      </c>
      <c r="D106" s="103">
        <v>0.0005711203934411483</v>
      </c>
      <c r="E106" s="103">
        <v>1.8748500966891533</v>
      </c>
      <c r="F106" s="89" t="s">
        <v>3520</v>
      </c>
      <c r="G106" s="89" t="b">
        <v>0</v>
      </c>
      <c r="H106" s="89" t="b">
        <v>0</v>
      </c>
      <c r="I106" s="89" t="b">
        <v>0</v>
      </c>
      <c r="J106" s="89" t="b">
        <v>0</v>
      </c>
      <c r="K106" s="89" t="b">
        <v>0</v>
      </c>
      <c r="L106" s="89" t="b">
        <v>0</v>
      </c>
    </row>
    <row r="107" spans="1:12" ht="15">
      <c r="A107" s="90" t="s">
        <v>1962</v>
      </c>
      <c r="B107" s="89" t="s">
        <v>1540</v>
      </c>
      <c r="C107" s="89">
        <v>4</v>
      </c>
      <c r="D107" s="103">
        <v>0.00048814058621518693</v>
      </c>
      <c r="E107" s="103">
        <v>2.8571213297287215</v>
      </c>
      <c r="F107" s="89" t="s">
        <v>3520</v>
      </c>
      <c r="G107" s="89" t="b">
        <v>0</v>
      </c>
      <c r="H107" s="89" t="b">
        <v>0</v>
      </c>
      <c r="I107" s="89" t="b">
        <v>0</v>
      </c>
      <c r="J107" s="89" t="b">
        <v>0</v>
      </c>
      <c r="K107" s="89" t="b">
        <v>0</v>
      </c>
      <c r="L107" s="89" t="b">
        <v>0</v>
      </c>
    </row>
    <row r="108" spans="1:12" ht="15">
      <c r="A108" s="90" t="s">
        <v>2066</v>
      </c>
      <c r="B108" s="89" t="s">
        <v>1695</v>
      </c>
      <c r="C108" s="89">
        <v>4</v>
      </c>
      <c r="D108" s="103">
        <v>0.0005711203934411483</v>
      </c>
      <c r="E108" s="103">
        <v>3.1069988029453213</v>
      </c>
      <c r="F108" s="89" t="s">
        <v>3520</v>
      </c>
      <c r="G108" s="89" t="b">
        <v>0</v>
      </c>
      <c r="H108" s="89" t="b">
        <v>0</v>
      </c>
      <c r="I108" s="89" t="b">
        <v>0</v>
      </c>
      <c r="J108" s="89" t="b">
        <v>0</v>
      </c>
      <c r="K108" s="89" t="b">
        <v>0</v>
      </c>
      <c r="L108" s="89" t="b">
        <v>0</v>
      </c>
    </row>
    <row r="109" spans="1:12" ht="15">
      <c r="A109" s="90" t="s">
        <v>1857</v>
      </c>
      <c r="B109" s="89" t="s">
        <v>1456</v>
      </c>
      <c r="C109" s="89">
        <v>4</v>
      </c>
      <c r="D109" s="103">
        <v>0.00048814058621518693</v>
      </c>
      <c r="E109" s="103">
        <v>1.6184480864448771</v>
      </c>
      <c r="F109" s="89" t="s">
        <v>3520</v>
      </c>
      <c r="G109" s="89" t="b">
        <v>0</v>
      </c>
      <c r="H109" s="89" t="b">
        <v>0</v>
      </c>
      <c r="I109" s="89" t="b">
        <v>0</v>
      </c>
      <c r="J109" s="89" t="b">
        <v>0</v>
      </c>
      <c r="K109" s="89" t="b">
        <v>0</v>
      </c>
      <c r="L109" s="89" t="b">
        <v>0</v>
      </c>
    </row>
    <row r="110" spans="1:12" ht="15">
      <c r="A110" s="90" t="s">
        <v>2137</v>
      </c>
      <c r="B110" s="89" t="s">
        <v>1978</v>
      </c>
      <c r="C110" s="89">
        <v>4</v>
      </c>
      <c r="D110" s="103">
        <v>0.0005711203934411483</v>
      </c>
      <c r="E110" s="103">
        <v>3.459181321056684</v>
      </c>
      <c r="F110" s="89" t="s">
        <v>3520</v>
      </c>
      <c r="G110" s="89" t="b">
        <v>0</v>
      </c>
      <c r="H110" s="89" t="b">
        <v>0</v>
      </c>
      <c r="I110" s="89" t="b">
        <v>0</v>
      </c>
      <c r="J110" s="89" t="b">
        <v>0</v>
      </c>
      <c r="K110" s="89" t="b">
        <v>0</v>
      </c>
      <c r="L110" s="89" t="b">
        <v>0</v>
      </c>
    </row>
    <row r="111" spans="1:12" ht="15">
      <c r="A111" s="90" t="s">
        <v>1868</v>
      </c>
      <c r="B111" s="89" t="s">
        <v>2149</v>
      </c>
      <c r="C111" s="89">
        <v>4</v>
      </c>
      <c r="D111" s="103">
        <v>0.00048814058621518693</v>
      </c>
      <c r="E111" s="103">
        <v>3.3800000750090593</v>
      </c>
      <c r="F111" s="89" t="s">
        <v>3520</v>
      </c>
      <c r="G111" s="89" t="b">
        <v>0</v>
      </c>
      <c r="H111" s="89" t="b">
        <v>0</v>
      </c>
      <c r="I111" s="89" t="b">
        <v>0</v>
      </c>
      <c r="J111" s="89" t="b">
        <v>0</v>
      </c>
      <c r="K111" s="89" t="b">
        <v>0</v>
      </c>
      <c r="L111" s="89" t="b">
        <v>0</v>
      </c>
    </row>
    <row r="112" spans="1:12" ht="15">
      <c r="A112" s="90" t="s">
        <v>1866</v>
      </c>
      <c r="B112" s="89" t="s">
        <v>1455</v>
      </c>
      <c r="C112" s="89">
        <v>4</v>
      </c>
      <c r="D112" s="103">
        <v>0.0005711203934411483</v>
      </c>
      <c r="E112" s="103">
        <v>1.5349020349948024</v>
      </c>
      <c r="F112" s="89" t="s">
        <v>3520</v>
      </c>
      <c r="G112" s="89" t="b">
        <v>0</v>
      </c>
      <c r="H112" s="89" t="b">
        <v>0</v>
      </c>
      <c r="I112" s="89" t="b">
        <v>0</v>
      </c>
      <c r="J112" s="89" t="b">
        <v>0</v>
      </c>
      <c r="K112" s="89" t="b">
        <v>0</v>
      </c>
      <c r="L112" s="89" t="b">
        <v>0</v>
      </c>
    </row>
    <row r="113" spans="1:12" ht="15">
      <c r="A113" s="90" t="s">
        <v>1505</v>
      </c>
      <c r="B113" s="89" t="s">
        <v>1456</v>
      </c>
      <c r="C113" s="89">
        <v>4</v>
      </c>
      <c r="D113" s="103">
        <v>0.00040516077898922556</v>
      </c>
      <c r="E113" s="103">
        <v>1.0743800420946015</v>
      </c>
      <c r="F113" s="89" t="s">
        <v>3520</v>
      </c>
      <c r="G113" s="89" t="b">
        <v>0</v>
      </c>
      <c r="H113" s="89" t="b">
        <v>0</v>
      </c>
      <c r="I113" s="89" t="b">
        <v>0</v>
      </c>
      <c r="J113" s="89" t="b">
        <v>0</v>
      </c>
      <c r="K113" s="89" t="b">
        <v>0</v>
      </c>
      <c r="L113" s="89" t="b">
        <v>0</v>
      </c>
    </row>
    <row r="114" spans="1:12" ht="15">
      <c r="A114" s="90" t="s">
        <v>1462</v>
      </c>
      <c r="B114" s="89" t="s">
        <v>1475</v>
      </c>
      <c r="C114" s="89">
        <v>4</v>
      </c>
      <c r="D114" s="103">
        <v>0.00048814058621518693</v>
      </c>
      <c r="E114" s="103">
        <v>1.4169997265409178</v>
      </c>
      <c r="F114" s="89" t="s">
        <v>3520</v>
      </c>
      <c r="G114" s="89" t="b">
        <v>0</v>
      </c>
      <c r="H114" s="89" t="b">
        <v>0</v>
      </c>
      <c r="I114" s="89" t="b">
        <v>0</v>
      </c>
      <c r="J114" s="89" t="b">
        <v>0</v>
      </c>
      <c r="K114" s="89" t="b">
        <v>0</v>
      </c>
      <c r="L114" s="89" t="b">
        <v>0</v>
      </c>
    </row>
    <row r="115" spans="1:12" ht="15">
      <c r="A115" s="90" t="s">
        <v>1526</v>
      </c>
      <c r="B115" s="89" t="s">
        <v>1962</v>
      </c>
      <c r="C115" s="89">
        <v>4</v>
      </c>
      <c r="D115" s="103">
        <v>0.00048814058621518693</v>
      </c>
      <c r="E115" s="103">
        <v>2.8307923910063724</v>
      </c>
      <c r="F115" s="89" t="s">
        <v>3520</v>
      </c>
      <c r="G115" s="89" t="b">
        <v>0</v>
      </c>
      <c r="H115" s="89" t="b">
        <v>0</v>
      </c>
      <c r="I115" s="89" t="b">
        <v>0</v>
      </c>
      <c r="J115" s="89" t="b">
        <v>0</v>
      </c>
      <c r="K115" s="89" t="b">
        <v>0</v>
      </c>
      <c r="L115" s="89" t="b">
        <v>0</v>
      </c>
    </row>
    <row r="116" spans="1:12" ht="15">
      <c r="A116" s="90" t="s">
        <v>1461</v>
      </c>
      <c r="B116" s="89" t="s">
        <v>1840</v>
      </c>
      <c r="C116" s="89">
        <v>4</v>
      </c>
      <c r="D116" s="103">
        <v>0.0004396005106709291</v>
      </c>
      <c r="E116" s="103">
        <v>2.073575047458372</v>
      </c>
      <c r="F116" s="89" t="s">
        <v>3520</v>
      </c>
      <c r="G116" s="89" t="b">
        <v>0</v>
      </c>
      <c r="H116" s="89" t="b">
        <v>0</v>
      </c>
      <c r="I116" s="89" t="b">
        <v>0</v>
      </c>
      <c r="J116" s="89" t="b">
        <v>0</v>
      </c>
      <c r="K116" s="89" t="b">
        <v>0</v>
      </c>
      <c r="L116" s="89" t="b">
        <v>0</v>
      </c>
    </row>
    <row r="117" spans="1:12" ht="15">
      <c r="A117" s="90" t="s">
        <v>2009</v>
      </c>
      <c r="B117" s="89" t="s">
        <v>2291</v>
      </c>
      <c r="C117" s="89">
        <v>4</v>
      </c>
      <c r="D117" s="103">
        <v>0.00048814058621518693</v>
      </c>
      <c r="E117" s="103">
        <v>3.459181321056684</v>
      </c>
      <c r="F117" s="89" t="s">
        <v>3520</v>
      </c>
      <c r="G117" s="89" t="b">
        <v>0</v>
      </c>
      <c r="H117" s="89" t="b">
        <v>0</v>
      </c>
      <c r="I117" s="89" t="b">
        <v>0</v>
      </c>
      <c r="J117" s="89" t="b">
        <v>0</v>
      </c>
      <c r="K117" s="89" t="b">
        <v>0</v>
      </c>
      <c r="L117" s="89" t="b">
        <v>0</v>
      </c>
    </row>
    <row r="118" spans="1:12" ht="15">
      <c r="A118" s="90" t="s">
        <v>1457</v>
      </c>
      <c r="B118" s="89" t="s">
        <v>1466</v>
      </c>
      <c r="C118" s="89">
        <v>4</v>
      </c>
      <c r="D118" s="103">
        <v>0.00040516077898922556</v>
      </c>
      <c r="E118" s="103">
        <v>0.7704056657838391</v>
      </c>
      <c r="F118" s="89" t="s">
        <v>3520</v>
      </c>
      <c r="G118" s="89" t="b">
        <v>0</v>
      </c>
      <c r="H118" s="89" t="b">
        <v>0</v>
      </c>
      <c r="I118" s="89" t="b">
        <v>0</v>
      </c>
      <c r="J118" s="89" t="b">
        <v>0</v>
      </c>
      <c r="K118" s="89" t="b">
        <v>0</v>
      </c>
      <c r="L118" s="89" t="b">
        <v>0</v>
      </c>
    </row>
    <row r="119" spans="1:12" ht="15">
      <c r="A119" s="90" t="s">
        <v>1576</v>
      </c>
      <c r="B119" s="89" t="s">
        <v>1472</v>
      </c>
      <c r="C119" s="89">
        <v>4</v>
      </c>
      <c r="D119" s="103">
        <v>0.0005711203934411483</v>
      </c>
      <c r="E119" s="103">
        <v>1.9908339906445267</v>
      </c>
      <c r="F119" s="89" t="s">
        <v>3520</v>
      </c>
      <c r="G119" s="89" t="b">
        <v>0</v>
      </c>
      <c r="H119" s="89" t="b">
        <v>0</v>
      </c>
      <c r="I119" s="89" t="b">
        <v>0</v>
      </c>
      <c r="J119" s="89" t="b">
        <v>0</v>
      </c>
      <c r="K119" s="89" t="b">
        <v>0</v>
      </c>
      <c r="L119" s="89" t="b">
        <v>0</v>
      </c>
    </row>
    <row r="120" spans="1:12" ht="15">
      <c r="A120" s="90" t="s">
        <v>1614</v>
      </c>
      <c r="B120" s="89" t="s">
        <v>1936</v>
      </c>
      <c r="C120" s="89">
        <v>4</v>
      </c>
      <c r="D120" s="103">
        <v>0.00048814058621518693</v>
      </c>
      <c r="E120" s="103">
        <v>2.9028788202893967</v>
      </c>
      <c r="F120" s="89" t="s">
        <v>3520</v>
      </c>
      <c r="G120" s="89" t="b">
        <v>0</v>
      </c>
      <c r="H120" s="89" t="b">
        <v>0</v>
      </c>
      <c r="I120" s="89" t="b">
        <v>0</v>
      </c>
      <c r="J120" s="89" t="b">
        <v>0</v>
      </c>
      <c r="K120" s="89" t="b">
        <v>0</v>
      </c>
      <c r="L120" s="89" t="b">
        <v>0</v>
      </c>
    </row>
    <row r="121" spans="1:12" ht="15">
      <c r="A121" s="90" t="s">
        <v>1455</v>
      </c>
      <c r="B121" s="89" t="s">
        <v>1924</v>
      </c>
      <c r="C121" s="89">
        <v>4</v>
      </c>
      <c r="D121" s="103">
        <v>0.00048814058621518693</v>
      </c>
      <c r="E121" s="103">
        <v>1.5256940332079785</v>
      </c>
      <c r="F121" s="89" t="s">
        <v>3520</v>
      </c>
      <c r="G121" s="89" t="b">
        <v>0</v>
      </c>
      <c r="H121" s="89" t="b">
        <v>0</v>
      </c>
      <c r="I121" s="89" t="b">
        <v>0</v>
      </c>
      <c r="J121" s="89" t="b">
        <v>0</v>
      </c>
      <c r="K121" s="89" t="b">
        <v>0</v>
      </c>
      <c r="L121" s="89" t="b">
        <v>0</v>
      </c>
    </row>
    <row r="122" spans="1:12" ht="15">
      <c r="A122" s="90" t="s">
        <v>1456</v>
      </c>
      <c r="B122" s="89" t="s">
        <v>1519</v>
      </c>
      <c r="C122" s="89">
        <v>4</v>
      </c>
      <c r="D122" s="103">
        <v>0.0005711203934411483</v>
      </c>
      <c r="E122" s="103">
        <v>1.1413268317252148</v>
      </c>
      <c r="F122" s="89" t="s">
        <v>3520</v>
      </c>
      <c r="G122" s="89" t="b">
        <v>0</v>
      </c>
      <c r="H122" s="89" t="b">
        <v>0</v>
      </c>
      <c r="I122" s="89" t="b">
        <v>0</v>
      </c>
      <c r="J122" s="89" t="b">
        <v>0</v>
      </c>
      <c r="K122" s="89" t="b">
        <v>0</v>
      </c>
      <c r="L122" s="89" t="b">
        <v>0</v>
      </c>
    </row>
    <row r="123" spans="1:12" ht="15">
      <c r="A123" s="90" t="s">
        <v>1721</v>
      </c>
      <c r="B123" s="89" t="s">
        <v>1511</v>
      </c>
      <c r="C123" s="89">
        <v>4</v>
      </c>
      <c r="D123" s="103">
        <v>0.00048814058621518693</v>
      </c>
      <c r="E123" s="103">
        <v>2.55609133406474</v>
      </c>
      <c r="F123" s="89" t="s">
        <v>3520</v>
      </c>
      <c r="G123" s="89" t="b">
        <v>0</v>
      </c>
      <c r="H123" s="89" t="b">
        <v>0</v>
      </c>
      <c r="I123" s="89" t="b">
        <v>0</v>
      </c>
      <c r="J123" s="89" t="b">
        <v>0</v>
      </c>
      <c r="K123" s="89" t="b">
        <v>0</v>
      </c>
      <c r="L123" s="89" t="b">
        <v>0</v>
      </c>
    </row>
    <row r="124" spans="1:12" ht="15">
      <c r="A124" s="90" t="s">
        <v>1464</v>
      </c>
      <c r="B124" s="89" t="s">
        <v>1522</v>
      </c>
      <c r="C124" s="89">
        <v>4</v>
      </c>
      <c r="D124" s="103">
        <v>0.00040516077898922556</v>
      </c>
      <c r="E124" s="103">
        <v>1.7973686355194227</v>
      </c>
      <c r="F124" s="89" t="s">
        <v>3520</v>
      </c>
      <c r="G124" s="89" t="b">
        <v>0</v>
      </c>
      <c r="H124" s="89" t="b">
        <v>0</v>
      </c>
      <c r="I124" s="89" t="b">
        <v>0</v>
      </c>
      <c r="J124" s="89" t="b">
        <v>0</v>
      </c>
      <c r="K124" s="89" t="b">
        <v>0</v>
      </c>
      <c r="L124" s="89" t="b">
        <v>0</v>
      </c>
    </row>
    <row r="125" spans="1:12" ht="15">
      <c r="A125" s="90" t="s">
        <v>2290</v>
      </c>
      <c r="B125" s="89" t="s">
        <v>1752</v>
      </c>
      <c r="C125" s="89">
        <v>4</v>
      </c>
      <c r="D125" s="103">
        <v>0.00048814058621518693</v>
      </c>
      <c r="E125" s="103">
        <v>3.255061338400759</v>
      </c>
      <c r="F125" s="89" t="s">
        <v>3520</v>
      </c>
      <c r="G125" s="89" t="b">
        <v>0</v>
      </c>
      <c r="H125" s="89" t="b">
        <v>0</v>
      </c>
      <c r="I125" s="89" t="b">
        <v>0</v>
      </c>
      <c r="J125" s="89" t="b">
        <v>0</v>
      </c>
      <c r="K125" s="89" t="b">
        <v>0</v>
      </c>
      <c r="L125" s="89" t="b">
        <v>0</v>
      </c>
    </row>
    <row r="126" spans="1:12" ht="15">
      <c r="A126" s="90" t="s">
        <v>1457</v>
      </c>
      <c r="B126" s="89" t="s">
        <v>1564</v>
      </c>
      <c r="C126" s="89">
        <v>4</v>
      </c>
      <c r="D126" s="103">
        <v>0.00040516077898922556</v>
      </c>
      <c r="E126" s="103">
        <v>1.2377670832143453</v>
      </c>
      <c r="F126" s="89" t="s">
        <v>3520</v>
      </c>
      <c r="G126" s="89" t="b">
        <v>0</v>
      </c>
      <c r="H126" s="89" t="b">
        <v>0</v>
      </c>
      <c r="I126" s="89" t="b">
        <v>0</v>
      </c>
      <c r="J126" s="89" t="b">
        <v>0</v>
      </c>
      <c r="K126" s="89" t="b">
        <v>0</v>
      </c>
      <c r="L126" s="89" t="b">
        <v>0</v>
      </c>
    </row>
    <row r="127" spans="1:12" ht="15">
      <c r="A127" s="90" t="s">
        <v>1457</v>
      </c>
      <c r="B127" s="89" t="s">
        <v>1529</v>
      </c>
      <c r="C127" s="89">
        <v>4</v>
      </c>
      <c r="D127" s="103">
        <v>0.0004396005106709291</v>
      </c>
      <c r="E127" s="103">
        <v>1.1834094208917527</v>
      </c>
      <c r="F127" s="89" t="s">
        <v>3520</v>
      </c>
      <c r="G127" s="89" t="b">
        <v>0</v>
      </c>
      <c r="H127" s="89" t="b">
        <v>0</v>
      </c>
      <c r="I127" s="89" t="b">
        <v>0</v>
      </c>
      <c r="J127" s="89" t="b">
        <v>0</v>
      </c>
      <c r="K127" s="89" t="b">
        <v>0</v>
      </c>
      <c r="L127" s="89" t="b">
        <v>0</v>
      </c>
    </row>
    <row r="128" spans="1:12" ht="15">
      <c r="A128" s="90" t="s">
        <v>1862</v>
      </c>
      <c r="B128" s="89" t="s">
        <v>1831</v>
      </c>
      <c r="C128" s="89">
        <v>4</v>
      </c>
      <c r="D128" s="103">
        <v>0.0005711203934411483</v>
      </c>
      <c r="E128" s="103">
        <v>3.136962026322765</v>
      </c>
      <c r="F128" s="89" t="s">
        <v>3520</v>
      </c>
      <c r="G128" s="89" t="b">
        <v>0</v>
      </c>
      <c r="H128" s="89" t="b">
        <v>0</v>
      </c>
      <c r="I128" s="89" t="b">
        <v>0</v>
      </c>
      <c r="J128" s="89" t="b">
        <v>0</v>
      </c>
      <c r="K128" s="89" t="b">
        <v>0</v>
      </c>
      <c r="L128" s="89" t="b">
        <v>0</v>
      </c>
    </row>
    <row r="129" spans="1:12" ht="15">
      <c r="A129" s="90" t="s">
        <v>2204</v>
      </c>
      <c r="B129" s="89" t="s">
        <v>2273</v>
      </c>
      <c r="C129" s="89">
        <v>4</v>
      </c>
      <c r="D129" s="103">
        <v>0.0005711203934411483</v>
      </c>
      <c r="E129" s="103">
        <v>3.55609133406474</v>
      </c>
      <c r="F129" s="89" t="s">
        <v>3520</v>
      </c>
      <c r="G129" s="89" t="b">
        <v>0</v>
      </c>
      <c r="H129" s="89" t="b">
        <v>0</v>
      </c>
      <c r="I129" s="89" t="b">
        <v>0</v>
      </c>
      <c r="J129" s="89" t="b">
        <v>0</v>
      </c>
      <c r="K129" s="89" t="b">
        <v>0</v>
      </c>
      <c r="L129" s="89" t="b">
        <v>0</v>
      </c>
    </row>
    <row r="130" spans="1:12" ht="15">
      <c r="A130" s="90" t="s">
        <v>1475</v>
      </c>
      <c r="B130" s="89" t="s">
        <v>1560</v>
      </c>
      <c r="C130" s="89">
        <v>4</v>
      </c>
      <c r="D130" s="103">
        <v>0.0004396005106709291</v>
      </c>
      <c r="E130" s="103">
        <v>2.0043364610481738</v>
      </c>
      <c r="F130" s="89" t="s">
        <v>3520</v>
      </c>
      <c r="G130" s="89" t="b">
        <v>0</v>
      </c>
      <c r="H130" s="89" t="b">
        <v>0</v>
      </c>
      <c r="I130" s="89" t="b">
        <v>0</v>
      </c>
      <c r="J130" s="89" t="b">
        <v>0</v>
      </c>
      <c r="K130" s="89" t="b">
        <v>0</v>
      </c>
      <c r="L130" s="89" t="b">
        <v>0</v>
      </c>
    </row>
    <row r="131" spans="1:12" ht="15">
      <c r="A131" s="90" t="s">
        <v>1527</v>
      </c>
      <c r="B131" s="89" t="s">
        <v>1484</v>
      </c>
      <c r="C131" s="89">
        <v>4</v>
      </c>
      <c r="D131" s="103">
        <v>0.00040516077898922556</v>
      </c>
      <c r="E131" s="103">
        <v>2.0384007015081185</v>
      </c>
      <c r="F131" s="89" t="s">
        <v>3520</v>
      </c>
      <c r="G131" s="89" t="b">
        <v>0</v>
      </c>
      <c r="H131" s="89" t="b">
        <v>0</v>
      </c>
      <c r="I131" s="89" t="b">
        <v>0</v>
      </c>
      <c r="J131" s="89" t="b">
        <v>0</v>
      </c>
      <c r="K131" s="89" t="b">
        <v>0</v>
      </c>
      <c r="L131" s="89" t="b">
        <v>0</v>
      </c>
    </row>
    <row r="132" spans="1:12" ht="15">
      <c r="A132" s="90" t="s">
        <v>1465</v>
      </c>
      <c r="B132" s="89" t="s">
        <v>1749</v>
      </c>
      <c r="C132" s="89">
        <v>4</v>
      </c>
      <c r="D132" s="103">
        <v>0.0005711203934411483</v>
      </c>
      <c r="E132" s="103">
        <v>2.1758800923531343</v>
      </c>
      <c r="F132" s="89" t="s">
        <v>3520</v>
      </c>
      <c r="G132" s="89" t="b">
        <v>0</v>
      </c>
      <c r="H132" s="89" t="b">
        <v>0</v>
      </c>
      <c r="I132" s="89" t="b">
        <v>0</v>
      </c>
      <c r="J132" s="89" t="b">
        <v>0</v>
      </c>
      <c r="K132" s="89" t="b">
        <v>0</v>
      </c>
      <c r="L132" s="89" t="b">
        <v>0</v>
      </c>
    </row>
    <row r="133" spans="1:12" ht="15">
      <c r="A133" s="90" t="s">
        <v>1539</v>
      </c>
      <c r="B133" s="89" t="s">
        <v>1516</v>
      </c>
      <c r="C133" s="89">
        <v>4</v>
      </c>
      <c r="D133" s="103">
        <v>0.00040516077898922556</v>
      </c>
      <c r="E133" s="103">
        <v>2.2773377331119113</v>
      </c>
      <c r="F133" s="89" t="s">
        <v>3520</v>
      </c>
      <c r="G133" s="89" t="b">
        <v>0</v>
      </c>
      <c r="H133" s="89" t="b">
        <v>0</v>
      </c>
      <c r="I133" s="89" t="b">
        <v>0</v>
      </c>
      <c r="J133" s="89" t="b">
        <v>0</v>
      </c>
      <c r="K133" s="89" t="b">
        <v>0</v>
      </c>
      <c r="L133" s="89" t="b">
        <v>0</v>
      </c>
    </row>
    <row r="134" spans="1:12" ht="15">
      <c r="A134" s="90" t="s">
        <v>1516</v>
      </c>
      <c r="B134" s="89" t="s">
        <v>1539</v>
      </c>
      <c r="C134" s="89">
        <v>4</v>
      </c>
      <c r="D134" s="103">
        <v>0.00040516077898922556</v>
      </c>
      <c r="E134" s="103">
        <v>2.2773377331119113</v>
      </c>
      <c r="F134" s="89" t="s">
        <v>3520</v>
      </c>
      <c r="G134" s="89" t="b">
        <v>0</v>
      </c>
      <c r="H134" s="89" t="b">
        <v>0</v>
      </c>
      <c r="I134" s="89" t="b">
        <v>0</v>
      </c>
      <c r="J134" s="89" t="b">
        <v>0</v>
      </c>
      <c r="K134" s="89" t="b">
        <v>0</v>
      </c>
      <c r="L134" s="89" t="b">
        <v>0</v>
      </c>
    </row>
    <row r="135" spans="1:12" ht="15">
      <c r="A135" s="90" t="s">
        <v>1611</v>
      </c>
      <c r="B135" s="89" t="s">
        <v>1456</v>
      </c>
      <c r="C135" s="89">
        <v>4</v>
      </c>
      <c r="D135" s="103">
        <v>0.0005711203934411483</v>
      </c>
      <c r="E135" s="103">
        <v>1.317418090780896</v>
      </c>
      <c r="F135" s="89" t="s">
        <v>3520</v>
      </c>
      <c r="G135" s="89" t="b">
        <v>0</v>
      </c>
      <c r="H135" s="89" t="b">
        <v>0</v>
      </c>
      <c r="I135" s="89" t="b">
        <v>0</v>
      </c>
      <c r="J135" s="89" t="b">
        <v>0</v>
      </c>
      <c r="K135" s="89" t="b">
        <v>0</v>
      </c>
      <c r="L135" s="89" t="b">
        <v>0</v>
      </c>
    </row>
    <row r="136" spans="1:12" ht="15">
      <c r="A136" s="90" t="s">
        <v>2154</v>
      </c>
      <c r="B136" s="89" t="s">
        <v>1982</v>
      </c>
      <c r="C136" s="89">
        <v>4</v>
      </c>
      <c r="D136" s="103">
        <v>0.0005711203934411483</v>
      </c>
      <c r="E136" s="103">
        <v>3.459181321056684</v>
      </c>
      <c r="F136" s="89" t="s">
        <v>3520</v>
      </c>
      <c r="G136" s="89" t="b">
        <v>0</v>
      </c>
      <c r="H136" s="89" t="b">
        <v>0</v>
      </c>
      <c r="I136" s="89" t="b">
        <v>0</v>
      </c>
      <c r="J136" s="89" t="b">
        <v>0</v>
      </c>
      <c r="K136" s="89" t="b">
        <v>0</v>
      </c>
      <c r="L136" s="89" t="b">
        <v>0</v>
      </c>
    </row>
    <row r="137" spans="1:12" ht="15">
      <c r="A137" s="90" t="s">
        <v>1483</v>
      </c>
      <c r="B137" s="89" t="s">
        <v>1464</v>
      </c>
      <c r="C137" s="89">
        <v>4</v>
      </c>
      <c r="D137" s="103">
        <v>0.00040516077898922556</v>
      </c>
      <c r="E137" s="103">
        <v>1.561279446788456</v>
      </c>
      <c r="F137" s="89" t="s">
        <v>3520</v>
      </c>
      <c r="G137" s="89" t="b">
        <v>0</v>
      </c>
      <c r="H137" s="89" t="b">
        <v>0</v>
      </c>
      <c r="I137" s="89" t="b">
        <v>0</v>
      </c>
      <c r="J137" s="89" t="b">
        <v>0</v>
      </c>
      <c r="K137" s="89" t="b">
        <v>0</v>
      </c>
      <c r="L137" s="89" t="b">
        <v>0</v>
      </c>
    </row>
    <row r="138" spans="1:12" ht="15">
      <c r="A138" s="90" t="s">
        <v>2139</v>
      </c>
      <c r="B138" s="89" t="s">
        <v>2154</v>
      </c>
      <c r="C138" s="89">
        <v>4</v>
      </c>
      <c r="D138" s="103">
        <v>0.0005711203934411483</v>
      </c>
      <c r="E138" s="103">
        <v>3.55609133406474</v>
      </c>
      <c r="F138" s="89" t="s">
        <v>3520</v>
      </c>
      <c r="G138" s="89" t="b">
        <v>0</v>
      </c>
      <c r="H138" s="89" t="b">
        <v>0</v>
      </c>
      <c r="I138" s="89" t="b">
        <v>0</v>
      </c>
      <c r="J138" s="89" t="b">
        <v>0</v>
      </c>
      <c r="K138" s="89" t="b">
        <v>0</v>
      </c>
      <c r="L138" s="89" t="b">
        <v>0</v>
      </c>
    </row>
    <row r="139" spans="1:12" ht="15">
      <c r="A139" s="90" t="s">
        <v>1486</v>
      </c>
      <c r="B139" s="89" t="s">
        <v>1534</v>
      </c>
      <c r="C139" s="89">
        <v>4</v>
      </c>
      <c r="D139" s="103">
        <v>0.0004396005106709291</v>
      </c>
      <c r="E139" s="103">
        <v>2.093693336165784</v>
      </c>
      <c r="F139" s="89" t="s">
        <v>3520</v>
      </c>
      <c r="G139" s="89" t="b">
        <v>0</v>
      </c>
      <c r="H139" s="89" t="b">
        <v>0</v>
      </c>
      <c r="I139" s="89" t="b">
        <v>0</v>
      </c>
      <c r="J139" s="89" t="b">
        <v>0</v>
      </c>
      <c r="K139" s="89" t="b">
        <v>0</v>
      </c>
      <c r="L139" s="89" t="b">
        <v>0</v>
      </c>
    </row>
    <row r="140" spans="1:12" ht="15">
      <c r="A140" s="90" t="s">
        <v>1545</v>
      </c>
      <c r="B140" s="89" t="s">
        <v>1473</v>
      </c>
      <c r="C140" s="89">
        <v>4</v>
      </c>
      <c r="D140" s="103">
        <v>0.0005711203934411483</v>
      </c>
      <c r="E140" s="103">
        <v>1.9433074773450048</v>
      </c>
      <c r="F140" s="89" t="s">
        <v>3520</v>
      </c>
      <c r="G140" s="89" t="b">
        <v>0</v>
      </c>
      <c r="H140" s="89" t="b">
        <v>0</v>
      </c>
      <c r="I140" s="89" t="b">
        <v>0</v>
      </c>
      <c r="J140" s="89" t="b">
        <v>0</v>
      </c>
      <c r="K140" s="89" t="b">
        <v>0</v>
      </c>
      <c r="L140" s="89" t="b">
        <v>0</v>
      </c>
    </row>
    <row r="141" spans="1:12" ht="15">
      <c r="A141" s="90" t="s">
        <v>2301</v>
      </c>
      <c r="B141" s="89" t="s">
        <v>1482</v>
      </c>
      <c r="C141" s="89">
        <v>4</v>
      </c>
      <c r="D141" s="103">
        <v>0.0005711203934411483</v>
      </c>
      <c r="E141" s="103">
        <v>2.66678963155843</v>
      </c>
      <c r="F141" s="89" t="s">
        <v>3520</v>
      </c>
      <c r="G141" s="89" t="b">
        <v>0</v>
      </c>
      <c r="H141" s="89" t="b">
        <v>0</v>
      </c>
      <c r="I141" s="89" t="b">
        <v>0</v>
      </c>
      <c r="J141" s="89" t="b">
        <v>0</v>
      </c>
      <c r="K141" s="89" t="b">
        <v>0</v>
      </c>
      <c r="L141" s="89" t="b">
        <v>0</v>
      </c>
    </row>
    <row r="142" spans="1:12" ht="15">
      <c r="A142" s="90" t="s">
        <v>1627</v>
      </c>
      <c r="B142" s="89" t="s">
        <v>1855</v>
      </c>
      <c r="C142" s="89">
        <v>4</v>
      </c>
      <c r="D142" s="103">
        <v>0.0005711203934411483</v>
      </c>
      <c r="E142" s="103">
        <v>2.9406673811787964</v>
      </c>
      <c r="F142" s="89" t="s">
        <v>3520</v>
      </c>
      <c r="G142" s="89" t="b">
        <v>0</v>
      </c>
      <c r="H142" s="89" t="b">
        <v>0</v>
      </c>
      <c r="I142" s="89" t="b">
        <v>0</v>
      </c>
      <c r="J142" s="89" t="b">
        <v>0</v>
      </c>
      <c r="K142" s="89" t="b">
        <v>0</v>
      </c>
      <c r="L142" s="89" t="b">
        <v>0</v>
      </c>
    </row>
    <row r="143" spans="1:12" ht="15">
      <c r="A143" s="90" t="s">
        <v>1678</v>
      </c>
      <c r="B143" s="89" t="s">
        <v>1614</v>
      </c>
      <c r="C143" s="89">
        <v>4</v>
      </c>
      <c r="D143" s="103">
        <v>0.00048814058621518693</v>
      </c>
      <c r="E143" s="103">
        <v>2.7267875612337154</v>
      </c>
      <c r="F143" s="89" t="s">
        <v>3520</v>
      </c>
      <c r="G143" s="89" t="b">
        <v>0</v>
      </c>
      <c r="H143" s="89" t="b">
        <v>0</v>
      </c>
      <c r="I143" s="89" t="b">
        <v>0</v>
      </c>
      <c r="J143" s="89" t="b">
        <v>0</v>
      </c>
      <c r="K143" s="89" t="b">
        <v>0</v>
      </c>
      <c r="L143" s="89" t="b">
        <v>0</v>
      </c>
    </row>
    <row r="144" spans="1:12" ht="15">
      <c r="A144" s="90" t="s">
        <v>1244</v>
      </c>
      <c r="B144" s="89" t="s">
        <v>2194</v>
      </c>
      <c r="C144" s="89">
        <v>4</v>
      </c>
      <c r="D144" s="103">
        <v>0.0005711203934411483</v>
      </c>
      <c r="E144" s="103">
        <v>3.459181321056684</v>
      </c>
      <c r="F144" s="89" t="s">
        <v>3520</v>
      </c>
      <c r="G144" s="89" t="b">
        <v>0</v>
      </c>
      <c r="H144" s="89" t="b">
        <v>0</v>
      </c>
      <c r="I144" s="89" t="b">
        <v>0</v>
      </c>
      <c r="J144" s="89" t="b">
        <v>0</v>
      </c>
      <c r="K144" s="89" t="b">
        <v>0</v>
      </c>
      <c r="L144" s="89" t="b">
        <v>0</v>
      </c>
    </row>
    <row r="145" spans="1:12" ht="15">
      <c r="A145" s="90" t="s">
        <v>1461</v>
      </c>
      <c r="B145" s="89" t="s">
        <v>2134</v>
      </c>
      <c r="C145" s="89">
        <v>4</v>
      </c>
      <c r="D145" s="103">
        <v>0.00040516077898922556</v>
      </c>
      <c r="E145" s="103">
        <v>2.2496663065140527</v>
      </c>
      <c r="F145" s="89" t="s">
        <v>3520</v>
      </c>
      <c r="G145" s="89" t="b">
        <v>0</v>
      </c>
      <c r="H145" s="89" t="b">
        <v>0</v>
      </c>
      <c r="I145" s="89" t="b">
        <v>0</v>
      </c>
      <c r="J145" s="89" t="b">
        <v>0</v>
      </c>
      <c r="K145" s="89" t="b">
        <v>0</v>
      </c>
      <c r="L145" s="89" t="b">
        <v>0</v>
      </c>
    </row>
    <row r="146" spans="1:12" ht="15">
      <c r="A146" s="90" t="s">
        <v>1555</v>
      </c>
      <c r="B146" s="89" t="s">
        <v>1460</v>
      </c>
      <c r="C146" s="89">
        <v>4</v>
      </c>
      <c r="D146" s="103">
        <v>0.00040516077898922556</v>
      </c>
      <c r="E146" s="103">
        <v>1.5797986838823412</v>
      </c>
      <c r="F146" s="89" t="s">
        <v>3520</v>
      </c>
      <c r="G146" s="89" t="b">
        <v>0</v>
      </c>
      <c r="H146" s="89" t="b">
        <v>0</v>
      </c>
      <c r="I146" s="89" t="b">
        <v>0</v>
      </c>
      <c r="J146" s="89" t="b">
        <v>0</v>
      </c>
      <c r="K146" s="89" t="b">
        <v>0</v>
      </c>
      <c r="L146" s="89" t="b">
        <v>0</v>
      </c>
    </row>
    <row r="147" spans="1:12" ht="15">
      <c r="A147" s="90" t="s">
        <v>1921</v>
      </c>
      <c r="B147" s="89" t="s">
        <v>1524</v>
      </c>
      <c r="C147" s="89">
        <v>4</v>
      </c>
      <c r="D147" s="103">
        <v>0.0005711203934411483</v>
      </c>
      <c r="E147" s="103">
        <v>2.7516111449587477</v>
      </c>
      <c r="F147" s="89" t="s">
        <v>3520</v>
      </c>
      <c r="G147" s="89" t="b">
        <v>0</v>
      </c>
      <c r="H147" s="89" t="b">
        <v>0</v>
      </c>
      <c r="I147" s="89" t="b">
        <v>0</v>
      </c>
      <c r="J147" s="89" t="b">
        <v>0</v>
      </c>
      <c r="K147" s="89" t="b">
        <v>0</v>
      </c>
      <c r="L147" s="89" t="b">
        <v>0</v>
      </c>
    </row>
    <row r="148" spans="1:12" ht="15">
      <c r="A148" s="90" t="s">
        <v>1635</v>
      </c>
      <c r="B148" s="89" t="s">
        <v>1530</v>
      </c>
      <c r="C148" s="89">
        <v>4</v>
      </c>
      <c r="D148" s="103">
        <v>0.00040516077898922556</v>
      </c>
      <c r="E148" s="103">
        <v>2.5146986489065153</v>
      </c>
      <c r="F148" s="89" t="s">
        <v>3520</v>
      </c>
      <c r="G148" s="89" t="b">
        <v>1</v>
      </c>
      <c r="H148" s="89" t="b">
        <v>0</v>
      </c>
      <c r="I148" s="89" t="b">
        <v>0</v>
      </c>
      <c r="J148" s="89" t="b">
        <v>0</v>
      </c>
      <c r="K148" s="89" t="b">
        <v>0</v>
      </c>
      <c r="L148" s="89" t="b">
        <v>0</v>
      </c>
    </row>
    <row r="149" spans="1:12" ht="15">
      <c r="A149" s="90" t="s">
        <v>2176</v>
      </c>
      <c r="B149" s="89" t="s">
        <v>1943</v>
      </c>
      <c r="C149" s="89">
        <v>4</v>
      </c>
      <c r="D149" s="103">
        <v>0.0005711203934411483</v>
      </c>
      <c r="E149" s="103">
        <v>3.3800000750090593</v>
      </c>
      <c r="F149" s="89" t="s">
        <v>3520</v>
      </c>
      <c r="G149" s="89" t="b">
        <v>0</v>
      </c>
      <c r="H149" s="89" t="b">
        <v>0</v>
      </c>
      <c r="I149" s="89" t="b">
        <v>0</v>
      </c>
      <c r="J149" s="89" t="b">
        <v>0</v>
      </c>
      <c r="K149" s="89" t="b">
        <v>0</v>
      </c>
      <c r="L149" s="89" t="b">
        <v>0</v>
      </c>
    </row>
    <row r="150" spans="1:12" ht="15">
      <c r="A150" s="90" t="s">
        <v>1460</v>
      </c>
      <c r="B150" s="89" t="s">
        <v>1828</v>
      </c>
      <c r="C150" s="89">
        <v>4</v>
      </c>
      <c r="D150" s="103">
        <v>0.0005711203934411483</v>
      </c>
      <c r="E150" s="103">
        <v>1.9107919029237657</v>
      </c>
      <c r="F150" s="89" t="s">
        <v>3520</v>
      </c>
      <c r="G150" s="89" t="b">
        <v>0</v>
      </c>
      <c r="H150" s="89" t="b">
        <v>0</v>
      </c>
      <c r="I150" s="89" t="b">
        <v>0</v>
      </c>
      <c r="J150" s="89" t="b">
        <v>0</v>
      </c>
      <c r="K150" s="89" t="b">
        <v>0</v>
      </c>
      <c r="L150" s="89" t="b">
        <v>0</v>
      </c>
    </row>
    <row r="151" spans="1:12" ht="15">
      <c r="A151" s="90" t="s">
        <v>2128</v>
      </c>
      <c r="B151" s="89" t="s">
        <v>2126</v>
      </c>
      <c r="C151" s="89">
        <v>4</v>
      </c>
      <c r="D151" s="103">
        <v>0.0005711203934411483</v>
      </c>
      <c r="E151" s="103">
        <v>3.55609133406474</v>
      </c>
      <c r="F151" s="89" t="s">
        <v>3520</v>
      </c>
      <c r="G151" s="89" t="b">
        <v>0</v>
      </c>
      <c r="H151" s="89" t="b">
        <v>0</v>
      </c>
      <c r="I151" s="89" t="b">
        <v>0</v>
      </c>
      <c r="J151" s="89" t="b">
        <v>0</v>
      </c>
      <c r="K151" s="89" t="b">
        <v>0</v>
      </c>
      <c r="L151" s="89" t="b">
        <v>0</v>
      </c>
    </row>
    <row r="152" spans="1:12" ht="15">
      <c r="A152" s="90" t="s">
        <v>2157</v>
      </c>
      <c r="B152" s="89" t="s">
        <v>2288</v>
      </c>
      <c r="C152" s="89">
        <v>4</v>
      </c>
      <c r="D152" s="103">
        <v>0.00048814058621518693</v>
      </c>
      <c r="E152" s="103">
        <v>3.55609133406474</v>
      </c>
      <c r="F152" s="89" t="s">
        <v>3520</v>
      </c>
      <c r="G152" s="89" t="b">
        <v>0</v>
      </c>
      <c r="H152" s="89" t="b">
        <v>0</v>
      </c>
      <c r="I152" s="89" t="b">
        <v>0</v>
      </c>
      <c r="J152" s="89" t="b">
        <v>0</v>
      </c>
      <c r="K152" s="89" t="b">
        <v>0</v>
      </c>
      <c r="L152" s="89" t="b">
        <v>0</v>
      </c>
    </row>
    <row r="153" spans="1:12" ht="15">
      <c r="A153" s="90" t="s">
        <v>1466</v>
      </c>
      <c r="B153" s="89" t="s">
        <v>1455</v>
      </c>
      <c r="C153" s="89">
        <v>4</v>
      </c>
      <c r="D153" s="103">
        <v>0.00040516077898922556</v>
      </c>
      <c r="E153" s="103">
        <v>0.6696006088922585</v>
      </c>
      <c r="F153" s="89" t="s">
        <v>3520</v>
      </c>
      <c r="G153" s="89" t="b">
        <v>0</v>
      </c>
      <c r="H153" s="89" t="b">
        <v>0</v>
      </c>
      <c r="I153" s="89" t="b">
        <v>0</v>
      </c>
      <c r="J153" s="89" t="b">
        <v>0</v>
      </c>
      <c r="K153" s="89" t="b">
        <v>0</v>
      </c>
      <c r="L153" s="89" t="b">
        <v>0</v>
      </c>
    </row>
    <row r="154" spans="1:12" ht="15">
      <c r="A154" s="90" t="s">
        <v>1553</v>
      </c>
      <c r="B154" s="89" t="s">
        <v>1627</v>
      </c>
      <c r="C154" s="89">
        <v>4</v>
      </c>
      <c r="D154" s="103">
        <v>0.0005711203934411483</v>
      </c>
      <c r="E154" s="103">
        <v>2.542727372506759</v>
      </c>
      <c r="F154" s="89" t="s">
        <v>3520</v>
      </c>
      <c r="G154" s="89" t="b">
        <v>0</v>
      </c>
      <c r="H154" s="89" t="b">
        <v>0</v>
      </c>
      <c r="I154" s="89" t="b">
        <v>0</v>
      </c>
      <c r="J154" s="89" t="b">
        <v>0</v>
      </c>
      <c r="K154" s="89" t="b">
        <v>0</v>
      </c>
      <c r="L154" s="89" t="b">
        <v>0</v>
      </c>
    </row>
    <row r="155" spans="1:12" ht="15">
      <c r="A155" s="90" t="s">
        <v>2184</v>
      </c>
      <c r="B155" s="89" t="s">
        <v>1817</v>
      </c>
      <c r="C155" s="89">
        <v>3</v>
      </c>
      <c r="D155" s="103">
        <v>0.00036610543966139017</v>
      </c>
      <c r="E155" s="103">
        <v>3.188114548770146</v>
      </c>
      <c r="F155" s="89" t="s">
        <v>3520</v>
      </c>
      <c r="G155" s="89" t="b">
        <v>0</v>
      </c>
      <c r="H155" s="89" t="b">
        <v>0</v>
      </c>
      <c r="I155" s="89" t="b">
        <v>0</v>
      </c>
      <c r="J155" s="89" t="b">
        <v>0</v>
      </c>
      <c r="K155" s="89" t="b">
        <v>0</v>
      </c>
      <c r="L155" s="89" t="b">
        <v>0</v>
      </c>
    </row>
    <row r="156" spans="1:12" ht="15">
      <c r="A156" s="90" t="s">
        <v>2342</v>
      </c>
      <c r="B156" s="89" t="s">
        <v>1659</v>
      </c>
      <c r="C156" s="89">
        <v>3</v>
      </c>
      <c r="D156" s="103">
        <v>0.00042834029508086115</v>
      </c>
      <c r="E156" s="103">
        <v>3.1581513253927027</v>
      </c>
      <c r="F156" s="89" t="s">
        <v>3520</v>
      </c>
      <c r="G156" s="89" t="b">
        <v>0</v>
      </c>
      <c r="H156" s="89" t="b">
        <v>0</v>
      </c>
      <c r="I156" s="89" t="b">
        <v>0</v>
      </c>
      <c r="J156" s="89" t="b">
        <v>0</v>
      </c>
      <c r="K156" s="89" t="b">
        <v>0</v>
      </c>
      <c r="L156" s="89" t="b">
        <v>0</v>
      </c>
    </row>
    <row r="157" spans="1:12" ht="15">
      <c r="A157" s="90" t="s">
        <v>1569</v>
      </c>
      <c r="B157" s="89" t="s">
        <v>1805</v>
      </c>
      <c r="C157" s="89">
        <v>3</v>
      </c>
      <c r="D157" s="103">
        <v>0.00042834029508086115</v>
      </c>
      <c r="E157" s="103">
        <v>2.64404650441987</v>
      </c>
      <c r="F157" s="89" t="s">
        <v>3520</v>
      </c>
      <c r="G157" s="89" t="b">
        <v>0</v>
      </c>
      <c r="H157" s="89" t="b">
        <v>0</v>
      </c>
      <c r="I157" s="89" t="b">
        <v>0</v>
      </c>
      <c r="J157" s="89" t="b">
        <v>0</v>
      </c>
      <c r="K157" s="89" t="b">
        <v>0</v>
      </c>
      <c r="L157" s="89" t="b">
        <v>0</v>
      </c>
    </row>
    <row r="158" spans="1:12" ht="15">
      <c r="A158" s="90" t="s">
        <v>2172</v>
      </c>
      <c r="B158" s="89" t="s">
        <v>2554</v>
      </c>
      <c r="C158" s="89">
        <v>3</v>
      </c>
      <c r="D158" s="103">
        <v>0.00042834029508086115</v>
      </c>
      <c r="E158" s="103">
        <v>3.55609133406474</v>
      </c>
      <c r="F158" s="89" t="s">
        <v>3520</v>
      </c>
      <c r="G158" s="89" t="b">
        <v>0</v>
      </c>
      <c r="H158" s="89" t="b">
        <v>0</v>
      </c>
      <c r="I158" s="89" t="b">
        <v>0</v>
      </c>
      <c r="J158" s="89" t="b">
        <v>0</v>
      </c>
      <c r="K158" s="89" t="b">
        <v>0</v>
      </c>
      <c r="L158" s="89" t="b">
        <v>0</v>
      </c>
    </row>
    <row r="159" spans="1:12" ht="15">
      <c r="A159" s="90" t="s">
        <v>1925</v>
      </c>
      <c r="B159" s="89" t="s">
        <v>1473</v>
      </c>
      <c r="C159" s="89">
        <v>3</v>
      </c>
      <c r="D159" s="103">
        <v>0.00042834029508086115</v>
      </c>
      <c r="E159" s="103">
        <v>2.244337473008986</v>
      </c>
      <c r="F159" s="89" t="s">
        <v>3520</v>
      </c>
      <c r="G159" s="89" t="b">
        <v>0</v>
      </c>
      <c r="H159" s="89" t="b">
        <v>0</v>
      </c>
      <c r="I159" s="89" t="b">
        <v>0</v>
      </c>
      <c r="J159" s="89" t="b">
        <v>0</v>
      </c>
      <c r="K159" s="89" t="b">
        <v>0</v>
      </c>
      <c r="L159" s="89" t="b">
        <v>0</v>
      </c>
    </row>
    <row r="160" spans="1:12" ht="15">
      <c r="A160" s="90" t="s">
        <v>2138</v>
      </c>
      <c r="B160" s="89" t="s">
        <v>1479</v>
      </c>
      <c r="C160" s="89">
        <v>3</v>
      </c>
      <c r="D160" s="103">
        <v>0.00036610543966139017</v>
      </c>
      <c r="E160" s="103">
        <v>2.528062610464497</v>
      </c>
      <c r="F160" s="89" t="s">
        <v>3520</v>
      </c>
      <c r="G160" s="89" t="b">
        <v>0</v>
      </c>
      <c r="H160" s="89" t="b">
        <v>0</v>
      </c>
      <c r="I160" s="89" t="b">
        <v>0</v>
      </c>
      <c r="J160" s="89" t="b">
        <v>0</v>
      </c>
      <c r="K160" s="89" t="b">
        <v>0</v>
      </c>
      <c r="L160" s="89" t="b">
        <v>0</v>
      </c>
    </row>
    <row r="161" spans="1:12" ht="15">
      <c r="A161" s="90" t="s">
        <v>2208</v>
      </c>
      <c r="B161" s="89" t="s">
        <v>1845</v>
      </c>
      <c r="C161" s="89">
        <v>3</v>
      </c>
      <c r="D161" s="103">
        <v>0.00042834029508086115</v>
      </c>
      <c r="E161" s="103">
        <v>3.2550613384007594</v>
      </c>
      <c r="F161" s="89" t="s">
        <v>3520</v>
      </c>
      <c r="G161" s="89" t="b">
        <v>0</v>
      </c>
      <c r="H161" s="89" t="b">
        <v>0</v>
      </c>
      <c r="I161" s="89" t="b">
        <v>0</v>
      </c>
      <c r="J161" s="89" t="b">
        <v>0</v>
      </c>
      <c r="K161" s="89" t="b">
        <v>0</v>
      </c>
      <c r="L161" s="89" t="b">
        <v>0</v>
      </c>
    </row>
    <row r="162" spans="1:12" ht="15">
      <c r="A162" s="90" t="s">
        <v>1520</v>
      </c>
      <c r="B162" s="89" t="s">
        <v>1455</v>
      </c>
      <c r="C162" s="89">
        <v>3</v>
      </c>
      <c r="D162" s="103">
        <v>0.0003297003830031968</v>
      </c>
      <c r="E162" s="103">
        <v>0.93284204366684</v>
      </c>
      <c r="F162" s="89" t="s">
        <v>3520</v>
      </c>
      <c r="G162" s="89" t="b">
        <v>0</v>
      </c>
      <c r="H162" s="89" t="b">
        <v>0</v>
      </c>
      <c r="I162" s="89" t="b">
        <v>0</v>
      </c>
      <c r="J162" s="89" t="b">
        <v>0</v>
      </c>
      <c r="K162" s="89" t="b">
        <v>0</v>
      </c>
      <c r="L162" s="89" t="b">
        <v>0</v>
      </c>
    </row>
    <row r="163" spans="1:12" ht="15">
      <c r="A163" s="90" t="s">
        <v>1937</v>
      </c>
      <c r="B163" s="89" t="s">
        <v>1708</v>
      </c>
      <c r="C163" s="89">
        <v>3</v>
      </c>
      <c r="D163" s="103">
        <v>0.00036610543966139017</v>
      </c>
      <c r="E163" s="103">
        <v>2.9028788202893967</v>
      </c>
      <c r="F163" s="89" t="s">
        <v>3520</v>
      </c>
      <c r="G163" s="89" t="b">
        <v>0</v>
      </c>
      <c r="H163" s="89" t="b">
        <v>0</v>
      </c>
      <c r="I163" s="89" t="b">
        <v>0</v>
      </c>
      <c r="J163" s="89" t="b">
        <v>0</v>
      </c>
      <c r="K163" s="89" t="b">
        <v>0</v>
      </c>
      <c r="L163" s="89" t="b">
        <v>0</v>
      </c>
    </row>
    <row r="164" spans="1:12" ht="15">
      <c r="A164" s="90" t="s">
        <v>1458</v>
      </c>
      <c r="B164" s="89" t="s">
        <v>1466</v>
      </c>
      <c r="C164" s="89">
        <v>3</v>
      </c>
      <c r="D164" s="103">
        <v>0.0003297003830031968</v>
      </c>
      <c r="E164" s="103">
        <v>0.8983982184639426</v>
      </c>
      <c r="F164" s="89" t="s">
        <v>3520</v>
      </c>
      <c r="G164" s="89" t="b">
        <v>0</v>
      </c>
      <c r="H164" s="89" t="b">
        <v>0</v>
      </c>
      <c r="I164" s="89" t="b">
        <v>0</v>
      </c>
      <c r="J164" s="89" t="b">
        <v>0</v>
      </c>
      <c r="K164" s="89" t="b">
        <v>0</v>
      </c>
      <c r="L164" s="89" t="b">
        <v>0</v>
      </c>
    </row>
    <row r="165" spans="1:12" ht="15">
      <c r="A165" s="90" t="s">
        <v>1458</v>
      </c>
      <c r="B165" s="89" t="s">
        <v>1660</v>
      </c>
      <c r="C165" s="89">
        <v>3</v>
      </c>
      <c r="D165" s="103">
        <v>0.00036610543966139017</v>
      </c>
      <c r="E165" s="103">
        <v>1.5418508949501302</v>
      </c>
      <c r="F165" s="89" t="s">
        <v>3520</v>
      </c>
      <c r="G165" s="89" t="b">
        <v>0</v>
      </c>
      <c r="H165" s="89" t="b">
        <v>0</v>
      </c>
      <c r="I165" s="89" t="b">
        <v>0</v>
      </c>
      <c r="J165" s="89" t="b">
        <v>0</v>
      </c>
      <c r="K165" s="89" t="b">
        <v>0</v>
      </c>
      <c r="L165" s="89" t="b">
        <v>0</v>
      </c>
    </row>
    <row r="166" spans="1:12" ht="15">
      <c r="A166" s="90" t="s">
        <v>1706</v>
      </c>
      <c r="B166" s="89" t="s">
        <v>2103</v>
      </c>
      <c r="C166" s="89">
        <v>3</v>
      </c>
      <c r="D166" s="103">
        <v>0.00042834029508086115</v>
      </c>
      <c r="E166" s="103">
        <v>3.078970079345078</v>
      </c>
      <c r="F166" s="89" t="s">
        <v>3520</v>
      </c>
      <c r="G166" s="89" t="b">
        <v>0</v>
      </c>
      <c r="H166" s="89" t="b">
        <v>0</v>
      </c>
      <c r="I166" s="89" t="b">
        <v>0</v>
      </c>
      <c r="J166" s="89" t="b">
        <v>0</v>
      </c>
      <c r="K166" s="89" t="b">
        <v>0</v>
      </c>
      <c r="L166" s="89" t="b">
        <v>0</v>
      </c>
    </row>
    <row r="167" spans="1:12" ht="15">
      <c r="A167" s="90" t="s">
        <v>2216</v>
      </c>
      <c r="B167" s="89" t="s">
        <v>1472</v>
      </c>
      <c r="C167" s="89">
        <v>3</v>
      </c>
      <c r="D167" s="103">
        <v>0.0003297003830031968</v>
      </c>
      <c r="E167" s="103">
        <v>2.4099632983865025</v>
      </c>
      <c r="F167" s="89" t="s">
        <v>3520</v>
      </c>
      <c r="G167" s="89" t="b">
        <v>0</v>
      </c>
      <c r="H167" s="89" t="b">
        <v>0</v>
      </c>
      <c r="I167" s="89" t="b">
        <v>0</v>
      </c>
      <c r="J167" s="89" t="b">
        <v>0</v>
      </c>
      <c r="K167" s="89" t="b">
        <v>0</v>
      </c>
      <c r="L167" s="89" t="b">
        <v>0</v>
      </c>
    </row>
    <row r="168" spans="1:12" ht="15">
      <c r="A168" s="90" t="s">
        <v>2497</v>
      </c>
      <c r="B168" s="89" t="s">
        <v>2585</v>
      </c>
      <c r="C168" s="89">
        <v>3</v>
      </c>
      <c r="D168" s="103">
        <v>0.00042834029508086115</v>
      </c>
      <c r="E168" s="103">
        <v>3.68103007067304</v>
      </c>
      <c r="F168" s="89" t="s">
        <v>3520</v>
      </c>
      <c r="G168" s="89" t="b">
        <v>0</v>
      </c>
      <c r="H168" s="89" t="b">
        <v>0</v>
      </c>
      <c r="I168" s="89" t="b">
        <v>0</v>
      </c>
      <c r="J168" s="89" t="b">
        <v>0</v>
      </c>
      <c r="K168" s="89" t="b">
        <v>0</v>
      </c>
      <c r="L168" s="89" t="b">
        <v>0</v>
      </c>
    </row>
    <row r="169" spans="1:12" ht="15">
      <c r="A169" s="90" t="s">
        <v>1924</v>
      </c>
      <c r="B169" s="89" t="s">
        <v>2579</v>
      </c>
      <c r="C169" s="89">
        <v>3</v>
      </c>
      <c r="D169" s="103">
        <v>0.00042834029508086115</v>
      </c>
      <c r="E169" s="103">
        <v>3.3800000750090593</v>
      </c>
      <c r="F169" s="89" t="s">
        <v>3520</v>
      </c>
      <c r="G169" s="89" t="b">
        <v>0</v>
      </c>
      <c r="H169" s="89" t="b">
        <v>0</v>
      </c>
      <c r="I169" s="89" t="b">
        <v>0</v>
      </c>
      <c r="J169" s="89" t="b">
        <v>0</v>
      </c>
      <c r="K169" s="89" t="b">
        <v>0</v>
      </c>
      <c r="L169" s="89" t="b">
        <v>0</v>
      </c>
    </row>
    <row r="170" spans="1:12" ht="15">
      <c r="A170" s="90" t="s">
        <v>1556</v>
      </c>
      <c r="B170" s="89" t="s">
        <v>2360</v>
      </c>
      <c r="C170" s="89">
        <v>3</v>
      </c>
      <c r="D170" s="103">
        <v>0.00036610543966139017</v>
      </c>
      <c r="E170" s="103">
        <v>2.9820600663370214</v>
      </c>
      <c r="F170" s="89" t="s">
        <v>3520</v>
      </c>
      <c r="G170" s="89" t="b">
        <v>0</v>
      </c>
      <c r="H170" s="89" t="b">
        <v>0</v>
      </c>
      <c r="I170" s="89" t="b">
        <v>0</v>
      </c>
      <c r="J170" s="89" t="b">
        <v>0</v>
      </c>
      <c r="K170" s="89" t="b">
        <v>0</v>
      </c>
      <c r="L170" s="89" t="b">
        <v>0</v>
      </c>
    </row>
    <row r="171" spans="1:12" ht="15">
      <c r="A171" s="90" t="s">
        <v>2551</v>
      </c>
      <c r="B171" s="89" t="s">
        <v>1469</v>
      </c>
      <c r="C171" s="89">
        <v>3</v>
      </c>
      <c r="D171" s="103">
        <v>0.00042834029508086115</v>
      </c>
      <c r="E171" s="103">
        <v>2.524682869813116</v>
      </c>
      <c r="F171" s="89" t="s">
        <v>3520</v>
      </c>
      <c r="G171" s="89" t="b">
        <v>0</v>
      </c>
      <c r="H171" s="89" t="b">
        <v>0</v>
      </c>
      <c r="I171" s="89" t="b">
        <v>0</v>
      </c>
      <c r="J171" s="89" t="b">
        <v>0</v>
      </c>
      <c r="K171" s="89" t="b">
        <v>0</v>
      </c>
      <c r="L171" s="89" t="b">
        <v>0</v>
      </c>
    </row>
    <row r="172" spans="1:12" ht="15">
      <c r="A172" s="90" t="s">
        <v>1848</v>
      </c>
      <c r="B172" s="89" t="s">
        <v>1632</v>
      </c>
      <c r="C172" s="89">
        <v>3</v>
      </c>
      <c r="D172" s="103">
        <v>0.0003297003830031968</v>
      </c>
      <c r="E172" s="103">
        <v>2.8157286445704965</v>
      </c>
      <c r="F172" s="89" t="s">
        <v>3520</v>
      </c>
      <c r="G172" s="89" t="b">
        <v>0</v>
      </c>
      <c r="H172" s="89" t="b">
        <v>0</v>
      </c>
      <c r="I172" s="89" t="b">
        <v>0</v>
      </c>
      <c r="J172" s="89" t="b">
        <v>0</v>
      </c>
      <c r="K172" s="89" t="b">
        <v>0</v>
      </c>
      <c r="L172" s="89" t="b">
        <v>0</v>
      </c>
    </row>
    <row r="173" spans="1:12" ht="15">
      <c r="A173" s="90" t="s">
        <v>2636</v>
      </c>
      <c r="B173" s="89" t="s">
        <v>1697</v>
      </c>
      <c r="C173" s="89">
        <v>3</v>
      </c>
      <c r="D173" s="103">
        <v>0.00042834029508086115</v>
      </c>
      <c r="E173" s="103">
        <v>3.203908815953378</v>
      </c>
      <c r="F173" s="89" t="s">
        <v>3520</v>
      </c>
      <c r="G173" s="89" t="b">
        <v>0</v>
      </c>
      <c r="H173" s="89" t="b">
        <v>0</v>
      </c>
      <c r="I173" s="89" t="b">
        <v>0</v>
      </c>
      <c r="J173" s="89" t="b">
        <v>0</v>
      </c>
      <c r="K173" s="89" t="b">
        <v>0</v>
      </c>
      <c r="L173" s="89" t="b">
        <v>0</v>
      </c>
    </row>
    <row r="174" spans="1:12" ht="15">
      <c r="A174" s="90" t="s">
        <v>1745</v>
      </c>
      <c r="B174" s="89" t="s">
        <v>1509</v>
      </c>
      <c r="C174" s="89">
        <v>3</v>
      </c>
      <c r="D174" s="103">
        <v>0.00042834029508086115</v>
      </c>
      <c r="E174" s="103">
        <v>2.4311525974564403</v>
      </c>
      <c r="F174" s="89" t="s">
        <v>3520</v>
      </c>
      <c r="G174" s="89" t="b">
        <v>0</v>
      </c>
      <c r="H174" s="89" t="b">
        <v>0</v>
      </c>
      <c r="I174" s="89" t="b">
        <v>0</v>
      </c>
      <c r="J174" s="89" t="b">
        <v>0</v>
      </c>
      <c r="K174" s="89" t="b">
        <v>0</v>
      </c>
      <c r="L174" s="89" t="b">
        <v>0</v>
      </c>
    </row>
    <row r="175" spans="1:12" ht="15">
      <c r="A175" s="90" t="s">
        <v>1455</v>
      </c>
      <c r="B175" s="89" t="s">
        <v>1464</v>
      </c>
      <c r="C175" s="89">
        <v>3</v>
      </c>
      <c r="D175" s="103">
        <v>0.00036610543966139017</v>
      </c>
      <c r="E175" s="103">
        <v>0.47133637088538577</v>
      </c>
      <c r="F175" s="89" t="s">
        <v>3520</v>
      </c>
      <c r="G175" s="89" t="b">
        <v>0</v>
      </c>
      <c r="H175" s="89" t="b">
        <v>0</v>
      </c>
      <c r="I175" s="89" t="b">
        <v>0</v>
      </c>
      <c r="J175" s="89" t="b">
        <v>0</v>
      </c>
      <c r="K175" s="89" t="b">
        <v>0</v>
      </c>
      <c r="L175" s="89" t="b">
        <v>0</v>
      </c>
    </row>
    <row r="176" spans="1:12" ht="15">
      <c r="A176" s="90" t="s">
        <v>1896</v>
      </c>
      <c r="B176" s="89" t="s">
        <v>2383</v>
      </c>
      <c r="C176" s="89">
        <v>3</v>
      </c>
      <c r="D176" s="103">
        <v>0.00036610543966139017</v>
      </c>
      <c r="E176" s="103">
        <v>3.3800000750090593</v>
      </c>
      <c r="F176" s="89" t="s">
        <v>3520</v>
      </c>
      <c r="G176" s="89" t="b">
        <v>0</v>
      </c>
      <c r="H176" s="89" t="b">
        <v>0</v>
      </c>
      <c r="I176" s="89" t="b">
        <v>0</v>
      </c>
      <c r="J176" s="89" t="b">
        <v>1</v>
      </c>
      <c r="K176" s="89" t="b">
        <v>0</v>
      </c>
      <c r="L176" s="89" t="b">
        <v>0</v>
      </c>
    </row>
    <row r="177" spans="1:12" ht="15">
      <c r="A177" s="90" t="s">
        <v>1997</v>
      </c>
      <c r="B177" s="89" t="s">
        <v>2640</v>
      </c>
      <c r="C177" s="89">
        <v>3</v>
      </c>
      <c r="D177" s="103">
        <v>0.00036610543966139017</v>
      </c>
      <c r="E177" s="103">
        <v>3.459181321056684</v>
      </c>
      <c r="F177" s="89" t="s">
        <v>3520</v>
      </c>
      <c r="G177" s="89" t="b">
        <v>0</v>
      </c>
      <c r="H177" s="89" t="b">
        <v>0</v>
      </c>
      <c r="I177" s="89" t="b">
        <v>0</v>
      </c>
      <c r="J177" s="89" t="b">
        <v>1</v>
      </c>
      <c r="K177" s="89" t="b">
        <v>0</v>
      </c>
      <c r="L177" s="89" t="b">
        <v>0</v>
      </c>
    </row>
    <row r="178" spans="1:12" ht="15">
      <c r="A178" s="90" t="s">
        <v>1598</v>
      </c>
      <c r="B178" s="89" t="s">
        <v>1455</v>
      </c>
      <c r="C178" s="89">
        <v>3</v>
      </c>
      <c r="D178" s="103">
        <v>0.00036610543966139017</v>
      </c>
      <c r="E178" s="103">
        <v>1.1089333027225212</v>
      </c>
      <c r="F178" s="89" t="s">
        <v>3520</v>
      </c>
      <c r="G178" s="89" t="b">
        <v>0</v>
      </c>
      <c r="H178" s="89" t="b">
        <v>0</v>
      </c>
      <c r="I178" s="89" t="b">
        <v>0</v>
      </c>
      <c r="J178" s="89" t="b">
        <v>0</v>
      </c>
      <c r="K178" s="89" t="b">
        <v>0</v>
      </c>
      <c r="L178" s="89" t="b">
        <v>0</v>
      </c>
    </row>
    <row r="179" spans="1:12" ht="15">
      <c r="A179" s="90" t="s">
        <v>1465</v>
      </c>
      <c r="B179" s="89" t="s">
        <v>1545</v>
      </c>
      <c r="C179" s="89">
        <v>3</v>
      </c>
      <c r="D179" s="103">
        <v>0.00042834029508086115</v>
      </c>
      <c r="E179" s="103">
        <v>1.7499113600808531</v>
      </c>
      <c r="F179" s="89" t="s">
        <v>3520</v>
      </c>
      <c r="G179" s="89" t="b">
        <v>0</v>
      </c>
      <c r="H179" s="89" t="b">
        <v>0</v>
      </c>
      <c r="I179" s="89" t="b">
        <v>0</v>
      </c>
      <c r="J179" s="89" t="b">
        <v>0</v>
      </c>
      <c r="K179" s="89" t="b">
        <v>0</v>
      </c>
      <c r="L179" s="89" t="b">
        <v>0</v>
      </c>
    </row>
    <row r="180" spans="1:12" ht="15">
      <c r="A180" s="90" t="s">
        <v>1498</v>
      </c>
      <c r="B180" s="89" t="s">
        <v>1652</v>
      </c>
      <c r="C180" s="89">
        <v>3</v>
      </c>
      <c r="D180" s="103">
        <v>0.00036610543966139017</v>
      </c>
      <c r="E180" s="103">
        <v>2.255061338400759</v>
      </c>
      <c r="F180" s="89" t="s">
        <v>3520</v>
      </c>
      <c r="G180" s="89" t="b">
        <v>0</v>
      </c>
      <c r="H180" s="89" t="b">
        <v>0</v>
      </c>
      <c r="I180" s="89" t="b">
        <v>0</v>
      </c>
      <c r="J180" s="89" t="b">
        <v>0</v>
      </c>
      <c r="K180" s="89" t="b">
        <v>0</v>
      </c>
      <c r="L180" s="89" t="b">
        <v>0</v>
      </c>
    </row>
    <row r="181" spans="1:12" ht="15">
      <c r="A181" s="90" t="s">
        <v>2534</v>
      </c>
      <c r="B181" s="89" t="s">
        <v>1484</v>
      </c>
      <c r="C181" s="89">
        <v>3</v>
      </c>
      <c r="D181" s="103">
        <v>0.00042834029508086115</v>
      </c>
      <c r="E181" s="103">
        <v>2.66678963155843</v>
      </c>
      <c r="F181" s="89" t="s">
        <v>3520</v>
      </c>
      <c r="G181" s="89" t="b">
        <v>0</v>
      </c>
      <c r="H181" s="89" t="b">
        <v>0</v>
      </c>
      <c r="I181" s="89" t="b">
        <v>0</v>
      </c>
      <c r="J181" s="89" t="b">
        <v>0</v>
      </c>
      <c r="K181" s="89" t="b">
        <v>0</v>
      </c>
      <c r="L181" s="89" t="b">
        <v>0</v>
      </c>
    </row>
    <row r="182" spans="1:12" ht="15">
      <c r="A182" s="90" t="s">
        <v>1460</v>
      </c>
      <c r="B182" s="89" t="s">
        <v>1455</v>
      </c>
      <c r="C182" s="89">
        <v>3</v>
      </c>
      <c r="D182" s="103">
        <v>0.0003297003830031968</v>
      </c>
      <c r="E182" s="103">
        <v>0.1837931749875034</v>
      </c>
      <c r="F182" s="89" t="s">
        <v>3520</v>
      </c>
      <c r="G182" s="89" t="b">
        <v>0</v>
      </c>
      <c r="H182" s="89" t="b">
        <v>0</v>
      </c>
      <c r="I182" s="89" t="b">
        <v>0</v>
      </c>
      <c r="J182" s="89" t="b">
        <v>0</v>
      </c>
      <c r="K182" s="89" t="b">
        <v>0</v>
      </c>
      <c r="L182" s="89" t="b">
        <v>0</v>
      </c>
    </row>
    <row r="183" spans="1:12" ht="15">
      <c r="A183" s="90" t="s">
        <v>1491</v>
      </c>
      <c r="B183" s="89" t="s">
        <v>2004</v>
      </c>
      <c r="C183" s="89">
        <v>3</v>
      </c>
      <c r="D183" s="103">
        <v>0.00042834029508086115</v>
      </c>
      <c r="E183" s="103">
        <v>2.489144544434127</v>
      </c>
      <c r="F183" s="89" t="s">
        <v>3520</v>
      </c>
      <c r="G183" s="89" t="b">
        <v>0</v>
      </c>
      <c r="H183" s="89" t="b">
        <v>0</v>
      </c>
      <c r="I183" s="89" t="b">
        <v>0</v>
      </c>
      <c r="J183" s="89" t="b">
        <v>0</v>
      </c>
      <c r="K183" s="89" t="b">
        <v>0</v>
      </c>
      <c r="L183" s="89" t="b">
        <v>0</v>
      </c>
    </row>
    <row r="184" spans="1:12" ht="15">
      <c r="A184" s="90" t="s">
        <v>2010</v>
      </c>
      <c r="B184" s="89" t="s">
        <v>2036</v>
      </c>
      <c r="C184" s="89">
        <v>3</v>
      </c>
      <c r="D184" s="103">
        <v>0.0003297003830031968</v>
      </c>
      <c r="E184" s="103">
        <v>3.334242584448384</v>
      </c>
      <c r="F184" s="89" t="s">
        <v>3520</v>
      </c>
      <c r="G184" s="89" t="b">
        <v>0</v>
      </c>
      <c r="H184" s="89" t="b">
        <v>0</v>
      </c>
      <c r="I184" s="89" t="b">
        <v>0</v>
      </c>
      <c r="J184" s="89" t="b">
        <v>0</v>
      </c>
      <c r="K184" s="89" t="b">
        <v>0</v>
      </c>
      <c r="L184" s="89" t="b">
        <v>0</v>
      </c>
    </row>
    <row r="185" spans="1:12" ht="15">
      <c r="A185" s="90" t="s">
        <v>2167</v>
      </c>
      <c r="B185" s="89" t="s">
        <v>1499</v>
      </c>
      <c r="C185" s="89">
        <v>3</v>
      </c>
      <c r="D185" s="103">
        <v>0.00042834029508086115</v>
      </c>
      <c r="E185" s="103">
        <v>2.6714847527668097</v>
      </c>
      <c r="F185" s="89" t="s">
        <v>3520</v>
      </c>
      <c r="G185" s="89" t="b">
        <v>0</v>
      </c>
      <c r="H185" s="89" t="b">
        <v>0</v>
      </c>
      <c r="I185" s="89" t="b">
        <v>0</v>
      </c>
      <c r="J185" s="89" t="b">
        <v>0</v>
      </c>
      <c r="K185" s="89" t="b">
        <v>0</v>
      </c>
      <c r="L185" s="89" t="b">
        <v>0</v>
      </c>
    </row>
    <row r="186" spans="1:12" ht="15">
      <c r="A186" s="90" t="s">
        <v>1491</v>
      </c>
      <c r="B186" s="89" t="s">
        <v>1506</v>
      </c>
      <c r="C186" s="89">
        <v>3</v>
      </c>
      <c r="D186" s="103">
        <v>0.0003297003830031968</v>
      </c>
      <c r="E186" s="103">
        <v>1.8870845531061646</v>
      </c>
      <c r="F186" s="89" t="s">
        <v>3520</v>
      </c>
      <c r="G186" s="89" t="b">
        <v>0</v>
      </c>
      <c r="H186" s="89" t="b">
        <v>0</v>
      </c>
      <c r="I186" s="89" t="b">
        <v>0</v>
      </c>
      <c r="J186" s="89" t="b">
        <v>0</v>
      </c>
      <c r="K186" s="89" t="b">
        <v>0</v>
      </c>
      <c r="L186" s="89" t="b">
        <v>0</v>
      </c>
    </row>
    <row r="187" spans="1:12" ht="15">
      <c r="A187" s="90" t="s">
        <v>2417</v>
      </c>
      <c r="B187" s="89" t="s">
        <v>1477</v>
      </c>
      <c r="C187" s="89">
        <v>3</v>
      </c>
      <c r="D187" s="103">
        <v>0.0003297003830031968</v>
      </c>
      <c r="E187" s="103">
        <v>2.639637385514815</v>
      </c>
      <c r="F187" s="89" t="s">
        <v>3520</v>
      </c>
      <c r="G187" s="89" t="b">
        <v>0</v>
      </c>
      <c r="H187" s="89" t="b">
        <v>0</v>
      </c>
      <c r="I187" s="89" t="b">
        <v>0</v>
      </c>
      <c r="J187" s="89" t="b">
        <v>0</v>
      </c>
      <c r="K187" s="89" t="b">
        <v>0</v>
      </c>
      <c r="L187" s="89" t="b">
        <v>0</v>
      </c>
    </row>
    <row r="188" spans="1:12" ht="15">
      <c r="A188" s="90" t="s">
        <v>1458</v>
      </c>
      <c r="B188" s="89" t="s">
        <v>1470</v>
      </c>
      <c r="C188" s="89">
        <v>3</v>
      </c>
      <c r="D188" s="103">
        <v>0.0003297003830031968</v>
      </c>
      <c r="E188" s="103">
        <v>0.9083824393705435</v>
      </c>
      <c r="F188" s="89" t="s">
        <v>3520</v>
      </c>
      <c r="G188" s="89" t="b">
        <v>0</v>
      </c>
      <c r="H188" s="89" t="b">
        <v>0</v>
      </c>
      <c r="I188" s="89" t="b">
        <v>0</v>
      </c>
      <c r="J188" s="89" t="b">
        <v>0</v>
      </c>
      <c r="K188" s="89" t="b">
        <v>0</v>
      </c>
      <c r="L188" s="89" t="b">
        <v>0</v>
      </c>
    </row>
    <row r="189" spans="1:12" ht="15">
      <c r="A189" s="90" t="s">
        <v>1543</v>
      </c>
      <c r="B189" s="89" t="s">
        <v>1923</v>
      </c>
      <c r="C189" s="89">
        <v>3</v>
      </c>
      <c r="D189" s="103">
        <v>0.00042834029508086115</v>
      </c>
      <c r="E189" s="103">
        <v>2.653001347072797</v>
      </c>
      <c r="F189" s="89" t="s">
        <v>3520</v>
      </c>
      <c r="G189" s="89" t="b">
        <v>0</v>
      </c>
      <c r="H189" s="89" t="b">
        <v>0</v>
      </c>
      <c r="I189" s="89" t="b">
        <v>0</v>
      </c>
      <c r="J189" s="89" t="b">
        <v>0</v>
      </c>
      <c r="K189" s="89" t="b">
        <v>0</v>
      </c>
      <c r="L189" s="89" t="b">
        <v>0</v>
      </c>
    </row>
    <row r="190" spans="1:12" ht="15">
      <c r="A190" s="90" t="s">
        <v>1556</v>
      </c>
      <c r="B190" s="89" t="s">
        <v>2374</v>
      </c>
      <c r="C190" s="89">
        <v>3</v>
      </c>
      <c r="D190" s="103">
        <v>0.00036610543966139017</v>
      </c>
      <c r="E190" s="103">
        <v>2.9820600663370214</v>
      </c>
      <c r="F190" s="89" t="s">
        <v>3520</v>
      </c>
      <c r="G190" s="89" t="b">
        <v>0</v>
      </c>
      <c r="H190" s="89" t="b">
        <v>0</v>
      </c>
      <c r="I190" s="89" t="b">
        <v>0</v>
      </c>
      <c r="J190" s="89" t="b">
        <v>0</v>
      </c>
      <c r="K190" s="89" t="b">
        <v>0</v>
      </c>
      <c r="L190" s="89" t="b">
        <v>0</v>
      </c>
    </row>
    <row r="191" spans="1:12" ht="15">
      <c r="A191" s="90" t="s">
        <v>1524</v>
      </c>
      <c r="B191" s="89" t="s">
        <v>1801</v>
      </c>
      <c r="C191" s="89">
        <v>3</v>
      </c>
      <c r="D191" s="103">
        <v>0.00042834029508086115</v>
      </c>
      <c r="E191" s="103">
        <v>2.5597256187198343</v>
      </c>
      <c r="F191" s="89" t="s">
        <v>3520</v>
      </c>
      <c r="G191" s="89" t="b">
        <v>0</v>
      </c>
      <c r="H191" s="89" t="b">
        <v>0</v>
      </c>
      <c r="I191" s="89" t="b">
        <v>0</v>
      </c>
      <c r="J191" s="89" t="b">
        <v>0</v>
      </c>
      <c r="K191" s="89" t="b">
        <v>0</v>
      </c>
      <c r="L191" s="89" t="b">
        <v>0</v>
      </c>
    </row>
    <row r="192" spans="1:12" ht="15">
      <c r="A192" s="90" t="s">
        <v>1489</v>
      </c>
      <c r="B192" s="89" t="s">
        <v>1585</v>
      </c>
      <c r="C192" s="89">
        <v>3</v>
      </c>
      <c r="D192" s="103">
        <v>0.00036610543966139017</v>
      </c>
      <c r="E192" s="103">
        <v>2.074171196463309</v>
      </c>
      <c r="F192" s="89" t="s">
        <v>3520</v>
      </c>
      <c r="G192" s="89" t="b">
        <v>0</v>
      </c>
      <c r="H192" s="89" t="b">
        <v>0</v>
      </c>
      <c r="I192" s="89" t="b">
        <v>0</v>
      </c>
      <c r="J192" s="89" t="b">
        <v>0</v>
      </c>
      <c r="K192" s="89" t="b">
        <v>0</v>
      </c>
      <c r="L192" s="89" t="b">
        <v>0</v>
      </c>
    </row>
    <row r="193" spans="1:12" ht="15">
      <c r="A193" s="90" t="s">
        <v>1583</v>
      </c>
      <c r="B193" s="89" t="s">
        <v>2543</v>
      </c>
      <c r="C193" s="89">
        <v>3</v>
      </c>
      <c r="D193" s="103">
        <v>0.00042834029508086115</v>
      </c>
      <c r="E193" s="103">
        <v>3.0442079730858658</v>
      </c>
      <c r="F193" s="89" t="s">
        <v>3520</v>
      </c>
      <c r="G193" s="89" t="b">
        <v>0</v>
      </c>
      <c r="H193" s="89" t="b">
        <v>0</v>
      </c>
      <c r="I193" s="89" t="b">
        <v>0</v>
      </c>
      <c r="J193" s="89" t="b">
        <v>0</v>
      </c>
      <c r="K193" s="89" t="b">
        <v>0</v>
      </c>
      <c r="L193" s="89" t="b">
        <v>0</v>
      </c>
    </row>
    <row r="194" spans="1:12" ht="15">
      <c r="A194" s="90" t="s">
        <v>1779</v>
      </c>
      <c r="B194" s="89" t="s">
        <v>2674</v>
      </c>
      <c r="C194" s="89">
        <v>3</v>
      </c>
      <c r="D194" s="103">
        <v>0.00042834029508086115</v>
      </c>
      <c r="E194" s="103">
        <v>3.313053285378446</v>
      </c>
      <c r="F194" s="89" t="s">
        <v>3520</v>
      </c>
      <c r="G194" s="89" t="b">
        <v>0</v>
      </c>
      <c r="H194" s="89" t="b">
        <v>0</v>
      </c>
      <c r="I194" s="89" t="b">
        <v>0</v>
      </c>
      <c r="J194" s="89" t="b">
        <v>0</v>
      </c>
      <c r="K194" s="89" t="b">
        <v>0</v>
      </c>
      <c r="L194" s="89" t="b">
        <v>0</v>
      </c>
    </row>
    <row r="195" spans="1:12" ht="15">
      <c r="A195" s="90" t="s">
        <v>1523</v>
      </c>
      <c r="B195" s="89" t="s">
        <v>1594</v>
      </c>
      <c r="C195" s="89">
        <v>3</v>
      </c>
      <c r="D195" s="103">
        <v>0.00036610543966139017</v>
      </c>
      <c r="E195" s="103">
        <v>2.2908803064272547</v>
      </c>
      <c r="F195" s="89" t="s">
        <v>3520</v>
      </c>
      <c r="G195" s="89" t="b">
        <v>0</v>
      </c>
      <c r="H195" s="89" t="b">
        <v>0</v>
      </c>
      <c r="I195" s="89" t="b">
        <v>0</v>
      </c>
      <c r="J195" s="89" t="b">
        <v>0</v>
      </c>
      <c r="K195" s="89" t="b">
        <v>0</v>
      </c>
      <c r="L195" s="89" t="b">
        <v>0</v>
      </c>
    </row>
    <row r="196" spans="1:12" ht="15">
      <c r="A196" s="90" t="s">
        <v>1462</v>
      </c>
      <c r="B196" s="89" t="s">
        <v>1517</v>
      </c>
      <c r="C196" s="89">
        <v>3</v>
      </c>
      <c r="D196" s="103">
        <v>0.0003297003830031968</v>
      </c>
      <c r="E196" s="103">
        <v>1.593090985596599</v>
      </c>
      <c r="F196" s="89" t="s">
        <v>3520</v>
      </c>
      <c r="G196" s="89" t="b">
        <v>0</v>
      </c>
      <c r="H196" s="89" t="b">
        <v>0</v>
      </c>
      <c r="I196" s="89" t="b">
        <v>0</v>
      </c>
      <c r="J196" s="89" t="b">
        <v>0</v>
      </c>
      <c r="K196" s="89" t="b">
        <v>0</v>
      </c>
      <c r="L196" s="89" t="b">
        <v>0</v>
      </c>
    </row>
    <row r="197" spans="1:12" ht="15">
      <c r="A197" s="90" t="s">
        <v>2489</v>
      </c>
      <c r="B197" s="89" t="s">
        <v>2237</v>
      </c>
      <c r="C197" s="89">
        <v>3</v>
      </c>
      <c r="D197" s="103">
        <v>0.00042834029508086115</v>
      </c>
      <c r="E197" s="103">
        <v>3.55609133406474</v>
      </c>
      <c r="F197" s="89" t="s">
        <v>3520</v>
      </c>
      <c r="G197" s="89" t="b">
        <v>0</v>
      </c>
      <c r="H197" s="89" t="b">
        <v>0</v>
      </c>
      <c r="I197" s="89" t="b">
        <v>0</v>
      </c>
      <c r="J197" s="89" t="b">
        <v>0</v>
      </c>
      <c r="K197" s="89" t="b">
        <v>0</v>
      </c>
      <c r="L197" s="89" t="b">
        <v>0</v>
      </c>
    </row>
    <row r="198" spans="1:12" ht="15">
      <c r="A198" s="90" t="s">
        <v>2516</v>
      </c>
      <c r="B198" s="89" t="s">
        <v>1499</v>
      </c>
      <c r="C198" s="89">
        <v>3</v>
      </c>
      <c r="D198" s="103">
        <v>0.00042834029508086115</v>
      </c>
      <c r="E198" s="103">
        <v>2.7964234893751097</v>
      </c>
      <c r="F198" s="89" t="s">
        <v>3520</v>
      </c>
      <c r="G198" s="89" t="b">
        <v>0</v>
      </c>
      <c r="H198" s="89" t="b">
        <v>0</v>
      </c>
      <c r="I198" s="89" t="b">
        <v>0</v>
      </c>
      <c r="J198" s="89" t="b">
        <v>0</v>
      </c>
      <c r="K198" s="89" t="b">
        <v>0</v>
      </c>
      <c r="L198" s="89" t="b">
        <v>0</v>
      </c>
    </row>
    <row r="199" spans="1:12" ht="15">
      <c r="A199" s="90" t="s">
        <v>2554</v>
      </c>
      <c r="B199" s="89" t="s">
        <v>2280</v>
      </c>
      <c r="C199" s="89">
        <v>3</v>
      </c>
      <c r="D199" s="103">
        <v>0.00042834029508086115</v>
      </c>
      <c r="E199" s="103">
        <v>3.55609133406474</v>
      </c>
      <c r="F199" s="89" t="s">
        <v>3520</v>
      </c>
      <c r="G199" s="89" t="b">
        <v>0</v>
      </c>
      <c r="H199" s="89" t="b">
        <v>0</v>
      </c>
      <c r="I199" s="89" t="b">
        <v>0</v>
      </c>
      <c r="J199" s="89" t="b">
        <v>0</v>
      </c>
      <c r="K199" s="89" t="b">
        <v>0</v>
      </c>
      <c r="L199" s="89" t="b">
        <v>0</v>
      </c>
    </row>
    <row r="200" spans="1:12" ht="15">
      <c r="A200" s="90" t="s">
        <v>2453</v>
      </c>
      <c r="B200" s="89" t="s">
        <v>1768</v>
      </c>
      <c r="C200" s="89">
        <v>3</v>
      </c>
      <c r="D200" s="103">
        <v>0.00042834029508086115</v>
      </c>
      <c r="E200" s="103">
        <v>3.313053285378446</v>
      </c>
      <c r="F200" s="89" t="s">
        <v>3520</v>
      </c>
      <c r="G200" s="89" t="b">
        <v>0</v>
      </c>
      <c r="H200" s="89" t="b">
        <v>0</v>
      </c>
      <c r="I200" s="89" t="b">
        <v>0</v>
      </c>
      <c r="J200" s="89" t="b">
        <v>0</v>
      </c>
      <c r="K200" s="89" t="b">
        <v>0</v>
      </c>
      <c r="L200" s="89" t="b">
        <v>0</v>
      </c>
    </row>
    <row r="201" spans="1:12" ht="15">
      <c r="A201" s="90" t="s">
        <v>2491</v>
      </c>
      <c r="B201" s="89" t="s">
        <v>2637</v>
      </c>
      <c r="C201" s="89">
        <v>3</v>
      </c>
      <c r="D201" s="103">
        <v>0.00036610543966139017</v>
      </c>
      <c r="E201" s="103">
        <v>3.68103007067304</v>
      </c>
      <c r="F201" s="89" t="s">
        <v>3520</v>
      </c>
      <c r="G201" s="89" t="b">
        <v>0</v>
      </c>
      <c r="H201" s="89" t="b">
        <v>0</v>
      </c>
      <c r="I201" s="89" t="b">
        <v>0</v>
      </c>
      <c r="J201" s="89" t="b">
        <v>0</v>
      </c>
      <c r="K201" s="89" t="b">
        <v>0</v>
      </c>
      <c r="L201" s="89" t="b">
        <v>0</v>
      </c>
    </row>
    <row r="202" spans="1:12" ht="15">
      <c r="A202" s="90" t="s">
        <v>1455</v>
      </c>
      <c r="B202" s="89" t="s">
        <v>2359</v>
      </c>
      <c r="C202" s="89">
        <v>3</v>
      </c>
      <c r="D202" s="103">
        <v>0.00036610543966139017</v>
      </c>
      <c r="E202" s="103">
        <v>1.7017852922636598</v>
      </c>
      <c r="F202" s="89" t="s">
        <v>3520</v>
      </c>
      <c r="G202" s="89" t="b">
        <v>0</v>
      </c>
      <c r="H202" s="89" t="b">
        <v>0</v>
      </c>
      <c r="I202" s="89" t="b">
        <v>0</v>
      </c>
      <c r="J202" s="89" t="b">
        <v>0</v>
      </c>
      <c r="K202" s="89" t="b">
        <v>0</v>
      </c>
      <c r="L202" s="89" t="b">
        <v>0</v>
      </c>
    </row>
    <row r="203" spans="1:12" ht="15">
      <c r="A203" s="90" t="s">
        <v>1906</v>
      </c>
      <c r="B203" s="89" t="s">
        <v>2569</v>
      </c>
      <c r="C203" s="89">
        <v>3</v>
      </c>
      <c r="D203" s="103">
        <v>0.0003297003830031968</v>
      </c>
      <c r="E203" s="103">
        <v>3.3800000750090593</v>
      </c>
      <c r="F203" s="89" t="s">
        <v>3520</v>
      </c>
      <c r="G203" s="89" t="b">
        <v>0</v>
      </c>
      <c r="H203" s="89" t="b">
        <v>0</v>
      </c>
      <c r="I203" s="89" t="b">
        <v>0</v>
      </c>
      <c r="J203" s="89" t="b">
        <v>0</v>
      </c>
      <c r="K203" s="89" t="b">
        <v>0</v>
      </c>
      <c r="L203" s="89" t="b">
        <v>0</v>
      </c>
    </row>
    <row r="204" spans="1:12" ht="15">
      <c r="A204" s="90" t="s">
        <v>2017</v>
      </c>
      <c r="B204" s="89" t="s">
        <v>2167</v>
      </c>
      <c r="C204" s="89">
        <v>3</v>
      </c>
      <c r="D204" s="103">
        <v>0.00042834029508086115</v>
      </c>
      <c r="E204" s="103">
        <v>3.334242584448384</v>
      </c>
      <c r="F204" s="89" t="s">
        <v>3520</v>
      </c>
      <c r="G204" s="89" t="b">
        <v>0</v>
      </c>
      <c r="H204" s="89" t="b">
        <v>0</v>
      </c>
      <c r="I204" s="89" t="b">
        <v>0</v>
      </c>
      <c r="J204" s="89" t="b">
        <v>0</v>
      </c>
      <c r="K204" s="89" t="b">
        <v>0</v>
      </c>
      <c r="L204" s="89" t="b">
        <v>0</v>
      </c>
    </row>
    <row r="205" spans="1:12" ht="15">
      <c r="A205" s="90" t="s">
        <v>2651</v>
      </c>
      <c r="B205" s="89" t="s">
        <v>1707</v>
      </c>
      <c r="C205" s="89">
        <v>3</v>
      </c>
      <c r="D205" s="103">
        <v>0.00042834029508086115</v>
      </c>
      <c r="E205" s="103">
        <v>3.203908815953378</v>
      </c>
      <c r="F205" s="89" t="s">
        <v>3520</v>
      </c>
      <c r="G205" s="89" t="b">
        <v>0</v>
      </c>
      <c r="H205" s="89" t="b">
        <v>0</v>
      </c>
      <c r="I205" s="89" t="b">
        <v>0</v>
      </c>
      <c r="J205" s="89" t="b">
        <v>0</v>
      </c>
      <c r="K205" s="89" t="b">
        <v>0</v>
      </c>
      <c r="L205" s="89" t="b">
        <v>0</v>
      </c>
    </row>
    <row r="206" spans="1:12" ht="15">
      <c r="A206" s="90" t="s">
        <v>1500</v>
      </c>
      <c r="B206" s="89" t="s">
        <v>1496</v>
      </c>
      <c r="C206" s="89">
        <v>3</v>
      </c>
      <c r="D206" s="103">
        <v>0.00036610543966139017</v>
      </c>
      <c r="E206" s="103">
        <v>1.8933335023831663</v>
      </c>
      <c r="F206" s="89" t="s">
        <v>3520</v>
      </c>
      <c r="G206" s="89" t="b">
        <v>1</v>
      </c>
      <c r="H206" s="89" t="b">
        <v>0</v>
      </c>
      <c r="I206" s="89" t="b">
        <v>0</v>
      </c>
      <c r="J206" s="89" t="b">
        <v>0</v>
      </c>
      <c r="K206" s="89" t="b">
        <v>0</v>
      </c>
      <c r="L206" s="89" t="b">
        <v>0</v>
      </c>
    </row>
    <row r="207" spans="1:12" ht="15">
      <c r="A207" s="90" t="s">
        <v>1761</v>
      </c>
      <c r="B207" s="89" t="s">
        <v>1790</v>
      </c>
      <c r="C207" s="89">
        <v>3</v>
      </c>
      <c r="D207" s="103">
        <v>0.00036610543966139017</v>
      </c>
      <c r="E207" s="103">
        <v>2.9450765000838515</v>
      </c>
      <c r="F207" s="89" t="s">
        <v>3520</v>
      </c>
      <c r="G207" s="89" t="b">
        <v>0</v>
      </c>
      <c r="H207" s="89" t="b">
        <v>0</v>
      </c>
      <c r="I207" s="89" t="b">
        <v>0</v>
      </c>
      <c r="J207" s="89" t="b">
        <v>0</v>
      </c>
      <c r="K207" s="89" t="b">
        <v>0</v>
      </c>
      <c r="L207" s="89" t="b">
        <v>0</v>
      </c>
    </row>
    <row r="208" spans="1:12" ht="15">
      <c r="A208" s="90" t="s">
        <v>2106</v>
      </c>
      <c r="B208" s="89" t="s">
        <v>1615</v>
      </c>
      <c r="C208" s="89">
        <v>3</v>
      </c>
      <c r="D208" s="103">
        <v>0.00036610543966139017</v>
      </c>
      <c r="E208" s="103">
        <v>2.954031342736778</v>
      </c>
      <c r="F208" s="89" t="s">
        <v>3520</v>
      </c>
      <c r="G208" s="89" t="b">
        <v>1</v>
      </c>
      <c r="H208" s="89" t="b">
        <v>0</v>
      </c>
      <c r="I208" s="89" t="b">
        <v>0</v>
      </c>
      <c r="J208" s="89" t="b">
        <v>0</v>
      </c>
      <c r="K208" s="89" t="b">
        <v>0</v>
      </c>
      <c r="L208" s="89" t="b">
        <v>0</v>
      </c>
    </row>
    <row r="209" spans="1:12" ht="15">
      <c r="A209" s="90" t="s">
        <v>1608</v>
      </c>
      <c r="B209" s="89" t="s">
        <v>1491</v>
      </c>
      <c r="C209" s="89">
        <v>3</v>
      </c>
      <c r="D209" s="103">
        <v>0.00036610543966139017</v>
      </c>
      <c r="E209" s="103">
        <v>2.124727569905753</v>
      </c>
      <c r="F209" s="89" t="s">
        <v>3520</v>
      </c>
      <c r="G209" s="89" t="b">
        <v>1</v>
      </c>
      <c r="H209" s="89" t="b">
        <v>0</v>
      </c>
      <c r="I209" s="89" t="b">
        <v>0</v>
      </c>
      <c r="J209" s="89" t="b">
        <v>0</v>
      </c>
      <c r="K209" s="89" t="b">
        <v>0</v>
      </c>
      <c r="L209" s="89" t="b">
        <v>0</v>
      </c>
    </row>
    <row r="210" spans="1:12" ht="15">
      <c r="A210" s="90" t="s">
        <v>1468</v>
      </c>
      <c r="B210" s="89" t="s">
        <v>1731</v>
      </c>
      <c r="C210" s="89">
        <v>3</v>
      </c>
      <c r="D210" s="103">
        <v>0.00042834029508086115</v>
      </c>
      <c r="E210" s="103">
        <v>2.119398736400686</v>
      </c>
      <c r="F210" s="89" t="s">
        <v>3520</v>
      </c>
      <c r="G210" s="89" t="b">
        <v>0</v>
      </c>
      <c r="H210" s="89" t="b">
        <v>0</v>
      </c>
      <c r="I210" s="89" t="b">
        <v>0</v>
      </c>
      <c r="J210" s="89" t="b">
        <v>0</v>
      </c>
      <c r="K210" s="89" t="b">
        <v>0</v>
      </c>
      <c r="L210" s="89" t="b">
        <v>0</v>
      </c>
    </row>
    <row r="211" spans="1:12" ht="15">
      <c r="A211" s="90" t="s">
        <v>1514</v>
      </c>
      <c r="B211" s="89" t="s">
        <v>1520</v>
      </c>
      <c r="C211" s="89">
        <v>3</v>
      </c>
      <c r="D211" s="103">
        <v>0.0003297003830031968</v>
      </c>
      <c r="E211" s="103">
        <v>2.10124647405623</v>
      </c>
      <c r="F211" s="89" t="s">
        <v>3520</v>
      </c>
      <c r="G211" s="89" t="b">
        <v>0</v>
      </c>
      <c r="H211" s="89" t="b">
        <v>0</v>
      </c>
      <c r="I211" s="89" t="b">
        <v>0</v>
      </c>
      <c r="J211" s="89" t="b">
        <v>0</v>
      </c>
      <c r="K211" s="89" t="b">
        <v>0</v>
      </c>
      <c r="L211" s="89" t="b">
        <v>0</v>
      </c>
    </row>
    <row r="212" spans="1:12" ht="15">
      <c r="A212" s="90" t="s">
        <v>1792</v>
      </c>
      <c r="B212" s="89" t="s">
        <v>1475</v>
      </c>
      <c r="C212" s="89">
        <v>3</v>
      </c>
      <c r="D212" s="103">
        <v>0.00036610543966139017</v>
      </c>
      <c r="E212" s="103">
        <v>2.2103909434812983</v>
      </c>
      <c r="F212" s="89" t="s">
        <v>3520</v>
      </c>
      <c r="G212" s="89" t="b">
        <v>0</v>
      </c>
      <c r="H212" s="89" t="b">
        <v>0</v>
      </c>
      <c r="I212" s="89" t="b">
        <v>0</v>
      </c>
      <c r="J212" s="89" t="b">
        <v>0</v>
      </c>
      <c r="K212" s="89" t="b">
        <v>0</v>
      </c>
      <c r="L212" s="89" t="b">
        <v>0</v>
      </c>
    </row>
    <row r="213" spans="1:12" ht="15">
      <c r="A213" s="90" t="s">
        <v>1528</v>
      </c>
      <c r="B213" s="89" t="s">
        <v>1672</v>
      </c>
      <c r="C213" s="89">
        <v>3</v>
      </c>
      <c r="D213" s="103">
        <v>0.0003297003830031968</v>
      </c>
      <c r="E213" s="103">
        <v>2.404823658734091</v>
      </c>
      <c r="F213" s="89" t="s">
        <v>3520</v>
      </c>
      <c r="G213" s="89" t="b">
        <v>0</v>
      </c>
      <c r="H213" s="89" t="b">
        <v>0</v>
      </c>
      <c r="I213" s="89" t="b">
        <v>0</v>
      </c>
      <c r="J213" s="89" t="b">
        <v>0</v>
      </c>
      <c r="K213" s="89" t="b">
        <v>0</v>
      </c>
      <c r="L213" s="89" t="b">
        <v>0</v>
      </c>
    </row>
    <row r="214" spans="1:12" ht="15">
      <c r="A214" s="90" t="s">
        <v>1456</v>
      </c>
      <c r="B214" s="89" t="s">
        <v>1516</v>
      </c>
      <c r="C214" s="89">
        <v>3</v>
      </c>
      <c r="D214" s="103">
        <v>0.0003297003830031968</v>
      </c>
      <c r="E214" s="103">
        <v>0.992906999267392</v>
      </c>
      <c r="F214" s="89" t="s">
        <v>3520</v>
      </c>
      <c r="G214" s="89" t="b">
        <v>0</v>
      </c>
      <c r="H214" s="89" t="b">
        <v>0</v>
      </c>
      <c r="I214" s="89" t="b">
        <v>0</v>
      </c>
      <c r="J214" s="89" t="b">
        <v>0</v>
      </c>
      <c r="K214" s="89" t="b">
        <v>0</v>
      </c>
      <c r="L214" s="89" t="b">
        <v>0</v>
      </c>
    </row>
    <row r="215" spans="1:12" ht="15">
      <c r="A215" s="90" t="s">
        <v>2199</v>
      </c>
      <c r="B215" s="89" t="s">
        <v>2213</v>
      </c>
      <c r="C215" s="89">
        <v>3</v>
      </c>
      <c r="D215" s="103">
        <v>0.00042834029508086115</v>
      </c>
      <c r="E215" s="103">
        <v>3.4311525974564403</v>
      </c>
      <c r="F215" s="89" t="s">
        <v>3520</v>
      </c>
      <c r="G215" s="89" t="b">
        <v>0</v>
      </c>
      <c r="H215" s="89" t="b">
        <v>0</v>
      </c>
      <c r="I215" s="89" t="b">
        <v>0</v>
      </c>
      <c r="J215" s="89" t="b">
        <v>0</v>
      </c>
      <c r="K215" s="89" t="b">
        <v>0</v>
      </c>
      <c r="L215" s="89" t="b">
        <v>0</v>
      </c>
    </row>
    <row r="216" spans="1:12" ht="15">
      <c r="A216" s="90" t="s">
        <v>2512</v>
      </c>
      <c r="B216" s="89" t="s">
        <v>2312</v>
      </c>
      <c r="C216" s="89">
        <v>3</v>
      </c>
      <c r="D216" s="103">
        <v>0.00042834029508086115</v>
      </c>
      <c r="E216" s="103">
        <v>3.68103007067304</v>
      </c>
      <c r="F216" s="89" t="s">
        <v>3520</v>
      </c>
      <c r="G216" s="89" t="b">
        <v>0</v>
      </c>
      <c r="H216" s="89" t="b">
        <v>0</v>
      </c>
      <c r="I216" s="89" t="b">
        <v>0</v>
      </c>
      <c r="J216" s="89" t="b">
        <v>0</v>
      </c>
      <c r="K216" s="89" t="b">
        <v>0</v>
      </c>
      <c r="L216" s="89" t="b">
        <v>0</v>
      </c>
    </row>
    <row r="217" spans="1:12" ht="15">
      <c r="A217" s="90" t="s">
        <v>2547</v>
      </c>
      <c r="B217" s="89" t="s">
        <v>2475</v>
      </c>
      <c r="C217" s="89">
        <v>3</v>
      </c>
      <c r="D217" s="103">
        <v>0.0003297003830031968</v>
      </c>
      <c r="E217" s="103">
        <v>3.68103007067304</v>
      </c>
      <c r="F217" s="89" t="s">
        <v>3520</v>
      </c>
      <c r="G217" s="89" t="b">
        <v>0</v>
      </c>
      <c r="H217" s="89" t="b">
        <v>0</v>
      </c>
      <c r="I217" s="89" t="b">
        <v>0</v>
      </c>
      <c r="J217" s="89" t="b">
        <v>0</v>
      </c>
      <c r="K217" s="89" t="b">
        <v>0</v>
      </c>
      <c r="L217" s="89" t="b">
        <v>0</v>
      </c>
    </row>
    <row r="218" spans="1:12" ht="15">
      <c r="A218" s="90" t="s">
        <v>1653</v>
      </c>
      <c r="B218" s="89" t="s">
        <v>1497</v>
      </c>
      <c r="C218" s="89">
        <v>3</v>
      </c>
      <c r="D218" s="103">
        <v>0.00036610543966139017</v>
      </c>
      <c r="E218" s="103">
        <v>2.255061338400759</v>
      </c>
      <c r="F218" s="89" t="s">
        <v>3520</v>
      </c>
      <c r="G218" s="89" t="b">
        <v>0</v>
      </c>
      <c r="H218" s="89" t="b">
        <v>0</v>
      </c>
      <c r="I218" s="89" t="b">
        <v>0</v>
      </c>
      <c r="J218" s="89" t="b">
        <v>0</v>
      </c>
      <c r="K218" s="89" t="b">
        <v>0</v>
      </c>
      <c r="L218" s="89" t="b">
        <v>0</v>
      </c>
    </row>
    <row r="219" spans="1:12" ht="15">
      <c r="A219" s="90" t="s">
        <v>1686</v>
      </c>
      <c r="B219" s="89" t="s">
        <v>1455</v>
      </c>
      <c r="C219" s="89">
        <v>3</v>
      </c>
      <c r="D219" s="103">
        <v>0.0003297003830031968</v>
      </c>
      <c r="E219" s="103">
        <v>1.2338720393308211</v>
      </c>
      <c r="F219" s="89" t="s">
        <v>3520</v>
      </c>
      <c r="G219" s="89" t="b">
        <v>0</v>
      </c>
      <c r="H219" s="89" t="b">
        <v>0</v>
      </c>
      <c r="I219" s="89" t="b">
        <v>0</v>
      </c>
      <c r="J219" s="89" t="b">
        <v>0</v>
      </c>
      <c r="K219" s="89" t="b">
        <v>0</v>
      </c>
      <c r="L219" s="89" t="b">
        <v>0</v>
      </c>
    </row>
    <row r="220" spans="1:12" ht="15">
      <c r="A220" s="90" t="s">
        <v>1496</v>
      </c>
      <c r="B220" s="89" t="s">
        <v>1455</v>
      </c>
      <c r="C220" s="89">
        <v>3</v>
      </c>
      <c r="D220" s="103">
        <v>0.0003297003830031968</v>
      </c>
      <c r="E220" s="103">
        <v>0.80790330705854</v>
      </c>
      <c r="F220" s="89" t="s">
        <v>3520</v>
      </c>
      <c r="G220" s="89" t="b">
        <v>0</v>
      </c>
      <c r="H220" s="89" t="b">
        <v>0</v>
      </c>
      <c r="I220" s="89" t="b">
        <v>0</v>
      </c>
      <c r="J220" s="89" t="b">
        <v>0</v>
      </c>
      <c r="K220" s="89" t="b">
        <v>0</v>
      </c>
      <c r="L220" s="89" t="b">
        <v>0</v>
      </c>
    </row>
    <row r="221" spans="1:12" ht="15">
      <c r="A221" s="90" t="s">
        <v>2153</v>
      </c>
      <c r="B221" s="89" t="s">
        <v>2620</v>
      </c>
      <c r="C221" s="89">
        <v>3</v>
      </c>
      <c r="D221" s="103">
        <v>0.00042834029508086115</v>
      </c>
      <c r="E221" s="103">
        <v>3.55609133406474</v>
      </c>
      <c r="F221" s="89" t="s">
        <v>3520</v>
      </c>
      <c r="G221" s="89" t="b">
        <v>0</v>
      </c>
      <c r="H221" s="89" t="b">
        <v>0</v>
      </c>
      <c r="I221" s="89" t="b">
        <v>0</v>
      </c>
      <c r="J221" s="89" t="b">
        <v>0</v>
      </c>
      <c r="K221" s="89" t="b">
        <v>0</v>
      </c>
      <c r="L221" s="89" t="b">
        <v>0</v>
      </c>
    </row>
    <row r="222" spans="1:12" ht="15">
      <c r="A222" s="90" t="s">
        <v>1483</v>
      </c>
      <c r="B222" s="89" t="s">
        <v>1462</v>
      </c>
      <c r="C222" s="89">
        <v>3</v>
      </c>
      <c r="D222" s="103">
        <v>0.0003297003830031968</v>
      </c>
      <c r="E222" s="103">
        <v>1.3804828927151551</v>
      </c>
      <c r="F222" s="89" t="s">
        <v>3520</v>
      </c>
      <c r="G222" s="89" t="b">
        <v>0</v>
      </c>
      <c r="H222" s="89" t="b">
        <v>0</v>
      </c>
      <c r="I222" s="89" t="b">
        <v>0</v>
      </c>
      <c r="J222" s="89" t="b">
        <v>0</v>
      </c>
      <c r="K222" s="89" t="b">
        <v>0</v>
      </c>
      <c r="L222" s="89" t="b">
        <v>0</v>
      </c>
    </row>
    <row r="223" spans="1:12" ht="15">
      <c r="A223" s="90" t="s">
        <v>1475</v>
      </c>
      <c r="B223" s="89" t="s">
        <v>1466</v>
      </c>
      <c r="C223" s="89">
        <v>3</v>
      </c>
      <c r="D223" s="103">
        <v>0.00036610543966139017</v>
      </c>
      <c r="E223" s="103">
        <v>1.4120363070093676</v>
      </c>
      <c r="F223" s="89" t="s">
        <v>3520</v>
      </c>
      <c r="G223" s="89" t="b">
        <v>0</v>
      </c>
      <c r="H223" s="89" t="b">
        <v>0</v>
      </c>
      <c r="I223" s="89" t="b">
        <v>0</v>
      </c>
      <c r="J223" s="89" t="b">
        <v>0</v>
      </c>
      <c r="K223" s="89" t="b">
        <v>0</v>
      </c>
      <c r="L223" s="89" t="b">
        <v>0</v>
      </c>
    </row>
    <row r="224" spans="1:12" ht="15">
      <c r="A224" s="90" t="s">
        <v>1649</v>
      </c>
      <c r="B224" s="89" t="s">
        <v>1976</v>
      </c>
      <c r="C224" s="89">
        <v>3</v>
      </c>
      <c r="D224" s="103">
        <v>0.00036610543966139017</v>
      </c>
      <c r="E224" s="103">
        <v>2.894909890618121</v>
      </c>
      <c r="F224" s="89" t="s">
        <v>3520</v>
      </c>
      <c r="G224" s="89" t="b">
        <v>0</v>
      </c>
      <c r="H224" s="89" t="b">
        <v>0</v>
      </c>
      <c r="I224" s="89" t="b">
        <v>0</v>
      </c>
      <c r="J224" s="89" t="b">
        <v>0</v>
      </c>
      <c r="K224" s="89" t="b">
        <v>0</v>
      </c>
      <c r="L224" s="89" t="b">
        <v>0</v>
      </c>
    </row>
    <row r="225" spans="1:12" ht="15">
      <c r="A225" s="90" t="s">
        <v>1464</v>
      </c>
      <c r="B225" s="89" t="s">
        <v>1483</v>
      </c>
      <c r="C225" s="89">
        <v>3</v>
      </c>
      <c r="D225" s="103">
        <v>0.0003297003830031968</v>
      </c>
      <c r="E225" s="103">
        <v>1.4363407101801562</v>
      </c>
      <c r="F225" s="89" t="s">
        <v>3520</v>
      </c>
      <c r="G225" s="89" t="b">
        <v>0</v>
      </c>
      <c r="H225" s="89" t="b">
        <v>0</v>
      </c>
      <c r="I225" s="89" t="b">
        <v>0</v>
      </c>
      <c r="J225" s="89" t="b">
        <v>0</v>
      </c>
      <c r="K225" s="89" t="b">
        <v>0</v>
      </c>
      <c r="L225" s="89" t="b">
        <v>0</v>
      </c>
    </row>
    <row r="226" spans="1:12" ht="15">
      <c r="A226" s="90" t="s">
        <v>1620</v>
      </c>
      <c r="B226" s="89" t="s">
        <v>2106</v>
      </c>
      <c r="C226" s="89">
        <v>3</v>
      </c>
      <c r="D226" s="103">
        <v>0.00036610543966139017</v>
      </c>
      <c r="E226" s="103">
        <v>2.954031342736778</v>
      </c>
      <c r="F226" s="89" t="s">
        <v>3520</v>
      </c>
      <c r="G226" s="89" t="b">
        <v>0</v>
      </c>
      <c r="H226" s="89" t="b">
        <v>0</v>
      </c>
      <c r="I226" s="89" t="b">
        <v>0</v>
      </c>
      <c r="J226" s="89" t="b">
        <v>1</v>
      </c>
      <c r="K226" s="89" t="b">
        <v>0</v>
      </c>
      <c r="L226" s="89" t="b">
        <v>0</v>
      </c>
    </row>
    <row r="227" spans="1:12" ht="15">
      <c r="A227" s="90" t="s">
        <v>1720</v>
      </c>
      <c r="B227" s="89" t="s">
        <v>1575</v>
      </c>
      <c r="C227" s="89">
        <v>3</v>
      </c>
      <c r="D227" s="103">
        <v>0.0003297003830031968</v>
      </c>
      <c r="E227" s="103">
        <v>2.64404650441987</v>
      </c>
      <c r="F227" s="89" t="s">
        <v>3520</v>
      </c>
      <c r="G227" s="89" t="b">
        <v>0</v>
      </c>
      <c r="H227" s="89" t="b">
        <v>0</v>
      </c>
      <c r="I227" s="89" t="b">
        <v>0</v>
      </c>
      <c r="J227" s="89" t="b">
        <v>0</v>
      </c>
      <c r="K227" s="89" t="b">
        <v>0</v>
      </c>
      <c r="L227" s="89" t="b">
        <v>0</v>
      </c>
    </row>
    <row r="228" spans="1:12" ht="15">
      <c r="A228" s="90" t="s">
        <v>1773</v>
      </c>
      <c r="B228" s="89" t="s">
        <v>2292</v>
      </c>
      <c r="C228" s="89">
        <v>3</v>
      </c>
      <c r="D228" s="103">
        <v>0.0003297003830031968</v>
      </c>
      <c r="E228" s="103">
        <v>3.188114548770146</v>
      </c>
      <c r="F228" s="89" t="s">
        <v>3520</v>
      </c>
      <c r="G228" s="89" t="b">
        <v>0</v>
      </c>
      <c r="H228" s="89" t="b">
        <v>0</v>
      </c>
      <c r="I228" s="89" t="b">
        <v>0</v>
      </c>
      <c r="J228" s="89" t="b">
        <v>0</v>
      </c>
      <c r="K228" s="89" t="b">
        <v>0</v>
      </c>
      <c r="L228" s="89" t="b">
        <v>0</v>
      </c>
    </row>
    <row r="229" spans="1:12" ht="15">
      <c r="A229" s="90" t="s">
        <v>1568</v>
      </c>
      <c r="B229" s="89" t="s">
        <v>2109</v>
      </c>
      <c r="C229" s="89">
        <v>3</v>
      </c>
      <c r="D229" s="103">
        <v>0.00036610543966139017</v>
      </c>
      <c r="E229" s="103">
        <v>2.8870845531061646</v>
      </c>
      <c r="F229" s="89" t="s">
        <v>3520</v>
      </c>
      <c r="G229" s="89" t="b">
        <v>0</v>
      </c>
      <c r="H229" s="89" t="b">
        <v>0</v>
      </c>
      <c r="I229" s="89" t="b">
        <v>0</v>
      </c>
      <c r="J229" s="89" t="b">
        <v>0</v>
      </c>
      <c r="K229" s="89" t="b">
        <v>0</v>
      </c>
      <c r="L229" s="89" t="b">
        <v>0</v>
      </c>
    </row>
    <row r="230" spans="1:12" ht="15">
      <c r="A230" s="90" t="s">
        <v>1456</v>
      </c>
      <c r="B230" s="89" t="s">
        <v>1543</v>
      </c>
      <c r="C230" s="89">
        <v>3</v>
      </c>
      <c r="D230" s="103">
        <v>0.00036610543966139017</v>
      </c>
      <c r="E230" s="103">
        <v>1.0955693411645397</v>
      </c>
      <c r="F230" s="89" t="s">
        <v>3520</v>
      </c>
      <c r="G230" s="89" t="b">
        <v>0</v>
      </c>
      <c r="H230" s="89" t="b">
        <v>0</v>
      </c>
      <c r="I230" s="89" t="b">
        <v>0</v>
      </c>
      <c r="J230" s="89" t="b">
        <v>0</v>
      </c>
      <c r="K230" s="89" t="b">
        <v>0</v>
      </c>
      <c r="L230" s="89" t="b">
        <v>0</v>
      </c>
    </row>
    <row r="231" spans="1:12" ht="15">
      <c r="A231" s="90" t="s">
        <v>2475</v>
      </c>
      <c r="B231" s="89" t="s">
        <v>1676</v>
      </c>
      <c r="C231" s="89">
        <v>3</v>
      </c>
      <c r="D231" s="103">
        <v>0.0003297003830031968</v>
      </c>
      <c r="E231" s="103">
        <v>3.1581513253927027</v>
      </c>
      <c r="F231" s="89" t="s">
        <v>3520</v>
      </c>
      <c r="G231" s="89" t="b">
        <v>0</v>
      </c>
      <c r="H231" s="89" t="b">
        <v>0</v>
      </c>
      <c r="I231" s="89" t="b">
        <v>0</v>
      </c>
      <c r="J231" s="89" t="b">
        <v>0</v>
      </c>
      <c r="K231" s="89" t="b">
        <v>0</v>
      </c>
      <c r="L231" s="89" t="b">
        <v>0</v>
      </c>
    </row>
    <row r="232" spans="1:12" ht="15">
      <c r="A232" s="90" t="s">
        <v>1922</v>
      </c>
      <c r="B232" s="89" t="s">
        <v>1515</v>
      </c>
      <c r="C232" s="89">
        <v>3</v>
      </c>
      <c r="D232" s="103">
        <v>0.00042834029508086115</v>
      </c>
      <c r="E232" s="103">
        <v>2.5783677287758926</v>
      </c>
      <c r="F232" s="89" t="s">
        <v>3520</v>
      </c>
      <c r="G232" s="89" t="b">
        <v>0</v>
      </c>
      <c r="H232" s="89" t="b">
        <v>0</v>
      </c>
      <c r="I232" s="89" t="b">
        <v>0</v>
      </c>
      <c r="J232" s="89" t="b">
        <v>1</v>
      </c>
      <c r="K232" s="89" t="b">
        <v>0</v>
      </c>
      <c r="L232" s="89" t="b">
        <v>0</v>
      </c>
    </row>
    <row r="233" spans="1:12" ht="15">
      <c r="A233" s="90" t="s">
        <v>1539</v>
      </c>
      <c r="B233" s="89" t="s">
        <v>1761</v>
      </c>
      <c r="C233" s="89">
        <v>3</v>
      </c>
      <c r="D233" s="103">
        <v>0.00036610543966139017</v>
      </c>
      <c r="E233" s="103">
        <v>2.528062610464497</v>
      </c>
      <c r="F233" s="89" t="s">
        <v>3520</v>
      </c>
      <c r="G233" s="89" t="b">
        <v>0</v>
      </c>
      <c r="H233" s="89" t="b">
        <v>0</v>
      </c>
      <c r="I233" s="89" t="b">
        <v>0</v>
      </c>
      <c r="J233" s="89" t="b">
        <v>0</v>
      </c>
      <c r="K233" s="89" t="b">
        <v>0</v>
      </c>
      <c r="L233" s="89" t="b">
        <v>0</v>
      </c>
    </row>
    <row r="234" spans="1:12" ht="15">
      <c r="A234" s="90" t="s">
        <v>1808</v>
      </c>
      <c r="B234" s="89" t="s">
        <v>1606</v>
      </c>
      <c r="C234" s="89">
        <v>3</v>
      </c>
      <c r="D234" s="103">
        <v>0.0003297003830031968</v>
      </c>
      <c r="E234" s="103">
        <v>2.7109932940504837</v>
      </c>
      <c r="F234" s="89" t="s">
        <v>3520</v>
      </c>
      <c r="G234" s="89" t="b">
        <v>0</v>
      </c>
      <c r="H234" s="89" t="b">
        <v>0</v>
      </c>
      <c r="I234" s="89" t="b">
        <v>0</v>
      </c>
      <c r="J234" s="89" t="b">
        <v>0</v>
      </c>
      <c r="K234" s="89" t="b">
        <v>0</v>
      </c>
      <c r="L234" s="89" t="b">
        <v>0</v>
      </c>
    </row>
    <row r="235" spans="1:12" ht="15">
      <c r="A235" s="90" t="s">
        <v>1455</v>
      </c>
      <c r="B235" s="89" t="s">
        <v>1550</v>
      </c>
      <c r="C235" s="89">
        <v>3</v>
      </c>
      <c r="D235" s="103">
        <v>0.00036610543966139017</v>
      </c>
      <c r="E235" s="103">
        <v>1.0028152879276409</v>
      </c>
      <c r="F235" s="89" t="s">
        <v>3520</v>
      </c>
      <c r="G235" s="89" t="b">
        <v>0</v>
      </c>
      <c r="H235" s="89" t="b">
        <v>0</v>
      </c>
      <c r="I235" s="89" t="b">
        <v>0</v>
      </c>
      <c r="J235" s="89" t="b">
        <v>0</v>
      </c>
      <c r="K235" s="89" t="b">
        <v>0</v>
      </c>
      <c r="L235" s="89" t="b">
        <v>0</v>
      </c>
    </row>
    <row r="236" spans="1:12" ht="15">
      <c r="A236" s="90" t="s">
        <v>1455</v>
      </c>
      <c r="B236" s="89" t="s">
        <v>2192</v>
      </c>
      <c r="C236" s="89">
        <v>3</v>
      </c>
      <c r="D236" s="103">
        <v>0.0003297003830031968</v>
      </c>
      <c r="E236" s="103">
        <v>1.5768465556553597</v>
      </c>
      <c r="F236" s="89" t="s">
        <v>3520</v>
      </c>
      <c r="G236" s="89" t="b">
        <v>0</v>
      </c>
      <c r="H236" s="89" t="b">
        <v>0</v>
      </c>
      <c r="I236" s="89" t="b">
        <v>0</v>
      </c>
      <c r="J236" s="89" t="b">
        <v>0</v>
      </c>
      <c r="K236" s="89" t="b">
        <v>0</v>
      </c>
      <c r="L236" s="89" t="b">
        <v>0</v>
      </c>
    </row>
    <row r="237" spans="1:12" ht="15">
      <c r="A237" s="90" t="s">
        <v>1465</v>
      </c>
      <c r="B237" s="89" t="s">
        <v>2011</v>
      </c>
      <c r="C237" s="89">
        <v>3</v>
      </c>
      <c r="D237" s="103">
        <v>0.00042834029508086115</v>
      </c>
      <c r="E237" s="103">
        <v>2.255061338400759</v>
      </c>
      <c r="F237" s="89" t="s">
        <v>3520</v>
      </c>
      <c r="G237" s="89" t="b">
        <v>0</v>
      </c>
      <c r="H237" s="89" t="b">
        <v>0</v>
      </c>
      <c r="I237" s="89" t="b">
        <v>0</v>
      </c>
      <c r="J237" s="89" t="b">
        <v>0</v>
      </c>
      <c r="K237" s="89" t="b">
        <v>0</v>
      </c>
      <c r="L237" s="89" t="b">
        <v>0</v>
      </c>
    </row>
    <row r="238" spans="1:12" ht="15">
      <c r="A238" s="90" t="s">
        <v>1458</v>
      </c>
      <c r="B238" s="89" t="s">
        <v>1460</v>
      </c>
      <c r="C238" s="89">
        <v>3</v>
      </c>
      <c r="D238" s="103">
        <v>0.0003297003830031968</v>
      </c>
      <c r="E238" s="103">
        <v>0.5375295211674875</v>
      </c>
      <c r="F238" s="89" t="s">
        <v>3520</v>
      </c>
      <c r="G238" s="89" t="b">
        <v>0</v>
      </c>
      <c r="H238" s="89" t="b">
        <v>0</v>
      </c>
      <c r="I238" s="89" t="b">
        <v>0</v>
      </c>
      <c r="J238" s="89" t="b">
        <v>0</v>
      </c>
      <c r="K238" s="89" t="b">
        <v>0</v>
      </c>
      <c r="L238" s="89" t="b">
        <v>0</v>
      </c>
    </row>
    <row r="239" spans="1:12" ht="15">
      <c r="A239" s="90" t="s">
        <v>1781</v>
      </c>
      <c r="B239" s="89" t="s">
        <v>1830</v>
      </c>
      <c r="C239" s="89">
        <v>3</v>
      </c>
      <c r="D239" s="103">
        <v>0.00042834029508086115</v>
      </c>
      <c r="E239" s="103">
        <v>2.9450765000838515</v>
      </c>
      <c r="F239" s="89" t="s">
        <v>3520</v>
      </c>
      <c r="G239" s="89" t="b">
        <v>0</v>
      </c>
      <c r="H239" s="89" t="b">
        <v>0</v>
      </c>
      <c r="I239" s="89" t="b">
        <v>0</v>
      </c>
      <c r="J239" s="89" t="b">
        <v>0</v>
      </c>
      <c r="K239" s="89" t="b">
        <v>0</v>
      </c>
      <c r="L239" s="89" t="b">
        <v>0</v>
      </c>
    </row>
    <row r="240" spans="1:12" ht="15">
      <c r="A240" s="90" t="s">
        <v>1466</v>
      </c>
      <c r="B240" s="89" t="s">
        <v>1630</v>
      </c>
      <c r="C240" s="89">
        <v>3</v>
      </c>
      <c r="D240" s="103">
        <v>0.00042834029508086115</v>
      </c>
      <c r="E240" s="103">
        <v>1.9504272184679528</v>
      </c>
      <c r="F240" s="89" t="s">
        <v>3520</v>
      </c>
      <c r="G240" s="89" t="b">
        <v>0</v>
      </c>
      <c r="H240" s="89" t="b">
        <v>0</v>
      </c>
      <c r="I240" s="89" t="b">
        <v>0</v>
      </c>
      <c r="J240" s="89" t="b">
        <v>0</v>
      </c>
      <c r="K240" s="89" t="b">
        <v>0</v>
      </c>
      <c r="L240" s="89" t="b">
        <v>0</v>
      </c>
    </row>
    <row r="241" spans="1:12" ht="15">
      <c r="A241" s="90" t="s">
        <v>1704</v>
      </c>
      <c r="B241" s="89" t="s">
        <v>525</v>
      </c>
      <c r="C241" s="89">
        <v>3</v>
      </c>
      <c r="D241" s="103">
        <v>0.00042834029508086115</v>
      </c>
      <c r="E241" s="103">
        <v>2.9028788202893967</v>
      </c>
      <c r="F241" s="89" t="s">
        <v>3520</v>
      </c>
      <c r="G241" s="89" t="b">
        <v>0</v>
      </c>
      <c r="H241" s="89" t="b">
        <v>0</v>
      </c>
      <c r="I241" s="89" t="b">
        <v>0</v>
      </c>
      <c r="J241" s="89" t="b">
        <v>0</v>
      </c>
      <c r="K241" s="89" t="b">
        <v>0</v>
      </c>
      <c r="L241" s="89" t="b">
        <v>0</v>
      </c>
    </row>
    <row r="242" spans="1:12" ht="15">
      <c r="A242" s="90" t="s">
        <v>1492</v>
      </c>
      <c r="B242" s="89" t="s">
        <v>1455</v>
      </c>
      <c r="C242" s="89">
        <v>3</v>
      </c>
      <c r="D242" s="103">
        <v>0.0003297003830031968</v>
      </c>
      <c r="E242" s="103">
        <v>0.7409565174279268</v>
      </c>
      <c r="F242" s="89" t="s">
        <v>3520</v>
      </c>
      <c r="G242" s="89" t="b">
        <v>0</v>
      </c>
      <c r="H242" s="89" t="b">
        <v>0</v>
      </c>
      <c r="I242" s="89" t="b">
        <v>0</v>
      </c>
      <c r="J242" s="89" t="b">
        <v>0</v>
      </c>
      <c r="K242" s="89" t="b">
        <v>0</v>
      </c>
      <c r="L242" s="89" t="b">
        <v>0</v>
      </c>
    </row>
    <row r="243" spans="1:12" ht="15">
      <c r="A243" s="90" t="s">
        <v>2127</v>
      </c>
      <c r="B243" s="89" t="s">
        <v>1546</v>
      </c>
      <c r="C243" s="89">
        <v>3</v>
      </c>
      <c r="D243" s="103">
        <v>0.00042834029508086115</v>
      </c>
      <c r="E243" s="103">
        <v>2.829092606128478</v>
      </c>
      <c r="F243" s="89" t="s">
        <v>3520</v>
      </c>
      <c r="G243" s="89" t="b">
        <v>0</v>
      </c>
      <c r="H243" s="89" t="b">
        <v>0</v>
      </c>
      <c r="I243" s="89" t="b">
        <v>0</v>
      </c>
      <c r="J243" s="89" t="b">
        <v>0</v>
      </c>
      <c r="K243" s="89" t="b">
        <v>0</v>
      </c>
      <c r="L243" s="89" t="b">
        <v>0</v>
      </c>
    </row>
    <row r="244" spans="1:12" ht="15">
      <c r="A244" s="90" t="s">
        <v>1524</v>
      </c>
      <c r="B244" s="89" t="s">
        <v>1499</v>
      </c>
      <c r="C244" s="89">
        <v>3</v>
      </c>
      <c r="D244" s="103">
        <v>0.00036610543966139017</v>
      </c>
      <c r="E244" s="103">
        <v>2.043095822716498</v>
      </c>
      <c r="F244" s="89" t="s">
        <v>3520</v>
      </c>
      <c r="G244" s="89" t="b">
        <v>0</v>
      </c>
      <c r="H244" s="89" t="b">
        <v>0</v>
      </c>
      <c r="I244" s="89" t="b">
        <v>0</v>
      </c>
      <c r="J244" s="89" t="b">
        <v>0</v>
      </c>
      <c r="K244" s="89" t="b">
        <v>0</v>
      </c>
      <c r="L244" s="89" t="b">
        <v>0</v>
      </c>
    </row>
    <row r="245" spans="1:12" ht="15">
      <c r="A245" s="90" t="s">
        <v>1521</v>
      </c>
      <c r="B245" s="89" t="s">
        <v>1612</v>
      </c>
      <c r="C245" s="89">
        <v>3</v>
      </c>
      <c r="D245" s="103">
        <v>0.0003297003830031968</v>
      </c>
      <c r="E245" s="103">
        <v>2.300818828961434</v>
      </c>
      <c r="F245" s="89" t="s">
        <v>3520</v>
      </c>
      <c r="G245" s="89" t="b">
        <v>0</v>
      </c>
      <c r="H245" s="89" t="b">
        <v>0</v>
      </c>
      <c r="I245" s="89" t="b">
        <v>0</v>
      </c>
      <c r="J245" s="89" t="b">
        <v>0</v>
      </c>
      <c r="K245" s="89" t="b">
        <v>0</v>
      </c>
      <c r="L245" s="89" t="b">
        <v>0</v>
      </c>
    </row>
    <row r="246" spans="1:12" ht="15">
      <c r="A246" s="90" t="s">
        <v>1767</v>
      </c>
      <c r="B246" s="89" t="s">
        <v>2488</v>
      </c>
      <c r="C246" s="89">
        <v>3</v>
      </c>
      <c r="D246" s="103">
        <v>0.00042834029508086115</v>
      </c>
      <c r="E246" s="103">
        <v>3.313053285378446</v>
      </c>
      <c r="F246" s="89" t="s">
        <v>3520</v>
      </c>
      <c r="G246" s="89" t="b">
        <v>0</v>
      </c>
      <c r="H246" s="89" t="b">
        <v>0</v>
      </c>
      <c r="I246" s="89" t="b">
        <v>0</v>
      </c>
      <c r="J246" s="89" t="b">
        <v>0</v>
      </c>
      <c r="K246" s="89" t="b">
        <v>0</v>
      </c>
      <c r="L246" s="89" t="b">
        <v>0</v>
      </c>
    </row>
    <row r="247" spans="1:12" ht="15">
      <c r="A247" s="90" t="s">
        <v>1532</v>
      </c>
      <c r="B247" s="89" t="s">
        <v>1498</v>
      </c>
      <c r="C247" s="89">
        <v>3</v>
      </c>
      <c r="D247" s="103">
        <v>0.0003297003830031968</v>
      </c>
      <c r="E247" s="103">
        <v>2.0246124170224853</v>
      </c>
      <c r="F247" s="89" t="s">
        <v>3520</v>
      </c>
      <c r="G247" s="89" t="b">
        <v>0</v>
      </c>
      <c r="H247" s="89" t="b">
        <v>0</v>
      </c>
      <c r="I247" s="89" t="b">
        <v>0</v>
      </c>
      <c r="J247" s="89" t="b">
        <v>0</v>
      </c>
      <c r="K247" s="89" t="b">
        <v>0</v>
      </c>
      <c r="L247" s="89" t="b">
        <v>0</v>
      </c>
    </row>
    <row r="248" spans="1:12" ht="15">
      <c r="A248" s="90" t="s">
        <v>965</v>
      </c>
      <c r="B248" s="89" t="s">
        <v>1514</v>
      </c>
      <c r="C248" s="89">
        <v>3</v>
      </c>
      <c r="D248" s="103">
        <v>0.0003297003830031968</v>
      </c>
      <c r="E248" s="103">
        <v>1.675277741783949</v>
      </c>
      <c r="F248" s="89" t="s">
        <v>3520</v>
      </c>
      <c r="G248" s="89" t="b">
        <v>0</v>
      </c>
      <c r="H248" s="89" t="b">
        <v>0</v>
      </c>
      <c r="I248" s="89" t="b">
        <v>0</v>
      </c>
      <c r="J248" s="89" t="b">
        <v>0</v>
      </c>
      <c r="K248" s="89" t="b">
        <v>0</v>
      </c>
      <c r="L248" s="89" t="b">
        <v>0</v>
      </c>
    </row>
    <row r="249" spans="1:12" ht="15">
      <c r="A249" s="90" t="s">
        <v>1748</v>
      </c>
      <c r="B249" s="89" t="s">
        <v>1476</v>
      </c>
      <c r="C249" s="89">
        <v>3</v>
      </c>
      <c r="D249" s="103">
        <v>0.00042834029508086115</v>
      </c>
      <c r="E249" s="103">
        <v>2.1523989965036114</v>
      </c>
      <c r="F249" s="89" t="s">
        <v>3520</v>
      </c>
      <c r="G249" s="89" t="b">
        <v>0</v>
      </c>
      <c r="H249" s="89" t="b">
        <v>0</v>
      </c>
      <c r="I249" s="89" t="b">
        <v>0</v>
      </c>
      <c r="J249" s="89" t="b">
        <v>0</v>
      </c>
      <c r="K249" s="89" t="b">
        <v>0</v>
      </c>
      <c r="L249" s="89" t="b">
        <v>0</v>
      </c>
    </row>
    <row r="250" spans="1:12" ht="15">
      <c r="A250" s="90" t="s">
        <v>1640</v>
      </c>
      <c r="B250" s="89" t="s">
        <v>1561</v>
      </c>
      <c r="C250" s="89">
        <v>3</v>
      </c>
      <c r="D250" s="103">
        <v>0.00042834029508086115</v>
      </c>
      <c r="E250" s="103">
        <v>2.417788635898459</v>
      </c>
      <c r="F250" s="89" t="s">
        <v>3520</v>
      </c>
      <c r="G250" s="89" t="b">
        <v>0</v>
      </c>
      <c r="H250" s="89" t="b">
        <v>0</v>
      </c>
      <c r="I250" s="89" t="b">
        <v>0</v>
      </c>
      <c r="J250" s="89" t="b">
        <v>0</v>
      </c>
      <c r="K250" s="89" t="b">
        <v>0</v>
      </c>
      <c r="L250" s="89" t="b">
        <v>0</v>
      </c>
    </row>
    <row r="251" spans="1:12" ht="15">
      <c r="A251" s="90" t="s">
        <v>1548</v>
      </c>
      <c r="B251" s="89" t="s">
        <v>1674</v>
      </c>
      <c r="C251" s="89">
        <v>3</v>
      </c>
      <c r="D251" s="103">
        <v>0.0003297003830031968</v>
      </c>
      <c r="E251" s="103">
        <v>2.4311525974564403</v>
      </c>
      <c r="F251" s="89" t="s">
        <v>3520</v>
      </c>
      <c r="G251" s="89" t="b">
        <v>0</v>
      </c>
      <c r="H251" s="89" t="b">
        <v>0</v>
      </c>
      <c r="I251" s="89" t="b">
        <v>0</v>
      </c>
      <c r="J251" s="89" t="b">
        <v>0</v>
      </c>
      <c r="K251" s="89" t="b">
        <v>0</v>
      </c>
      <c r="L251" s="89" t="b">
        <v>0</v>
      </c>
    </row>
    <row r="252" spans="1:12" ht="15">
      <c r="A252" s="90" t="s">
        <v>2096</v>
      </c>
      <c r="B252" s="89" t="s">
        <v>1673</v>
      </c>
      <c r="C252" s="89">
        <v>3</v>
      </c>
      <c r="D252" s="103">
        <v>0.00042834029508086115</v>
      </c>
      <c r="E252" s="103">
        <v>3.033212588784403</v>
      </c>
      <c r="F252" s="89" t="s">
        <v>3520</v>
      </c>
      <c r="G252" s="89" t="b">
        <v>0</v>
      </c>
      <c r="H252" s="89" t="b">
        <v>0</v>
      </c>
      <c r="I252" s="89" t="b">
        <v>0</v>
      </c>
      <c r="J252" s="89" t="b">
        <v>0</v>
      </c>
      <c r="K252" s="89" t="b">
        <v>0</v>
      </c>
      <c r="L252" s="89" t="b">
        <v>0</v>
      </c>
    </row>
    <row r="253" spans="1:12" ht="15">
      <c r="A253" s="90" t="s">
        <v>2522</v>
      </c>
      <c r="B253" s="89" t="s">
        <v>1705</v>
      </c>
      <c r="C253" s="89">
        <v>3</v>
      </c>
      <c r="D253" s="103">
        <v>0.0003297003830031968</v>
      </c>
      <c r="E253" s="103">
        <v>3.203908815953378</v>
      </c>
      <c r="F253" s="89" t="s">
        <v>3520</v>
      </c>
      <c r="G253" s="89" t="b">
        <v>0</v>
      </c>
      <c r="H253" s="89" t="b">
        <v>0</v>
      </c>
      <c r="I253" s="89" t="b">
        <v>0</v>
      </c>
      <c r="J253" s="89" t="b">
        <v>0</v>
      </c>
      <c r="K253" s="89" t="b">
        <v>0</v>
      </c>
      <c r="L253" s="89" t="b">
        <v>0</v>
      </c>
    </row>
    <row r="254" spans="1:12" ht="15">
      <c r="A254" s="90" t="s">
        <v>1511</v>
      </c>
      <c r="B254" s="89" t="s">
        <v>1580</v>
      </c>
      <c r="C254" s="89">
        <v>3</v>
      </c>
      <c r="D254" s="103">
        <v>0.00042834029508086115</v>
      </c>
      <c r="E254" s="103">
        <v>2.220299232141547</v>
      </c>
      <c r="F254" s="89" t="s">
        <v>3520</v>
      </c>
      <c r="G254" s="89" t="b">
        <v>0</v>
      </c>
      <c r="H254" s="89" t="b">
        <v>0</v>
      </c>
      <c r="I254" s="89" t="b">
        <v>0</v>
      </c>
      <c r="J254" s="89" t="b">
        <v>0</v>
      </c>
      <c r="K254" s="89" t="b">
        <v>0</v>
      </c>
      <c r="L254" s="89" t="b">
        <v>0</v>
      </c>
    </row>
    <row r="255" spans="1:12" ht="15">
      <c r="A255" s="90" t="s">
        <v>2574</v>
      </c>
      <c r="B255" s="89" t="s">
        <v>1882</v>
      </c>
      <c r="C255" s="89">
        <v>3</v>
      </c>
      <c r="D255" s="103">
        <v>0.0003297003830031968</v>
      </c>
      <c r="E255" s="103">
        <v>3.3800000750090593</v>
      </c>
      <c r="F255" s="89" t="s">
        <v>3520</v>
      </c>
      <c r="G255" s="89" t="b">
        <v>0</v>
      </c>
      <c r="H255" s="89" t="b">
        <v>0</v>
      </c>
      <c r="I255" s="89" t="b">
        <v>0</v>
      </c>
      <c r="J255" s="89" t="b">
        <v>0</v>
      </c>
      <c r="K255" s="89" t="b">
        <v>0</v>
      </c>
      <c r="L255" s="89" t="b">
        <v>0</v>
      </c>
    </row>
    <row r="256" spans="1:12" ht="15">
      <c r="A256" s="90" t="s">
        <v>1477</v>
      </c>
      <c r="B256" s="89" t="s">
        <v>2478</v>
      </c>
      <c r="C256" s="89">
        <v>3</v>
      </c>
      <c r="D256" s="103">
        <v>0.00036610543966139017</v>
      </c>
      <c r="E256" s="103">
        <v>2.639637385514815</v>
      </c>
      <c r="F256" s="89" t="s">
        <v>3520</v>
      </c>
      <c r="G256" s="89" t="b">
        <v>0</v>
      </c>
      <c r="H256" s="89" t="b">
        <v>0</v>
      </c>
      <c r="I256" s="89" t="b">
        <v>0</v>
      </c>
      <c r="J256" s="89" t="b">
        <v>0</v>
      </c>
      <c r="K256" s="89" t="b">
        <v>0</v>
      </c>
      <c r="L256" s="89" t="b">
        <v>0</v>
      </c>
    </row>
    <row r="257" spans="1:12" ht="15">
      <c r="A257" s="90" t="s">
        <v>1248</v>
      </c>
      <c r="B257" s="89" t="s">
        <v>2512</v>
      </c>
      <c r="C257" s="89">
        <v>3</v>
      </c>
      <c r="D257" s="103">
        <v>0.00042834029508086115</v>
      </c>
      <c r="E257" s="103">
        <v>3.68103007067304</v>
      </c>
      <c r="F257" s="89" t="s">
        <v>3520</v>
      </c>
      <c r="G257" s="89" t="b">
        <v>0</v>
      </c>
      <c r="H257" s="89" t="b">
        <v>0</v>
      </c>
      <c r="I257" s="89" t="b">
        <v>0</v>
      </c>
      <c r="J257" s="89" t="b">
        <v>0</v>
      </c>
      <c r="K257" s="89" t="b">
        <v>0</v>
      </c>
      <c r="L257" s="89" t="b">
        <v>0</v>
      </c>
    </row>
    <row r="258" spans="1:12" ht="15">
      <c r="A258" s="90" t="s">
        <v>2573</v>
      </c>
      <c r="B258" s="89" t="s">
        <v>1456</v>
      </c>
      <c r="C258" s="89">
        <v>3</v>
      </c>
      <c r="D258" s="103">
        <v>0.00036610543966139017</v>
      </c>
      <c r="E258" s="103">
        <v>1.7945393455005585</v>
      </c>
      <c r="F258" s="89" t="s">
        <v>3520</v>
      </c>
      <c r="G258" s="89" t="b">
        <v>0</v>
      </c>
      <c r="H258" s="89" t="b">
        <v>0</v>
      </c>
      <c r="I258" s="89" t="b">
        <v>0</v>
      </c>
      <c r="J258" s="89" t="b">
        <v>0</v>
      </c>
      <c r="K258" s="89" t="b">
        <v>0</v>
      </c>
      <c r="L258" s="89" t="b">
        <v>0</v>
      </c>
    </row>
    <row r="259" spans="1:12" ht="15">
      <c r="A259" s="90" t="s">
        <v>1580</v>
      </c>
      <c r="B259" s="89" t="s">
        <v>2516</v>
      </c>
      <c r="C259" s="89">
        <v>3</v>
      </c>
      <c r="D259" s="103">
        <v>0.00042834029508086115</v>
      </c>
      <c r="E259" s="103">
        <v>3.0442079730858658</v>
      </c>
      <c r="F259" s="89" t="s">
        <v>3520</v>
      </c>
      <c r="G259" s="89" t="b">
        <v>0</v>
      </c>
      <c r="H259" s="89" t="b">
        <v>0</v>
      </c>
      <c r="I259" s="89" t="b">
        <v>0</v>
      </c>
      <c r="J259" s="89" t="b">
        <v>0</v>
      </c>
      <c r="K259" s="89" t="b">
        <v>0</v>
      </c>
      <c r="L259" s="89" t="b">
        <v>0</v>
      </c>
    </row>
    <row r="260" spans="1:12" ht="15">
      <c r="A260" s="90" t="s">
        <v>2436</v>
      </c>
      <c r="B260" s="89" t="s">
        <v>2586</v>
      </c>
      <c r="C260" s="89">
        <v>3</v>
      </c>
      <c r="D260" s="103">
        <v>0.00042834029508086115</v>
      </c>
      <c r="E260" s="103">
        <v>3.68103007067304</v>
      </c>
      <c r="F260" s="89" t="s">
        <v>3520</v>
      </c>
      <c r="G260" s="89" t="b">
        <v>0</v>
      </c>
      <c r="H260" s="89" t="b">
        <v>0</v>
      </c>
      <c r="I260" s="89" t="b">
        <v>0</v>
      </c>
      <c r="J260" s="89" t="b">
        <v>0</v>
      </c>
      <c r="K260" s="89" t="b">
        <v>0</v>
      </c>
      <c r="L260" s="89" t="b">
        <v>0</v>
      </c>
    </row>
    <row r="261" spans="1:12" ht="15">
      <c r="A261" s="90" t="s">
        <v>1886</v>
      </c>
      <c r="B261" s="89" t="s">
        <v>2381</v>
      </c>
      <c r="C261" s="89">
        <v>3</v>
      </c>
      <c r="D261" s="103">
        <v>0.00036610543966139017</v>
      </c>
      <c r="E261" s="103">
        <v>3.3800000750090593</v>
      </c>
      <c r="F261" s="89" t="s">
        <v>3520</v>
      </c>
      <c r="G261" s="89" t="b">
        <v>0</v>
      </c>
      <c r="H261" s="89" t="b">
        <v>0</v>
      </c>
      <c r="I261" s="89" t="b">
        <v>0</v>
      </c>
      <c r="J261" s="89" t="b">
        <v>0</v>
      </c>
      <c r="K261" s="89" t="b">
        <v>0</v>
      </c>
      <c r="L261" s="89" t="b">
        <v>0</v>
      </c>
    </row>
    <row r="262" spans="1:12" ht="15">
      <c r="A262" s="90" t="s">
        <v>2130</v>
      </c>
      <c r="B262" s="89" t="s">
        <v>1752</v>
      </c>
      <c r="C262" s="89">
        <v>3</v>
      </c>
      <c r="D262" s="103">
        <v>0.00042834029508086115</v>
      </c>
      <c r="E262" s="103">
        <v>3.130122601792459</v>
      </c>
      <c r="F262" s="89" t="s">
        <v>3520</v>
      </c>
      <c r="G262" s="89" t="b">
        <v>0</v>
      </c>
      <c r="H262" s="89" t="b">
        <v>0</v>
      </c>
      <c r="I262" s="89" t="b">
        <v>0</v>
      </c>
      <c r="J262" s="89" t="b">
        <v>0</v>
      </c>
      <c r="K262" s="89" t="b">
        <v>0</v>
      </c>
      <c r="L262" s="89" t="b">
        <v>0</v>
      </c>
    </row>
    <row r="263" spans="1:12" ht="15">
      <c r="A263" s="90" t="s">
        <v>1585</v>
      </c>
      <c r="B263" s="89" t="s">
        <v>1565</v>
      </c>
      <c r="C263" s="89">
        <v>3</v>
      </c>
      <c r="D263" s="103">
        <v>0.00042834029508086115</v>
      </c>
      <c r="E263" s="103">
        <v>2.37520119212729</v>
      </c>
      <c r="F263" s="89" t="s">
        <v>3520</v>
      </c>
      <c r="G263" s="89" t="b">
        <v>0</v>
      </c>
      <c r="H263" s="89" t="b">
        <v>0</v>
      </c>
      <c r="I263" s="89" t="b">
        <v>0</v>
      </c>
      <c r="J263" s="89" t="b">
        <v>0</v>
      </c>
      <c r="K263" s="89" t="b">
        <v>0</v>
      </c>
      <c r="L263" s="89" t="b">
        <v>0</v>
      </c>
    </row>
    <row r="264" spans="1:12" ht="15">
      <c r="A264" s="90" t="s">
        <v>1473</v>
      </c>
      <c r="B264" s="89" t="s">
        <v>1925</v>
      </c>
      <c r="C264" s="89">
        <v>3</v>
      </c>
      <c r="D264" s="103">
        <v>0.00042834029508086115</v>
      </c>
      <c r="E264" s="103">
        <v>2.244337473008986</v>
      </c>
      <c r="F264" s="89" t="s">
        <v>3520</v>
      </c>
      <c r="G264" s="89" t="b">
        <v>0</v>
      </c>
      <c r="H264" s="89" t="b">
        <v>0</v>
      </c>
      <c r="I264" s="89" t="b">
        <v>0</v>
      </c>
      <c r="J264" s="89" t="b">
        <v>0</v>
      </c>
      <c r="K264" s="89" t="b">
        <v>0</v>
      </c>
      <c r="L264" s="89" t="b">
        <v>0</v>
      </c>
    </row>
    <row r="265" spans="1:12" ht="15">
      <c r="A265" s="90" t="s">
        <v>1547</v>
      </c>
      <c r="B265" s="89" t="s">
        <v>1940</v>
      </c>
      <c r="C265" s="89">
        <v>3</v>
      </c>
      <c r="D265" s="103">
        <v>0.00036610543966139017</v>
      </c>
      <c r="E265" s="103">
        <v>2.6810300706730406</v>
      </c>
      <c r="F265" s="89" t="s">
        <v>3520</v>
      </c>
      <c r="G265" s="89" t="b">
        <v>0</v>
      </c>
      <c r="H265" s="89" t="b">
        <v>0</v>
      </c>
      <c r="I265" s="89" t="b">
        <v>0</v>
      </c>
      <c r="J265" s="89" t="b">
        <v>0</v>
      </c>
      <c r="K265" s="89" t="b">
        <v>0</v>
      </c>
      <c r="L265" s="89" t="b">
        <v>0</v>
      </c>
    </row>
    <row r="266" spans="1:12" ht="15">
      <c r="A266" s="90" t="s">
        <v>1458</v>
      </c>
      <c r="B266" s="89" t="s">
        <v>1570</v>
      </c>
      <c r="C266" s="89">
        <v>3</v>
      </c>
      <c r="D266" s="103">
        <v>0.00036610543966139017</v>
      </c>
      <c r="E266" s="103">
        <v>1.395722859271892</v>
      </c>
      <c r="F266" s="89" t="s">
        <v>3520</v>
      </c>
      <c r="G266" s="89" t="b">
        <v>0</v>
      </c>
      <c r="H266" s="89" t="b">
        <v>0</v>
      </c>
      <c r="I266" s="89" t="b">
        <v>0</v>
      </c>
      <c r="J266" s="89" t="b">
        <v>0</v>
      </c>
      <c r="K266" s="89" t="b">
        <v>0</v>
      </c>
      <c r="L266" s="89" t="b">
        <v>0</v>
      </c>
    </row>
    <row r="267" spans="1:12" ht="15">
      <c r="A267" s="90" t="s">
        <v>1608</v>
      </c>
      <c r="B267" s="89" t="s">
        <v>1506</v>
      </c>
      <c r="C267" s="89">
        <v>3</v>
      </c>
      <c r="D267" s="103">
        <v>0.00042834029508086115</v>
      </c>
      <c r="E267" s="103">
        <v>2.255061338400759</v>
      </c>
      <c r="F267" s="89" t="s">
        <v>3520</v>
      </c>
      <c r="G267" s="89" t="b">
        <v>1</v>
      </c>
      <c r="H267" s="89" t="b">
        <v>0</v>
      </c>
      <c r="I267" s="89" t="b">
        <v>0</v>
      </c>
      <c r="J267" s="89" t="b">
        <v>0</v>
      </c>
      <c r="K267" s="89" t="b">
        <v>0</v>
      </c>
      <c r="L267" s="89" t="b">
        <v>0</v>
      </c>
    </row>
    <row r="268" spans="1:12" ht="15">
      <c r="A268" s="90" t="s">
        <v>1458</v>
      </c>
      <c r="B268" s="89" t="s">
        <v>1560</v>
      </c>
      <c r="C268" s="89">
        <v>3</v>
      </c>
      <c r="D268" s="103">
        <v>0.00036610543966139017</v>
      </c>
      <c r="E268" s="103">
        <v>1.3657596358944488</v>
      </c>
      <c r="F268" s="89" t="s">
        <v>3520</v>
      </c>
      <c r="G268" s="89" t="b">
        <v>0</v>
      </c>
      <c r="H268" s="89" t="b">
        <v>0</v>
      </c>
      <c r="I268" s="89" t="b">
        <v>0</v>
      </c>
      <c r="J268" s="89" t="b">
        <v>0</v>
      </c>
      <c r="K268" s="89" t="b">
        <v>0</v>
      </c>
      <c r="L268" s="89" t="b">
        <v>0</v>
      </c>
    </row>
    <row r="269" spans="1:12" ht="15">
      <c r="A269" s="90" t="s">
        <v>1615</v>
      </c>
      <c r="B269" s="89" t="s">
        <v>1946</v>
      </c>
      <c r="C269" s="89">
        <v>3</v>
      </c>
      <c r="D269" s="103">
        <v>0.00042834029508086115</v>
      </c>
      <c r="E269" s="103">
        <v>2.777940083681097</v>
      </c>
      <c r="F269" s="89" t="s">
        <v>3520</v>
      </c>
      <c r="G269" s="89" t="b">
        <v>0</v>
      </c>
      <c r="H269" s="89" t="b">
        <v>0</v>
      </c>
      <c r="I269" s="89" t="b">
        <v>0</v>
      </c>
      <c r="J269" s="89" t="b">
        <v>0</v>
      </c>
      <c r="K269" s="89" t="b">
        <v>0</v>
      </c>
      <c r="L269" s="89" t="b">
        <v>0</v>
      </c>
    </row>
    <row r="270" spans="1:12" ht="15">
      <c r="A270" s="90" t="s">
        <v>1464</v>
      </c>
      <c r="B270" s="89" t="s">
        <v>1462</v>
      </c>
      <c r="C270" s="89">
        <v>3</v>
      </c>
      <c r="D270" s="103">
        <v>0.0003297003830031968</v>
      </c>
      <c r="E270" s="103">
        <v>1.1642744104514915</v>
      </c>
      <c r="F270" s="89" t="s">
        <v>3520</v>
      </c>
      <c r="G270" s="89" t="b">
        <v>0</v>
      </c>
      <c r="H270" s="89" t="b">
        <v>0</v>
      </c>
      <c r="I270" s="89" t="b">
        <v>0</v>
      </c>
      <c r="J270" s="89" t="b">
        <v>0</v>
      </c>
      <c r="K270" s="89" t="b">
        <v>0</v>
      </c>
      <c r="L270" s="89" t="b">
        <v>0</v>
      </c>
    </row>
    <row r="271" spans="1:12" ht="15">
      <c r="A271" s="90" t="s">
        <v>2488</v>
      </c>
      <c r="B271" s="89" t="s">
        <v>1701</v>
      </c>
      <c r="C271" s="89">
        <v>3</v>
      </c>
      <c r="D271" s="103">
        <v>0.00042834029508086115</v>
      </c>
      <c r="E271" s="103">
        <v>3.203908815953378</v>
      </c>
      <c r="F271" s="89" t="s">
        <v>3520</v>
      </c>
      <c r="G271" s="89" t="b">
        <v>0</v>
      </c>
      <c r="H271" s="89" t="b">
        <v>0</v>
      </c>
      <c r="I271" s="89" t="b">
        <v>0</v>
      </c>
      <c r="J271" s="89" t="b">
        <v>0</v>
      </c>
      <c r="K271" s="89" t="b">
        <v>0</v>
      </c>
      <c r="L271" s="89" t="b">
        <v>0</v>
      </c>
    </row>
    <row r="272" spans="1:12" ht="15">
      <c r="A272" s="90" t="s">
        <v>1474</v>
      </c>
      <c r="B272" s="89" t="s">
        <v>1526</v>
      </c>
      <c r="C272" s="89">
        <v>3</v>
      </c>
      <c r="D272" s="103">
        <v>0.00036610543966139017</v>
      </c>
      <c r="E272" s="103">
        <v>1.802763667406129</v>
      </c>
      <c r="F272" s="89" t="s">
        <v>3520</v>
      </c>
      <c r="G272" s="89" t="b">
        <v>0</v>
      </c>
      <c r="H272" s="89" t="b">
        <v>0</v>
      </c>
      <c r="I272" s="89" t="b">
        <v>0</v>
      </c>
      <c r="J272" s="89" t="b">
        <v>0</v>
      </c>
      <c r="K272" s="89" t="b">
        <v>0</v>
      </c>
      <c r="L272" s="89" t="b">
        <v>0</v>
      </c>
    </row>
    <row r="273" spans="1:12" ht="15">
      <c r="A273" s="90" t="s">
        <v>1494</v>
      </c>
      <c r="B273" s="89" t="s">
        <v>1455</v>
      </c>
      <c r="C273" s="89">
        <v>3</v>
      </c>
      <c r="D273" s="103">
        <v>0.0003297003830031968</v>
      </c>
      <c r="E273" s="103">
        <v>0.80790330705854</v>
      </c>
      <c r="F273" s="89" t="s">
        <v>3520</v>
      </c>
      <c r="G273" s="89" t="b">
        <v>0</v>
      </c>
      <c r="H273" s="89" t="b">
        <v>0</v>
      </c>
      <c r="I273" s="89" t="b">
        <v>0</v>
      </c>
      <c r="J273" s="89" t="b">
        <v>0</v>
      </c>
      <c r="K273" s="89" t="b">
        <v>0</v>
      </c>
      <c r="L273" s="89" t="b">
        <v>0</v>
      </c>
    </row>
    <row r="274" spans="1:12" ht="15">
      <c r="A274" s="90" t="s">
        <v>2440</v>
      </c>
      <c r="B274" s="89" t="s">
        <v>1843</v>
      </c>
      <c r="C274" s="89">
        <v>3</v>
      </c>
      <c r="D274" s="103">
        <v>0.00042834029508086115</v>
      </c>
      <c r="E274" s="103">
        <v>3.3800000750090593</v>
      </c>
      <c r="F274" s="89" t="s">
        <v>3520</v>
      </c>
      <c r="G274" s="89" t="b">
        <v>0</v>
      </c>
      <c r="H274" s="89" t="b">
        <v>0</v>
      </c>
      <c r="I274" s="89" t="b">
        <v>0</v>
      </c>
      <c r="J274" s="89" t="b">
        <v>0</v>
      </c>
      <c r="K274" s="89" t="b">
        <v>0</v>
      </c>
      <c r="L274" s="89" t="b">
        <v>0</v>
      </c>
    </row>
    <row r="275" spans="1:12" ht="15">
      <c r="A275" s="90" t="s">
        <v>1455</v>
      </c>
      <c r="B275" s="89" t="s">
        <v>1805</v>
      </c>
      <c r="C275" s="89">
        <v>3</v>
      </c>
      <c r="D275" s="103">
        <v>0.00036610543966139017</v>
      </c>
      <c r="E275" s="103">
        <v>1.3338085069690653</v>
      </c>
      <c r="F275" s="89" t="s">
        <v>3520</v>
      </c>
      <c r="G275" s="89" t="b">
        <v>0</v>
      </c>
      <c r="H275" s="89" t="b">
        <v>0</v>
      </c>
      <c r="I275" s="89" t="b">
        <v>0</v>
      </c>
      <c r="J275" s="89" t="b">
        <v>0</v>
      </c>
      <c r="K275" s="89" t="b">
        <v>0</v>
      </c>
      <c r="L275" s="89" t="b">
        <v>0</v>
      </c>
    </row>
    <row r="276" spans="1:12" ht="15">
      <c r="A276" s="90" t="s">
        <v>1460</v>
      </c>
      <c r="B276" s="89" t="s">
        <v>1550</v>
      </c>
      <c r="C276" s="89">
        <v>3</v>
      </c>
      <c r="D276" s="103">
        <v>0.0003297003830031968</v>
      </c>
      <c r="E276" s="103">
        <v>1.4548599472740413</v>
      </c>
      <c r="F276" s="89" t="s">
        <v>3520</v>
      </c>
      <c r="G276" s="89" t="b">
        <v>0</v>
      </c>
      <c r="H276" s="89" t="b">
        <v>0</v>
      </c>
      <c r="I276" s="89" t="b">
        <v>0</v>
      </c>
      <c r="J276" s="89" t="b">
        <v>0</v>
      </c>
      <c r="K276" s="89" t="b">
        <v>0</v>
      </c>
      <c r="L276" s="89" t="b">
        <v>0</v>
      </c>
    </row>
    <row r="277" spans="1:12" ht="15">
      <c r="A277" s="90" t="s">
        <v>1689</v>
      </c>
      <c r="B277" s="89" t="s">
        <v>2413</v>
      </c>
      <c r="C277" s="89">
        <v>3</v>
      </c>
      <c r="D277" s="103">
        <v>0.0003297003830031968</v>
      </c>
      <c r="E277" s="103">
        <v>3.203908815953378</v>
      </c>
      <c r="F277" s="89" t="s">
        <v>3520</v>
      </c>
      <c r="G277" s="89" t="b">
        <v>0</v>
      </c>
      <c r="H277" s="89" t="b">
        <v>0</v>
      </c>
      <c r="I277" s="89" t="b">
        <v>0</v>
      </c>
      <c r="J277" s="89" t="b">
        <v>0</v>
      </c>
      <c r="K277" s="89" t="b">
        <v>0</v>
      </c>
      <c r="L277" s="89" t="b">
        <v>0</v>
      </c>
    </row>
    <row r="278" spans="1:12" ht="15">
      <c r="A278" s="90" t="s">
        <v>2513</v>
      </c>
      <c r="B278" s="89" t="s">
        <v>2668</v>
      </c>
      <c r="C278" s="89">
        <v>3</v>
      </c>
      <c r="D278" s="103">
        <v>0.00042834029508086115</v>
      </c>
      <c r="E278" s="103">
        <v>3.68103007067304</v>
      </c>
      <c r="F278" s="89" t="s">
        <v>3520</v>
      </c>
      <c r="G278" s="89" t="b">
        <v>0</v>
      </c>
      <c r="H278" s="89" t="b">
        <v>0</v>
      </c>
      <c r="I278" s="89" t="b">
        <v>0</v>
      </c>
      <c r="J278" s="89" t="b">
        <v>0</v>
      </c>
      <c r="K278" s="89" t="b">
        <v>0</v>
      </c>
      <c r="L278" s="89" t="b">
        <v>0</v>
      </c>
    </row>
    <row r="279" spans="1:12" ht="15">
      <c r="A279" s="90" t="s">
        <v>1485</v>
      </c>
      <c r="B279" s="89" t="s">
        <v>1488</v>
      </c>
      <c r="C279" s="89">
        <v>3</v>
      </c>
      <c r="D279" s="103">
        <v>0.00042834029508086115</v>
      </c>
      <c r="E279" s="103">
        <v>1.6957533274937466</v>
      </c>
      <c r="F279" s="89" t="s">
        <v>3520</v>
      </c>
      <c r="G279" s="89" t="b">
        <v>0</v>
      </c>
      <c r="H279" s="89" t="b">
        <v>0</v>
      </c>
      <c r="I279" s="89" t="b">
        <v>0</v>
      </c>
      <c r="J279" s="89" t="b">
        <v>0</v>
      </c>
      <c r="K279" s="89" t="b">
        <v>0</v>
      </c>
      <c r="L279" s="89" t="b">
        <v>0</v>
      </c>
    </row>
    <row r="280" spans="1:12" ht="15">
      <c r="A280" s="90" t="s">
        <v>1484</v>
      </c>
      <c r="B280" s="89" t="s">
        <v>1248</v>
      </c>
      <c r="C280" s="89">
        <v>3</v>
      </c>
      <c r="D280" s="103">
        <v>0.00042834029508086115</v>
      </c>
      <c r="E280" s="103">
        <v>2.66678963155843</v>
      </c>
      <c r="F280" s="89" t="s">
        <v>3520</v>
      </c>
      <c r="G280" s="89" t="b">
        <v>0</v>
      </c>
      <c r="H280" s="89" t="b">
        <v>0</v>
      </c>
      <c r="I280" s="89" t="b">
        <v>0</v>
      </c>
      <c r="J280" s="89" t="b">
        <v>0</v>
      </c>
      <c r="K280" s="89" t="b">
        <v>0</v>
      </c>
      <c r="L280" s="89" t="b">
        <v>0</v>
      </c>
    </row>
    <row r="281" spans="1:12" ht="15">
      <c r="A281" s="90" t="s">
        <v>1645</v>
      </c>
      <c r="B281" s="89" t="s">
        <v>525</v>
      </c>
      <c r="C281" s="89">
        <v>3</v>
      </c>
      <c r="D281" s="103">
        <v>0.00042834029508086115</v>
      </c>
      <c r="E281" s="103">
        <v>2.8157286445704965</v>
      </c>
      <c r="F281" s="89" t="s">
        <v>3520</v>
      </c>
      <c r="G281" s="89" t="b">
        <v>0</v>
      </c>
      <c r="H281" s="89" t="b">
        <v>0</v>
      </c>
      <c r="I281" s="89" t="b">
        <v>0</v>
      </c>
      <c r="J281" s="89" t="b">
        <v>0</v>
      </c>
      <c r="K281" s="89" t="b">
        <v>0</v>
      </c>
      <c r="L281" s="89" t="b">
        <v>0</v>
      </c>
    </row>
    <row r="282" spans="1:12" ht="15">
      <c r="A282" s="90" t="s">
        <v>1535</v>
      </c>
      <c r="B282" s="89" t="s">
        <v>1458</v>
      </c>
      <c r="C282" s="89">
        <v>3</v>
      </c>
      <c r="D282" s="103">
        <v>0.00036610543966139017</v>
      </c>
      <c r="E282" s="103">
        <v>1.3728214903819356</v>
      </c>
      <c r="F282" s="89" t="s">
        <v>3520</v>
      </c>
      <c r="G282" s="89" t="b">
        <v>0</v>
      </c>
      <c r="H282" s="89" t="b">
        <v>0</v>
      </c>
      <c r="I282" s="89" t="b">
        <v>0</v>
      </c>
      <c r="J282" s="89" t="b">
        <v>0</v>
      </c>
      <c r="K282" s="89" t="b">
        <v>0</v>
      </c>
      <c r="L282" s="89" t="b">
        <v>0</v>
      </c>
    </row>
    <row r="283" spans="1:12" ht="15">
      <c r="A283" s="90" t="s">
        <v>1704</v>
      </c>
      <c r="B283" s="89" t="s">
        <v>1645</v>
      </c>
      <c r="C283" s="89">
        <v>2</v>
      </c>
      <c r="D283" s="103">
        <v>0.00028556019672057415</v>
      </c>
      <c r="E283" s="103">
        <v>2.463546126459134</v>
      </c>
      <c r="F283" s="89" t="s">
        <v>3520</v>
      </c>
      <c r="G283" s="89" t="b">
        <v>0</v>
      </c>
      <c r="H283" s="89" t="b">
        <v>0</v>
      </c>
      <c r="I283" s="89" t="b">
        <v>0</v>
      </c>
      <c r="J283" s="89" t="b">
        <v>0</v>
      </c>
      <c r="K283" s="89" t="b">
        <v>0</v>
      </c>
      <c r="L283" s="89" t="b">
        <v>0</v>
      </c>
    </row>
    <row r="284" spans="1:12" ht="15">
      <c r="A284" s="90" t="s">
        <v>2168</v>
      </c>
      <c r="B284" s="89" t="s">
        <v>2377</v>
      </c>
      <c r="C284" s="89">
        <v>2</v>
      </c>
      <c r="D284" s="103">
        <v>0.00028556019672057415</v>
      </c>
      <c r="E284" s="103">
        <v>3.3800000750090593</v>
      </c>
      <c r="F284" s="89" t="s">
        <v>3520</v>
      </c>
      <c r="G284" s="89" t="b">
        <v>0</v>
      </c>
      <c r="H284" s="89" t="b">
        <v>0</v>
      </c>
      <c r="I284" s="89" t="b">
        <v>0</v>
      </c>
      <c r="J284" s="89" t="b">
        <v>0</v>
      </c>
      <c r="K284" s="89" t="b">
        <v>0</v>
      </c>
      <c r="L284" s="89" t="b">
        <v>0</v>
      </c>
    </row>
    <row r="285" spans="1:12" ht="15">
      <c r="A285" s="90" t="s">
        <v>2119</v>
      </c>
      <c r="B285" s="89" t="s">
        <v>2916</v>
      </c>
      <c r="C285" s="89">
        <v>2</v>
      </c>
      <c r="D285" s="103">
        <v>0.00028556019672057415</v>
      </c>
      <c r="E285" s="103">
        <v>3.55609133406474</v>
      </c>
      <c r="F285" s="89" t="s">
        <v>3520</v>
      </c>
      <c r="G285" s="89" t="b">
        <v>0</v>
      </c>
      <c r="H285" s="89" t="b">
        <v>0</v>
      </c>
      <c r="I285" s="89" t="b">
        <v>0</v>
      </c>
      <c r="J285" s="89" t="b">
        <v>0</v>
      </c>
      <c r="K285" s="89" t="b">
        <v>0</v>
      </c>
      <c r="L285" s="89" t="b">
        <v>0</v>
      </c>
    </row>
    <row r="286" spans="1:12" ht="15">
      <c r="A286" s="90" t="s">
        <v>1555</v>
      </c>
      <c r="B286" s="89" t="s">
        <v>1557</v>
      </c>
      <c r="C286" s="89">
        <v>2</v>
      </c>
      <c r="D286" s="103">
        <v>0.00028556019672057415</v>
      </c>
      <c r="E286" s="103">
        <v>2.1069988029453213</v>
      </c>
      <c r="F286" s="89" t="s">
        <v>3520</v>
      </c>
      <c r="G286" s="89" t="b">
        <v>0</v>
      </c>
      <c r="H286" s="89" t="b">
        <v>0</v>
      </c>
      <c r="I286" s="89" t="b">
        <v>0</v>
      </c>
      <c r="J286" s="89" t="b">
        <v>0</v>
      </c>
      <c r="K286" s="89" t="b">
        <v>0</v>
      </c>
      <c r="L286" s="89" t="b">
        <v>0</v>
      </c>
    </row>
    <row r="287" spans="1:12" ht="15">
      <c r="A287" s="90" t="s">
        <v>3148</v>
      </c>
      <c r="B287" s="89" t="s">
        <v>2102</v>
      </c>
      <c r="C287" s="89">
        <v>2</v>
      </c>
      <c r="D287" s="103">
        <v>0.00024407029310759347</v>
      </c>
      <c r="E287" s="103">
        <v>3.55609133406474</v>
      </c>
      <c r="F287" s="89" t="s">
        <v>3520</v>
      </c>
      <c r="G287" s="89" t="b">
        <v>0</v>
      </c>
      <c r="H287" s="89" t="b">
        <v>0</v>
      </c>
      <c r="I287" s="89" t="b">
        <v>0</v>
      </c>
      <c r="J287" s="89" t="b">
        <v>0</v>
      </c>
      <c r="K287" s="89" t="b">
        <v>0</v>
      </c>
      <c r="L287" s="89" t="b">
        <v>0</v>
      </c>
    </row>
    <row r="288" spans="1:12" ht="15">
      <c r="A288" s="90" t="s">
        <v>1614</v>
      </c>
      <c r="B288" s="89" t="s">
        <v>3169</v>
      </c>
      <c r="C288" s="89">
        <v>2</v>
      </c>
      <c r="D288" s="103">
        <v>0.00024407029310759347</v>
      </c>
      <c r="E288" s="103">
        <v>3.078970079345078</v>
      </c>
      <c r="F288" s="89" t="s">
        <v>3520</v>
      </c>
      <c r="G288" s="89" t="b">
        <v>0</v>
      </c>
      <c r="H288" s="89" t="b">
        <v>0</v>
      </c>
      <c r="I288" s="89" t="b">
        <v>0</v>
      </c>
      <c r="J288" s="89" t="b">
        <v>0</v>
      </c>
      <c r="K288" s="89" t="b">
        <v>0</v>
      </c>
      <c r="L288" s="89" t="b">
        <v>0</v>
      </c>
    </row>
    <row r="289" spans="1:12" ht="15">
      <c r="A289" s="90" t="s">
        <v>2430</v>
      </c>
      <c r="B289" s="89" t="s">
        <v>1686</v>
      </c>
      <c r="C289" s="89">
        <v>2</v>
      </c>
      <c r="D289" s="103">
        <v>0.00028556019672057415</v>
      </c>
      <c r="E289" s="103">
        <v>3.0278175568976966</v>
      </c>
      <c r="F289" s="89" t="s">
        <v>3520</v>
      </c>
      <c r="G289" s="89" t="b">
        <v>0</v>
      </c>
      <c r="H289" s="89" t="b">
        <v>0</v>
      </c>
      <c r="I289" s="89" t="b">
        <v>0</v>
      </c>
      <c r="J289" s="89" t="b">
        <v>0</v>
      </c>
      <c r="K289" s="89" t="b">
        <v>0</v>
      </c>
      <c r="L289" s="89" t="b">
        <v>0</v>
      </c>
    </row>
    <row r="290" spans="1:12" ht="15">
      <c r="A290" s="90" t="s">
        <v>525</v>
      </c>
      <c r="B290" s="89" t="s">
        <v>3074</v>
      </c>
      <c r="C290" s="89">
        <v>2</v>
      </c>
      <c r="D290" s="103">
        <v>0.00028556019672057415</v>
      </c>
      <c r="E290" s="103">
        <v>3.3800000750090593</v>
      </c>
      <c r="F290" s="89" t="s">
        <v>3520</v>
      </c>
      <c r="G290" s="89" t="b">
        <v>0</v>
      </c>
      <c r="H290" s="89" t="b">
        <v>0</v>
      </c>
      <c r="I290" s="89" t="b">
        <v>0</v>
      </c>
      <c r="J290" s="89" t="b">
        <v>0</v>
      </c>
      <c r="K290" s="89" t="b">
        <v>0</v>
      </c>
      <c r="L290" s="89" t="b">
        <v>0</v>
      </c>
    </row>
    <row r="291" spans="1:12" ht="15">
      <c r="A291" s="90" t="s">
        <v>2360</v>
      </c>
      <c r="B291" s="89" t="s">
        <v>2464</v>
      </c>
      <c r="C291" s="89">
        <v>2</v>
      </c>
      <c r="D291" s="103">
        <v>0.00028556019672057415</v>
      </c>
      <c r="E291" s="103">
        <v>3.504938811617359</v>
      </c>
      <c r="F291" s="89" t="s">
        <v>3520</v>
      </c>
      <c r="G291" s="89" t="b">
        <v>0</v>
      </c>
      <c r="H291" s="89" t="b">
        <v>0</v>
      </c>
      <c r="I291" s="89" t="b">
        <v>0</v>
      </c>
      <c r="J291" s="89" t="b">
        <v>0</v>
      </c>
      <c r="K291" s="89" t="b">
        <v>0</v>
      </c>
      <c r="L291" s="89" t="b">
        <v>0</v>
      </c>
    </row>
    <row r="292" spans="1:12" ht="15">
      <c r="A292" s="90" t="s">
        <v>1519</v>
      </c>
      <c r="B292" s="89" t="s">
        <v>1736</v>
      </c>
      <c r="C292" s="89">
        <v>2</v>
      </c>
      <c r="D292" s="103">
        <v>0.00028556019672057415</v>
      </c>
      <c r="E292" s="103">
        <v>2.300818828961434</v>
      </c>
      <c r="F292" s="89" t="s">
        <v>3520</v>
      </c>
      <c r="G292" s="89" t="b">
        <v>0</v>
      </c>
      <c r="H292" s="89" t="b">
        <v>0</v>
      </c>
      <c r="I292" s="89" t="b">
        <v>0</v>
      </c>
      <c r="J292" s="89" t="b">
        <v>0</v>
      </c>
      <c r="K292" s="89" t="b">
        <v>0</v>
      </c>
      <c r="L292" s="89" t="b">
        <v>0</v>
      </c>
    </row>
    <row r="293" spans="1:12" ht="15">
      <c r="A293" s="90" t="s">
        <v>2728</v>
      </c>
      <c r="B293" s="89" t="s">
        <v>3112</v>
      </c>
      <c r="C293" s="89">
        <v>2</v>
      </c>
      <c r="D293" s="103">
        <v>0.00024407029310759347</v>
      </c>
      <c r="E293" s="103">
        <v>3.8571213297287215</v>
      </c>
      <c r="F293" s="89" t="s">
        <v>3520</v>
      </c>
      <c r="G293" s="89" t="b">
        <v>0</v>
      </c>
      <c r="H293" s="89" t="b">
        <v>0</v>
      </c>
      <c r="I293" s="89" t="b">
        <v>0</v>
      </c>
      <c r="J293" s="89" t="b">
        <v>0</v>
      </c>
      <c r="K293" s="89" t="b">
        <v>0</v>
      </c>
      <c r="L293" s="89" t="b">
        <v>0</v>
      </c>
    </row>
    <row r="294" spans="1:12" ht="15">
      <c r="A294" s="90" t="s">
        <v>1736</v>
      </c>
      <c r="B294" s="89" t="s">
        <v>3325</v>
      </c>
      <c r="C294" s="89">
        <v>2</v>
      </c>
      <c r="D294" s="103">
        <v>0.00028556019672057415</v>
      </c>
      <c r="E294" s="103">
        <v>3.255061338400759</v>
      </c>
      <c r="F294" s="89" t="s">
        <v>3520</v>
      </c>
      <c r="G294" s="89" t="b">
        <v>0</v>
      </c>
      <c r="H294" s="89" t="b">
        <v>0</v>
      </c>
      <c r="I294" s="89" t="b">
        <v>0</v>
      </c>
      <c r="J294" s="89" t="b">
        <v>0</v>
      </c>
      <c r="K294" s="89" t="b">
        <v>0</v>
      </c>
      <c r="L294" s="89" t="b">
        <v>0</v>
      </c>
    </row>
    <row r="295" spans="1:12" ht="15">
      <c r="A295" s="90" t="s">
        <v>1561</v>
      </c>
      <c r="B295" s="89" t="s">
        <v>1675</v>
      </c>
      <c r="C295" s="89">
        <v>2</v>
      </c>
      <c r="D295" s="103">
        <v>0.00028556019672057415</v>
      </c>
      <c r="E295" s="103">
        <v>2.2830900620010026</v>
      </c>
      <c r="F295" s="89" t="s">
        <v>3520</v>
      </c>
      <c r="G295" s="89" t="b">
        <v>0</v>
      </c>
      <c r="H295" s="89" t="b">
        <v>0</v>
      </c>
      <c r="I295" s="89" t="b">
        <v>0</v>
      </c>
      <c r="J295" s="89" t="b">
        <v>0</v>
      </c>
      <c r="K295" s="89" t="b">
        <v>0</v>
      </c>
      <c r="L295" s="89" t="b">
        <v>0</v>
      </c>
    </row>
    <row r="296" spans="1:12" ht="15">
      <c r="A296" s="90" t="s">
        <v>1682</v>
      </c>
      <c r="B296" s="89" t="s">
        <v>1639</v>
      </c>
      <c r="C296" s="89">
        <v>2</v>
      </c>
      <c r="D296" s="103">
        <v>0.00028556019672057415</v>
      </c>
      <c r="E296" s="103">
        <v>2.463546126459134</v>
      </c>
      <c r="F296" s="89" t="s">
        <v>3520</v>
      </c>
      <c r="G296" s="89" t="b">
        <v>0</v>
      </c>
      <c r="H296" s="89" t="b">
        <v>0</v>
      </c>
      <c r="I296" s="89" t="b">
        <v>0</v>
      </c>
      <c r="J296" s="89" t="b">
        <v>0</v>
      </c>
      <c r="K296" s="89" t="b">
        <v>0</v>
      </c>
      <c r="L296" s="89" t="b">
        <v>0</v>
      </c>
    </row>
    <row r="297" spans="1:12" ht="15">
      <c r="A297" s="90" t="s">
        <v>1606</v>
      </c>
      <c r="B297" s="89" t="s">
        <v>3123</v>
      </c>
      <c r="C297" s="89">
        <v>2</v>
      </c>
      <c r="D297" s="103">
        <v>0.00024407029310759347</v>
      </c>
      <c r="E297" s="103">
        <v>3.116758640234478</v>
      </c>
      <c r="F297" s="89" t="s">
        <v>3520</v>
      </c>
      <c r="G297" s="89" t="b">
        <v>0</v>
      </c>
      <c r="H297" s="89" t="b">
        <v>0</v>
      </c>
      <c r="I297" s="89" t="b">
        <v>0</v>
      </c>
      <c r="J297" s="89" t="b">
        <v>0</v>
      </c>
      <c r="K297" s="89" t="b">
        <v>0</v>
      </c>
      <c r="L297" s="89" t="b">
        <v>0</v>
      </c>
    </row>
    <row r="298" spans="1:12" ht="15">
      <c r="A298" s="90" t="s">
        <v>1474</v>
      </c>
      <c r="B298" s="89" t="s">
        <v>1642</v>
      </c>
      <c r="C298" s="89">
        <v>2</v>
      </c>
      <c r="D298" s="103">
        <v>0.00024407029310759347</v>
      </c>
      <c r="E298" s="103">
        <v>1.8157286445704965</v>
      </c>
      <c r="F298" s="89" t="s">
        <v>3520</v>
      </c>
      <c r="G298" s="89" t="b">
        <v>0</v>
      </c>
      <c r="H298" s="89" t="b">
        <v>0</v>
      </c>
      <c r="I298" s="89" t="b">
        <v>0</v>
      </c>
      <c r="J298" s="89" t="b">
        <v>0</v>
      </c>
      <c r="K298" s="89" t="b">
        <v>0</v>
      </c>
      <c r="L298" s="89" t="b">
        <v>0</v>
      </c>
    </row>
    <row r="299" spans="1:12" ht="15">
      <c r="A299" s="90" t="s">
        <v>1727</v>
      </c>
      <c r="B299" s="89" t="s">
        <v>1456</v>
      </c>
      <c r="C299" s="89">
        <v>2</v>
      </c>
      <c r="D299" s="103">
        <v>0.00024407029310759347</v>
      </c>
      <c r="E299" s="103">
        <v>1.192479354172596</v>
      </c>
      <c r="F299" s="89" t="s">
        <v>3520</v>
      </c>
      <c r="G299" s="89" t="b">
        <v>0</v>
      </c>
      <c r="H299" s="89" t="b">
        <v>0</v>
      </c>
      <c r="I299" s="89" t="b">
        <v>0</v>
      </c>
      <c r="J299" s="89" t="b">
        <v>0</v>
      </c>
      <c r="K299" s="89" t="b">
        <v>0</v>
      </c>
      <c r="L299" s="89" t="b">
        <v>0</v>
      </c>
    </row>
    <row r="300" spans="1:12" ht="15">
      <c r="A300" s="90" t="s">
        <v>2335</v>
      </c>
      <c r="B300" s="89" t="s">
        <v>3293</v>
      </c>
      <c r="C300" s="89">
        <v>2</v>
      </c>
      <c r="D300" s="103">
        <v>0.00028556019672057415</v>
      </c>
      <c r="E300" s="103">
        <v>3.68103007067304</v>
      </c>
      <c r="F300" s="89" t="s">
        <v>3520</v>
      </c>
      <c r="G300" s="89" t="b">
        <v>0</v>
      </c>
      <c r="H300" s="89" t="b">
        <v>0</v>
      </c>
      <c r="I300" s="89" t="b">
        <v>0</v>
      </c>
      <c r="J300" s="89" t="b">
        <v>0</v>
      </c>
      <c r="K300" s="89" t="b">
        <v>0</v>
      </c>
      <c r="L300" s="89" t="b">
        <v>0</v>
      </c>
    </row>
    <row r="301" spans="1:12" ht="15">
      <c r="A301" s="90" t="s">
        <v>2377</v>
      </c>
      <c r="B301" s="89" t="s">
        <v>2098</v>
      </c>
      <c r="C301" s="89">
        <v>2</v>
      </c>
      <c r="D301" s="103">
        <v>0.00028556019672057415</v>
      </c>
      <c r="E301" s="103">
        <v>3.3800000750090593</v>
      </c>
      <c r="F301" s="89" t="s">
        <v>3520</v>
      </c>
      <c r="G301" s="89" t="b">
        <v>0</v>
      </c>
      <c r="H301" s="89" t="b">
        <v>0</v>
      </c>
      <c r="I301" s="89" t="b">
        <v>0</v>
      </c>
      <c r="J301" s="89" t="b">
        <v>0</v>
      </c>
      <c r="K301" s="89" t="b">
        <v>0</v>
      </c>
      <c r="L301" s="89" t="b">
        <v>0</v>
      </c>
    </row>
    <row r="302" spans="1:12" ht="15">
      <c r="A302" s="90" t="s">
        <v>1466</v>
      </c>
      <c r="B302" s="89" t="s">
        <v>2038</v>
      </c>
      <c r="C302" s="89">
        <v>2</v>
      </c>
      <c r="D302" s="103">
        <v>0.00028556019672057415</v>
      </c>
      <c r="E302" s="103">
        <v>2.116758640234478</v>
      </c>
      <c r="F302" s="89" t="s">
        <v>3520</v>
      </c>
      <c r="G302" s="89" t="b">
        <v>0</v>
      </c>
      <c r="H302" s="89" t="b">
        <v>0</v>
      </c>
      <c r="I302" s="89" t="b">
        <v>0</v>
      </c>
      <c r="J302" s="89" t="b">
        <v>0</v>
      </c>
      <c r="K302" s="89" t="b">
        <v>0</v>
      </c>
      <c r="L302" s="89" t="b">
        <v>0</v>
      </c>
    </row>
    <row r="303" spans="1:12" ht="15">
      <c r="A303" s="90" t="s">
        <v>2865</v>
      </c>
      <c r="B303" s="89" t="s">
        <v>1662</v>
      </c>
      <c r="C303" s="89">
        <v>2</v>
      </c>
      <c r="D303" s="103">
        <v>0.00028556019672057415</v>
      </c>
      <c r="E303" s="103">
        <v>3.1581513253927027</v>
      </c>
      <c r="F303" s="89" t="s">
        <v>3520</v>
      </c>
      <c r="G303" s="89" t="b">
        <v>0</v>
      </c>
      <c r="H303" s="89" t="b">
        <v>0</v>
      </c>
      <c r="I303" s="89" t="b">
        <v>0</v>
      </c>
      <c r="J303" s="89" t="b">
        <v>0</v>
      </c>
      <c r="K303" s="89" t="b">
        <v>0</v>
      </c>
      <c r="L303" s="89" t="b">
        <v>0</v>
      </c>
    </row>
    <row r="304" spans="1:12" ht="15">
      <c r="A304" s="90" t="s">
        <v>3458</v>
      </c>
      <c r="B304" s="89" t="s">
        <v>3071</v>
      </c>
      <c r="C304" s="89">
        <v>2</v>
      </c>
      <c r="D304" s="103">
        <v>0.00028556019672057415</v>
      </c>
      <c r="E304" s="103">
        <v>3.8571213297287215</v>
      </c>
      <c r="F304" s="89" t="s">
        <v>3520</v>
      </c>
      <c r="G304" s="89" t="b">
        <v>0</v>
      </c>
      <c r="H304" s="89" t="b">
        <v>0</v>
      </c>
      <c r="I304" s="89" t="b">
        <v>0</v>
      </c>
      <c r="J304" s="89" t="b">
        <v>0</v>
      </c>
      <c r="K304" s="89" t="b">
        <v>0</v>
      </c>
      <c r="L304" s="89" t="b">
        <v>0</v>
      </c>
    </row>
    <row r="305" spans="1:12" ht="15">
      <c r="A305" s="90" t="s">
        <v>1848</v>
      </c>
      <c r="B305" s="89" t="s">
        <v>1612</v>
      </c>
      <c r="C305" s="89">
        <v>2</v>
      </c>
      <c r="D305" s="103">
        <v>0.00028556019672057415</v>
      </c>
      <c r="E305" s="103">
        <v>2.6018488246254154</v>
      </c>
      <c r="F305" s="89" t="s">
        <v>3520</v>
      </c>
      <c r="G305" s="89" t="b">
        <v>0</v>
      </c>
      <c r="H305" s="89" t="b">
        <v>0</v>
      </c>
      <c r="I305" s="89" t="b">
        <v>0</v>
      </c>
      <c r="J305" s="89" t="b">
        <v>0</v>
      </c>
      <c r="K305" s="89" t="b">
        <v>0</v>
      </c>
      <c r="L305" s="89" t="b">
        <v>0</v>
      </c>
    </row>
    <row r="306" spans="1:12" ht="15">
      <c r="A306" s="90" t="s">
        <v>2379</v>
      </c>
      <c r="B306" s="89" t="s">
        <v>3330</v>
      </c>
      <c r="C306" s="89">
        <v>2</v>
      </c>
      <c r="D306" s="103">
        <v>0.00028556019672057415</v>
      </c>
      <c r="E306" s="103">
        <v>3.68103007067304</v>
      </c>
      <c r="F306" s="89" t="s">
        <v>3520</v>
      </c>
      <c r="G306" s="89" t="b">
        <v>0</v>
      </c>
      <c r="H306" s="89" t="b">
        <v>0</v>
      </c>
      <c r="I306" s="89" t="b">
        <v>0</v>
      </c>
      <c r="J306" s="89" t="b">
        <v>0</v>
      </c>
      <c r="K306" s="89" t="b">
        <v>1</v>
      </c>
      <c r="L306" s="89" t="b">
        <v>0</v>
      </c>
    </row>
    <row r="307" spans="1:12" ht="15">
      <c r="A307" s="90" t="s">
        <v>1906</v>
      </c>
      <c r="B307" s="89" t="s">
        <v>2333</v>
      </c>
      <c r="C307" s="89">
        <v>2</v>
      </c>
      <c r="D307" s="103">
        <v>0.00024407029310759347</v>
      </c>
      <c r="E307" s="103">
        <v>3.203908815953378</v>
      </c>
      <c r="F307" s="89" t="s">
        <v>3520</v>
      </c>
      <c r="G307" s="89" t="b">
        <v>0</v>
      </c>
      <c r="H307" s="89" t="b">
        <v>0</v>
      </c>
      <c r="I307" s="89" t="b">
        <v>0</v>
      </c>
      <c r="J307" s="89" t="b">
        <v>0</v>
      </c>
      <c r="K307" s="89" t="b">
        <v>0</v>
      </c>
      <c r="L307" s="89" t="b">
        <v>0</v>
      </c>
    </row>
    <row r="308" spans="1:12" ht="15">
      <c r="A308" s="90" t="s">
        <v>525</v>
      </c>
      <c r="B308" s="89" t="s">
        <v>524</v>
      </c>
      <c r="C308" s="89">
        <v>2</v>
      </c>
      <c r="D308" s="103">
        <v>0.00028556019672057415</v>
      </c>
      <c r="E308" s="103">
        <v>3.3800000750090593</v>
      </c>
      <c r="F308" s="89" t="s">
        <v>3520</v>
      </c>
      <c r="G308" s="89" t="b">
        <v>0</v>
      </c>
      <c r="H308" s="89" t="b">
        <v>0</v>
      </c>
      <c r="I308" s="89" t="b">
        <v>0</v>
      </c>
      <c r="J308" s="89" t="b">
        <v>0</v>
      </c>
      <c r="K308" s="89" t="b">
        <v>0</v>
      </c>
      <c r="L308" s="89" t="b">
        <v>0</v>
      </c>
    </row>
    <row r="309" spans="1:12" ht="15">
      <c r="A309" s="90" t="s">
        <v>2295</v>
      </c>
      <c r="B309" s="89" t="s">
        <v>1480</v>
      </c>
      <c r="C309" s="89">
        <v>2</v>
      </c>
      <c r="D309" s="103">
        <v>0.00028556019672057415</v>
      </c>
      <c r="E309" s="103">
        <v>2.365759635894449</v>
      </c>
      <c r="F309" s="89" t="s">
        <v>3520</v>
      </c>
      <c r="G309" s="89" t="b">
        <v>0</v>
      </c>
      <c r="H309" s="89" t="b">
        <v>0</v>
      </c>
      <c r="I309" s="89" t="b">
        <v>0</v>
      </c>
      <c r="J309" s="89" t="b">
        <v>0</v>
      </c>
      <c r="K309" s="89" t="b">
        <v>0</v>
      </c>
      <c r="L309" s="89" t="b">
        <v>0</v>
      </c>
    </row>
    <row r="310" spans="1:12" ht="15">
      <c r="A310" s="90" t="s">
        <v>2558</v>
      </c>
      <c r="B310" s="89" t="s">
        <v>1524</v>
      </c>
      <c r="C310" s="89">
        <v>2</v>
      </c>
      <c r="D310" s="103">
        <v>0.00028556019672057415</v>
      </c>
      <c r="E310" s="103">
        <v>2.7516111449587477</v>
      </c>
      <c r="F310" s="89" t="s">
        <v>3520</v>
      </c>
      <c r="G310" s="89" t="b">
        <v>0</v>
      </c>
      <c r="H310" s="89" t="b">
        <v>0</v>
      </c>
      <c r="I310" s="89" t="b">
        <v>0</v>
      </c>
      <c r="J310" s="89" t="b">
        <v>0</v>
      </c>
      <c r="K310" s="89" t="b">
        <v>0</v>
      </c>
      <c r="L310" s="89" t="b">
        <v>0</v>
      </c>
    </row>
    <row r="311" spans="1:12" ht="15">
      <c r="A311" s="90" t="s">
        <v>2021</v>
      </c>
      <c r="B311" s="89" t="s">
        <v>2899</v>
      </c>
      <c r="C311" s="89">
        <v>2</v>
      </c>
      <c r="D311" s="103">
        <v>0.00024407029310759347</v>
      </c>
      <c r="E311" s="103">
        <v>3.459181321056684</v>
      </c>
      <c r="F311" s="89" t="s">
        <v>3520</v>
      </c>
      <c r="G311" s="89" t="b">
        <v>0</v>
      </c>
      <c r="H311" s="89" t="b">
        <v>0</v>
      </c>
      <c r="I311" s="89" t="b">
        <v>0</v>
      </c>
      <c r="J311" s="89" t="b">
        <v>0</v>
      </c>
      <c r="K311" s="89" t="b">
        <v>0</v>
      </c>
      <c r="L311" s="89" t="b">
        <v>0</v>
      </c>
    </row>
    <row r="312" spans="1:12" ht="15">
      <c r="A312" s="90" t="s">
        <v>2141</v>
      </c>
      <c r="B312" s="89" t="s">
        <v>2086</v>
      </c>
      <c r="C312" s="89">
        <v>2</v>
      </c>
      <c r="D312" s="103">
        <v>0.00028556019672057415</v>
      </c>
      <c r="E312" s="103">
        <v>3.1581513253927027</v>
      </c>
      <c r="F312" s="89" t="s">
        <v>3520</v>
      </c>
      <c r="G312" s="89" t="b">
        <v>0</v>
      </c>
      <c r="H312" s="89" t="b">
        <v>0</v>
      </c>
      <c r="I312" s="89" t="b">
        <v>0</v>
      </c>
      <c r="J312" s="89" t="b">
        <v>0</v>
      </c>
      <c r="K312" s="89" t="b">
        <v>0</v>
      </c>
      <c r="L312" s="89" t="b">
        <v>0</v>
      </c>
    </row>
    <row r="313" spans="1:12" ht="15">
      <c r="A313" s="90" t="s">
        <v>3390</v>
      </c>
      <c r="B313" s="89" t="s">
        <v>1567</v>
      </c>
      <c r="C313" s="89">
        <v>2</v>
      </c>
      <c r="D313" s="103">
        <v>0.00028556019672057415</v>
      </c>
      <c r="E313" s="103">
        <v>3.0120232897144645</v>
      </c>
      <c r="F313" s="89" t="s">
        <v>3520</v>
      </c>
      <c r="G313" s="89" t="b">
        <v>0</v>
      </c>
      <c r="H313" s="89" t="b">
        <v>0</v>
      </c>
      <c r="I313" s="89" t="b">
        <v>0</v>
      </c>
      <c r="J313" s="89" t="b">
        <v>0</v>
      </c>
      <c r="K313" s="89" t="b">
        <v>0</v>
      </c>
      <c r="L313" s="89" t="b">
        <v>0</v>
      </c>
    </row>
    <row r="314" spans="1:12" ht="15">
      <c r="A314" s="90" t="s">
        <v>1458</v>
      </c>
      <c r="B314" s="89" t="s">
        <v>1593</v>
      </c>
      <c r="C314" s="89">
        <v>2</v>
      </c>
      <c r="D314" s="103">
        <v>0.00024407029310759347</v>
      </c>
      <c r="E314" s="103">
        <v>1.251816283587612</v>
      </c>
      <c r="F314" s="89" t="s">
        <v>3520</v>
      </c>
      <c r="G314" s="89" t="b">
        <v>0</v>
      </c>
      <c r="H314" s="89" t="b">
        <v>0</v>
      </c>
      <c r="I314" s="89" t="b">
        <v>0</v>
      </c>
      <c r="J314" s="89" t="b">
        <v>0</v>
      </c>
      <c r="K314" s="89" t="b">
        <v>0</v>
      </c>
      <c r="L314" s="89" t="b">
        <v>0</v>
      </c>
    </row>
    <row r="315" spans="1:12" ht="15">
      <c r="A315" s="90" t="s">
        <v>1579</v>
      </c>
      <c r="B315" s="89" t="s">
        <v>1942</v>
      </c>
      <c r="C315" s="89">
        <v>2</v>
      </c>
      <c r="D315" s="103">
        <v>0.00024407029310759347</v>
      </c>
      <c r="E315" s="103">
        <v>2.5670867183662036</v>
      </c>
      <c r="F315" s="89" t="s">
        <v>3520</v>
      </c>
      <c r="G315" s="89" t="b">
        <v>0</v>
      </c>
      <c r="H315" s="89" t="b">
        <v>0</v>
      </c>
      <c r="I315" s="89" t="b">
        <v>0</v>
      </c>
      <c r="J315" s="89" t="b">
        <v>0</v>
      </c>
      <c r="K315" s="89" t="b">
        <v>0</v>
      </c>
      <c r="L315" s="89" t="b">
        <v>0</v>
      </c>
    </row>
    <row r="316" spans="1:12" ht="15">
      <c r="A316" s="90" t="s">
        <v>1725</v>
      </c>
      <c r="B316" s="89" t="s">
        <v>1459</v>
      </c>
      <c r="C316" s="89">
        <v>2</v>
      </c>
      <c r="D316" s="103">
        <v>0.00024407029310759347</v>
      </c>
      <c r="E316" s="103">
        <v>1.4916333448378218</v>
      </c>
      <c r="F316" s="89" t="s">
        <v>3520</v>
      </c>
      <c r="G316" s="89" t="b">
        <v>0</v>
      </c>
      <c r="H316" s="89" t="b">
        <v>0</v>
      </c>
      <c r="I316" s="89" t="b">
        <v>0</v>
      </c>
      <c r="J316" s="89" t="b">
        <v>0</v>
      </c>
      <c r="K316" s="89" t="b">
        <v>0</v>
      </c>
      <c r="L316" s="89" t="b">
        <v>0</v>
      </c>
    </row>
    <row r="317" spans="1:12" ht="15">
      <c r="A317" s="90" t="s">
        <v>2013</v>
      </c>
      <c r="B317" s="89" t="s">
        <v>1967</v>
      </c>
      <c r="C317" s="89">
        <v>2</v>
      </c>
      <c r="D317" s="103">
        <v>0.00024407029310759347</v>
      </c>
      <c r="E317" s="103">
        <v>3.0612413123846465</v>
      </c>
      <c r="F317" s="89" t="s">
        <v>3520</v>
      </c>
      <c r="G317" s="89" t="b">
        <v>0</v>
      </c>
      <c r="H317" s="89" t="b">
        <v>0</v>
      </c>
      <c r="I317" s="89" t="b">
        <v>0</v>
      </c>
      <c r="J317" s="89" t="b">
        <v>0</v>
      </c>
      <c r="K317" s="89" t="b">
        <v>0</v>
      </c>
      <c r="L317" s="89" t="b">
        <v>0</v>
      </c>
    </row>
    <row r="318" spans="1:12" ht="15">
      <c r="A318" s="90" t="s">
        <v>2892</v>
      </c>
      <c r="B318" s="89" t="s">
        <v>3366</v>
      </c>
      <c r="C318" s="89">
        <v>2</v>
      </c>
      <c r="D318" s="103">
        <v>0.00028556019672057415</v>
      </c>
      <c r="E318" s="103">
        <v>3.8571213297287215</v>
      </c>
      <c r="F318" s="89" t="s">
        <v>3520</v>
      </c>
      <c r="G318" s="89" t="b">
        <v>0</v>
      </c>
      <c r="H318" s="89" t="b">
        <v>0</v>
      </c>
      <c r="I318" s="89" t="b">
        <v>0</v>
      </c>
      <c r="J318" s="89" t="b">
        <v>0</v>
      </c>
      <c r="K318" s="89" t="b">
        <v>0</v>
      </c>
      <c r="L318" s="89" t="b">
        <v>0</v>
      </c>
    </row>
    <row r="319" spans="1:12" ht="15">
      <c r="A319" s="90" t="s">
        <v>3061</v>
      </c>
      <c r="B319" s="89" t="s">
        <v>2753</v>
      </c>
      <c r="C319" s="89">
        <v>2</v>
      </c>
      <c r="D319" s="103">
        <v>0.00028556019672057415</v>
      </c>
      <c r="E319" s="103">
        <v>3.8571213297287215</v>
      </c>
      <c r="F319" s="89" t="s">
        <v>3520</v>
      </c>
      <c r="G319" s="89" t="b">
        <v>0</v>
      </c>
      <c r="H319" s="89" t="b">
        <v>0</v>
      </c>
      <c r="I319" s="89" t="b">
        <v>0</v>
      </c>
      <c r="J319" s="89" t="b">
        <v>0</v>
      </c>
      <c r="K319" s="89" t="b">
        <v>0</v>
      </c>
      <c r="L319" s="89" t="b">
        <v>0</v>
      </c>
    </row>
    <row r="320" spans="1:12" ht="15">
      <c r="A320" s="90" t="s">
        <v>3096</v>
      </c>
      <c r="B320" s="89" t="s">
        <v>2687</v>
      </c>
      <c r="C320" s="89">
        <v>2</v>
      </c>
      <c r="D320" s="103">
        <v>0.00024407029310759347</v>
      </c>
      <c r="E320" s="103">
        <v>3.8571213297287215</v>
      </c>
      <c r="F320" s="89" t="s">
        <v>3520</v>
      </c>
      <c r="G320" s="89" t="b">
        <v>0</v>
      </c>
      <c r="H320" s="89" t="b">
        <v>0</v>
      </c>
      <c r="I320" s="89" t="b">
        <v>0</v>
      </c>
      <c r="J320" s="89" t="b">
        <v>0</v>
      </c>
      <c r="K320" s="89" t="b">
        <v>0</v>
      </c>
      <c r="L320" s="89" t="b">
        <v>0</v>
      </c>
    </row>
    <row r="321" spans="1:12" ht="15">
      <c r="A321" s="90" t="s">
        <v>1583</v>
      </c>
      <c r="B321" s="89" t="s">
        <v>2329</v>
      </c>
      <c r="C321" s="89">
        <v>2</v>
      </c>
      <c r="D321" s="103">
        <v>0.00028556019672057415</v>
      </c>
      <c r="E321" s="103">
        <v>2.868116714030185</v>
      </c>
      <c r="F321" s="89" t="s">
        <v>3520</v>
      </c>
      <c r="G321" s="89" t="b">
        <v>0</v>
      </c>
      <c r="H321" s="89" t="b">
        <v>0</v>
      </c>
      <c r="I321" s="89" t="b">
        <v>0</v>
      </c>
      <c r="J321" s="89" t="b">
        <v>0</v>
      </c>
      <c r="K321" s="89" t="b">
        <v>0</v>
      </c>
      <c r="L321" s="89" t="b">
        <v>0</v>
      </c>
    </row>
    <row r="322" spans="1:12" ht="15">
      <c r="A322" s="90" t="s">
        <v>1461</v>
      </c>
      <c r="B322" s="89" t="s">
        <v>2380</v>
      </c>
      <c r="C322" s="89">
        <v>2</v>
      </c>
      <c r="D322" s="103">
        <v>0.00024407029310759347</v>
      </c>
      <c r="E322" s="103">
        <v>2.073575047458372</v>
      </c>
      <c r="F322" s="89" t="s">
        <v>3520</v>
      </c>
      <c r="G322" s="89" t="b">
        <v>0</v>
      </c>
      <c r="H322" s="89" t="b">
        <v>0</v>
      </c>
      <c r="I322" s="89" t="b">
        <v>0</v>
      </c>
      <c r="J322" s="89" t="b">
        <v>0</v>
      </c>
      <c r="K322" s="89" t="b">
        <v>0</v>
      </c>
      <c r="L322" s="89" t="b">
        <v>0</v>
      </c>
    </row>
    <row r="323" spans="1:12" ht="15">
      <c r="A323" s="90" t="s">
        <v>1701</v>
      </c>
      <c r="B323" s="89" t="s">
        <v>1780</v>
      </c>
      <c r="C323" s="89">
        <v>2</v>
      </c>
      <c r="D323" s="103">
        <v>0.00028556019672057415</v>
      </c>
      <c r="E323" s="103">
        <v>2.6598407716031023</v>
      </c>
      <c r="F323" s="89" t="s">
        <v>3520</v>
      </c>
      <c r="G323" s="89" t="b">
        <v>0</v>
      </c>
      <c r="H323" s="89" t="b">
        <v>0</v>
      </c>
      <c r="I323" s="89" t="b">
        <v>0</v>
      </c>
      <c r="J323" s="89" t="b">
        <v>0</v>
      </c>
      <c r="K323" s="89" t="b">
        <v>0</v>
      </c>
      <c r="L323" s="89" t="b">
        <v>0</v>
      </c>
    </row>
    <row r="324" spans="1:12" ht="15">
      <c r="A324" s="90" t="s">
        <v>3411</v>
      </c>
      <c r="B324" s="89" t="s">
        <v>1556</v>
      </c>
      <c r="C324" s="89">
        <v>2</v>
      </c>
      <c r="D324" s="103">
        <v>0.00028556019672057415</v>
      </c>
      <c r="E324" s="103">
        <v>2.9820600663370214</v>
      </c>
      <c r="F324" s="89" t="s">
        <v>3520</v>
      </c>
      <c r="G324" s="89" t="b">
        <v>0</v>
      </c>
      <c r="H324" s="89" t="b">
        <v>0</v>
      </c>
      <c r="I324" s="89" t="b">
        <v>0</v>
      </c>
      <c r="J324" s="89" t="b">
        <v>0</v>
      </c>
      <c r="K324" s="89" t="b">
        <v>0</v>
      </c>
      <c r="L324" s="89" t="b">
        <v>0</v>
      </c>
    </row>
    <row r="325" spans="1:12" ht="15">
      <c r="A325" s="90" t="s">
        <v>1703</v>
      </c>
      <c r="B325" s="89" t="s">
        <v>1740</v>
      </c>
      <c r="C325" s="89">
        <v>2</v>
      </c>
      <c r="D325" s="103">
        <v>0.00028556019672057415</v>
      </c>
      <c r="E325" s="103">
        <v>2.6018488246254154</v>
      </c>
      <c r="F325" s="89" t="s">
        <v>3520</v>
      </c>
      <c r="G325" s="89" t="b">
        <v>0</v>
      </c>
      <c r="H325" s="89" t="b">
        <v>0</v>
      </c>
      <c r="I325" s="89" t="b">
        <v>0</v>
      </c>
      <c r="J325" s="89" t="b">
        <v>0</v>
      </c>
      <c r="K325" s="89" t="b">
        <v>0</v>
      </c>
      <c r="L325" s="89" t="b">
        <v>0</v>
      </c>
    </row>
    <row r="326" spans="1:12" ht="15">
      <c r="A326" s="90" t="s">
        <v>2314</v>
      </c>
      <c r="B326" s="89" t="s">
        <v>1730</v>
      </c>
      <c r="C326" s="89">
        <v>2</v>
      </c>
      <c r="D326" s="103">
        <v>0.00028556019672057415</v>
      </c>
      <c r="E326" s="103">
        <v>3.078970079345078</v>
      </c>
      <c r="F326" s="89" t="s">
        <v>3520</v>
      </c>
      <c r="G326" s="89" t="b">
        <v>0</v>
      </c>
      <c r="H326" s="89" t="b">
        <v>0</v>
      </c>
      <c r="I326" s="89" t="b">
        <v>0</v>
      </c>
      <c r="J326" s="89" t="b">
        <v>0</v>
      </c>
      <c r="K326" s="89" t="b">
        <v>0</v>
      </c>
      <c r="L326" s="89" t="b">
        <v>0</v>
      </c>
    </row>
    <row r="327" spans="1:12" ht="15">
      <c r="A327" s="90" t="s">
        <v>1456</v>
      </c>
      <c r="B327" s="89" t="s">
        <v>3402</v>
      </c>
      <c r="C327" s="89">
        <v>2</v>
      </c>
      <c r="D327" s="103">
        <v>0.00024407029310759347</v>
      </c>
      <c r="E327" s="103">
        <v>1.7945393455005585</v>
      </c>
      <c r="F327" s="89" t="s">
        <v>3520</v>
      </c>
      <c r="G327" s="89" t="b">
        <v>0</v>
      </c>
      <c r="H327" s="89" t="b">
        <v>0</v>
      </c>
      <c r="I327" s="89" t="b">
        <v>0</v>
      </c>
      <c r="J327" s="89" t="b">
        <v>0</v>
      </c>
      <c r="K327" s="89" t="b">
        <v>0</v>
      </c>
      <c r="L327" s="89" t="b">
        <v>0</v>
      </c>
    </row>
    <row r="328" spans="1:12" ht="15">
      <c r="A328" s="90" t="s">
        <v>1528</v>
      </c>
      <c r="B328" s="89" t="s">
        <v>2050</v>
      </c>
      <c r="C328" s="89">
        <v>2</v>
      </c>
      <c r="D328" s="103">
        <v>0.00024407029310759347</v>
      </c>
      <c r="E328" s="103">
        <v>2.529762395342391</v>
      </c>
      <c r="F328" s="89" t="s">
        <v>3520</v>
      </c>
      <c r="G328" s="89" t="b">
        <v>0</v>
      </c>
      <c r="H328" s="89" t="b">
        <v>0</v>
      </c>
      <c r="I328" s="89" t="b">
        <v>0</v>
      </c>
      <c r="J328" s="89" t="b">
        <v>0</v>
      </c>
      <c r="K328" s="89" t="b">
        <v>0</v>
      </c>
      <c r="L328" s="89" t="b">
        <v>0</v>
      </c>
    </row>
    <row r="329" spans="1:12" ht="15">
      <c r="A329" s="90" t="s">
        <v>3274</v>
      </c>
      <c r="B329" s="89" t="s">
        <v>2026</v>
      </c>
      <c r="C329" s="89">
        <v>2</v>
      </c>
      <c r="D329" s="103">
        <v>0.00028556019672057415</v>
      </c>
      <c r="E329" s="103">
        <v>3.459181321056684</v>
      </c>
      <c r="F329" s="89" t="s">
        <v>3520</v>
      </c>
      <c r="G329" s="89" t="b">
        <v>0</v>
      </c>
      <c r="H329" s="89" t="b">
        <v>0</v>
      </c>
      <c r="I329" s="89" t="b">
        <v>0</v>
      </c>
      <c r="J329" s="89" t="b">
        <v>0</v>
      </c>
      <c r="K329" s="89" t="b">
        <v>0</v>
      </c>
      <c r="L329" s="89" t="b">
        <v>0</v>
      </c>
    </row>
    <row r="330" spans="1:12" ht="15">
      <c r="A330" s="90" t="s">
        <v>1535</v>
      </c>
      <c r="B330" s="89" t="s">
        <v>1816</v>
      </c>
      <c r="C330" s="89">
        <v>2</v>
      </c>
      <c r="D330" s="103">
        <v>0.00024407029310759347</v>
      </c>
      <c r="E330" s="103">
        <v>2.4379920219867457</v>
      </c>
      <c r="F330" s="89" t="s">
        <v>3520</v>
      </c>
      <c r="G330" s="89" t="b">
        <v>0</v>
      </c>
      <c r="H330" s="89" t="b">
        <v>0</v>
      </c>
      <c r="I330" s="89" t="b">
        <v>0</v>
      </c>
      <c r="J330" s="89" t="b">
        <v>0</v>
      </c>
      <c r="K330" s="89" t="b">
        <v>1</v>
      </c>
      <c r="L330" s="89" t="b">
        <v>0</v>
      </c>
    </row>
    <row r="331" spans="1:12" ht="15">
      <c r="A331" s="90" t="s">
        <v>1757</v>
      </c>
      <c r="B331" s="89" t="s">
        <v>2325</v>
      </c>
      <c r="C331" s="89">
        <v>2</v>
      </c>
      <c r="D331" s="103">
        <v>0.00024407029310759347</v>
      </c>
      <c r="E331" s="103">
        <v>3.078970079345078</v>
      </c>
      <c r="F331" s="89" t="s">
        <v>3520</v>
      </c>
      <c r="G331" s="89" t="b">
        <v>0</v>
      </c>
      <c r="H331" s="89" t="b">
        <v>0</v>
      </c>
      <c r="I331" s="89" t="b">
        <v>0</v>
      </c>
      <c r="J331" s="89" t="b">
        <v>0</v>
      </c>
      <c r="K331" s="89" t="b">
        <v>0</v>
      </c>
      <c r="L331" s="89" t="b">
        <v>0</v>
      </c>
    </row>
    <row r="332" spans="1:12" ht="15">
      <c r="A332" s="90" t="s">
        <v>1462</v>
      </c>
      <c r="B332" s="89" t="s">
        <v>1822</v>
      </c>
      <c r="C332" s="89">
        <v>2</v>
      </c>
      <c r="D332" s="103">
        <v>0.00028556019672057415</v>
      </c>
      <c r="E332" s="103">
        <v>1.8506552874794897</v>
      </c>
      <c r="F332" s="89" t="s">
        <v>3520</v>
      </c>
      <c r="G332" s="89" t="b">
        <v>0</v>
      </c>
      <c r="H332" s="89" t="b">
        <v>0</v>
      </c>
      <c r="I332" s="89" t="b">
        <v>0</v>
      </c>
      <c r="J332" s="89" t="b">
        <v>0</v>
      </c>
      <c r="K332" s="89" t="b">
        <v>0</v>
      </c>
      <c r="L332" s="89" t="b">
        <v>0</v>
      </c>
    </row>
    <row r="333" spans="1:12" ht="15">
      <c r="A333" s="90" t="s">
        <v>1462</v>
      </c>
      <c r="B333" s="89" t="s">
        <v>1646</v>
      </c>
      <c r="C333" s="89">
        <v>2</v>
      </c>
      <c r="D333" s="103">
        <v>0.00024407029310759347</v>
      </c>
      <c r="E333" s="103">
        <v>1.6543606423355215</v>
      </c>
      <c r="F333" s="89" t="s">
        <v>3520</v>
      </c>
      <c r="G333" s="89" t="b">
        <v>0</v>
      </c>
      <c r="H333" s="89" t="b">
        <v>0</v>
      </c>
      <c r="I333" s="89" t="b">
        <v>0</v>
      </c>
      <c r="J333" s="89" t="b">
        <v>0</v>
      </c>
      <c r="K333" s="89" t="b">
        <v>1</v>
      </c>
      <c r="L333" s="89" t="b">
        <v>0</v>
      </c>
    </row>
    <row r="334" spans="1:12" ht="15">
      <c r="A334" s="90" t="s">
        <v>2346</v>
      </c>
      <c r="B334" s="89" t="s">
        <v>1935</v>
      </c>
      <c r="C334" s="89">
        <v>2</v>
      </c>
      <c r="D334" s="103">
        <v>0.00028556019672057415</v>
      </c>
      <c r="E334" s="103">
        <v>3.203908815953378</v>
      </c>
      <c r="F334" s="89" t="s">
        <v>3520</v>
      </c>
      <c r="G334" s="89" t="b">
        <v>0</v>
      </c>
      <c r="H334" s="89" t="b">
        <v>0</v>
      </c>
      <c r="I334" s="89" t="b">
        <v>0</v>
      </c>
      <c r="J334" s="89" t="b">
        <v>0</v>
      </c>
      <c r="K334" s="89" t="b">
        <v>0</v>
      </c>
      <c r="L334" s="89" t="b">
        <v>0</v>
      </c>
    </row>
    <row r="335" spans="1:12" ht="15">
      <c r="A335" s="90" t="s">
        <v>1456</v>
      </c>
      <c r="B335" s="89" t="s">
        <v>1478</v>
      </c>
      <c r="C335" s="89">
        <v>2</v>
      </c>
      <c r="D335" s="103">
        <v>0.00028556019672057415</v>
      </c>
      <c r="E335" s="103">
        <v>0.604207647330267</v>
      </c>
      <c r="F335" s="89" t="s">
        <v>3520</v>
      </c>
      <c r="G335" s="89" t="b">
        <v>0</v>
      </c>
      <c r="H335" s="89" t="b">
        <v>0</v>
      </c>
      <c r="I335" s="89" t="b">
        <v>0</v>
      </c>
      <c r="J335" s="89" t="b">
        <v>0</v>
      </c>
      <c r="K335" s="89" t="b">
        <v>0</v>
      </c>
      <c r="L335" s="89" t="b">
        <v>0</v>
      </c>
    </row>
    <row r="336" spans="1:12" ht="15">
      <c r="A336" s="90" t="s">
        <v>1458</v>
      </c>
      <c r="B336" s="89" t="s">
        <v>1870</v>
      </c>
      <c r="C336" s="89">
        <v>2</v>
      </c>
      <c r="D336" s="103">
        <v>0.00024407029310759347</v>
      </c>
      <c r="E336" s="103">
        <v>1.5876083855108052</v>
      </c>
      <c r="F336" s="89" t="s">
        <v>3520</v>
      </c>
      <c r="G336" s="89" t="b">
        <v>0</v>
      </c>
      <c r="H336" s="89" t="b">
        <v>0</v>
      </c>
      <c r="I336" s="89" t="b">
        <v>0</v>
      </c>
      <c r="J336" s="89" t="b">
        <v>0</v>
      </c>
      <c r="K336" s="89" t="b">
        <v>0</v>
      </c>
      <c r="L336" s="89" t="b">
        <v>0</v>
      </c>
    </row>
    <row r="337" spans="1:12" ht="15">
      <c r="A337" s="90" t="s">
        <v>1456</v>
      </c>
      <c r="B337" s="89" t="s">
        <v>1568</v>
      </c>
      <c r="C337" s="89">
        <v>2</v>
      </c>
      <c r="D337" s="103">
        <v>0.00024407029310759347</v>
      </c>
      <c r="E337" s="103">
        <v>0.9494413054863015</v>
      </c>
      <c r="F337" s="89" t="s">
        <v>3520</v>
      </c>
      <c r="G337" s="89" t="b">
        <v>0</v>
      </c>
      <c r="H337" s="89" t="b">
        <v>0</v>
      </c>
      <c r="I337" s="89" t="b">
        <v>0</v>
      </c>
      <c r="J337" s="89" t="b">
        <v>0</v>
      </c>
      <c r="K337" s="89" t="b">
        <v>0</v>
      </c>
      <c r="L337" s="89" t="b">
        <v>0</v>
      </c>
    </row>
    <row r="338" spans="1:12" ht="15">
      <c r="A338" s="90" t="s">
        <v>1602</v>
      </c>
      <c r="B338" s="89" t="s">
        <v>1915</v>
      </c>
      <c r="C338" s="89">
        <v>2</v>
      </c>
      <c r="D338" s="103">
        <v>0.00028556019672057415</v>
      </c>
      <c r="E338" s="103">
        <v>2.6018488246254154</v>
      </c>
      <c r="F338" s="89" t="s">
        <v>3520</v>
      </c>
      <c r="G338" s="89" t="b">
        <v>0</v>
      </c>
      <c r="H338" s="89" t="b">
        <v>0</v>
      </c>
      <c r="I338" s="89" t="b">
        <v>0</v>
      </c>
      <c r="J338" s="89" t="b">
        <v>0</v>
      </c>
      <c r="K338" s="89" t="b">
        <v>0</v>
      </c>
      <c r="L338" s="89" t="b">
        <v>0</v>
      </c>
    </row>
    <row r="339" spans="1:12" ht="15">
      <c r="A339" s="90" t="s">
        <v>1457</v>
      </c>
      <c r="B339" s="89" t="s">
        <v>1455</v>
      </c>
      <c r="C339" s="89">
        <v>2</v>
      </c>
      <c r="D339" s="103">
        <v>0.00024407029310759347</v>
      </c>
      <c r="E339" s="103">
        <v>-0.3343296847361739</v>
      </c>
      <c r="F339" s="89" t="s">
        <v>3520</v>
      </c>
      <c r="G339" s="89" t="b">
        <v>0</v>
      </c>
      <c r="H339" s="89" t="b">
        <v>0</v>
      </c>
      <c r="I339" s="89" t="b">
        <v>0</v>
      </c>
      <c r="J339" s="89" t="b">
        <v>0</v>
      </c>
      <c r="K339" s="89" t="b">
        <v>0</v>
      </c>
      <c r="L339" s="89" t="b">
        <v>0</v>
      </c>
    </row>
    <row r="340" spans="1:12" ht="15">
      <c r="A340" s="90" t="s">
        <v>3279</v>
      </c>
      <c r="B340" s="89" t="s">
        <v>2392</v>
      </c>
      <c r="C340" s="89">
        <v>2</v>
      </c>
      <c r="D340" s="103">
        <v>0.00028556019672057415</v>
      </c>
      <c r="E340" s="103">
        <v>3.68103007067304</v>
      </c>
      <c r="F340" s="89" t="s">
        <v>3520</v>
      </c>
      <c r="G340" s="89" t="b">
        <v>0</v>
      </c>
      <c r="H340" s="89" t="b">
        <v>0</v>
      </c>
      <c r="I340" s="89" t="b">
        <v>0</v>
      </c>
      <c r="J340" s="89" t="b">
        <v>0</v>
      </c>
      <c r="K340" s="89" t="b">
        <v>0</v>
      </c>
      <c r="L340" s="89" t="b">
        <v>0</v>
      </c>
    </row>
    <row r="341" spans="1:12" ht="15">
      <c r="A341" s="90" t="s">
        <v>1690</v>
      </c>
      <c r="B341" s="89" t="s">
        <v>2841</v>
      </c>
      <c r="C341" s="89">
        <v>2</v>
      </c>
      <c r="D341" s="103">
        <v>0.00028556019672057415</v>
      </c>
      <c r="E341" s="103">
        <v>3.203908815953378</v>
      </c>
      <c r="F341" s="89" t="s">
        <v>3520</v>
      </c>
      <c r="G341" s="89" t="b">
        <v>0</v>
      </c>
      <c r="H341" s="89" t="b">
        <v>0</v>
      </c>
      <c r="I341" s="89" t="b">
        <v>0</v>
      </c>
      <c r="J341" s="89" t="b">
        <v>0</v>
      </c>
      <c r="K341" s="89" t="b">
        <v>0</v>
      </c>
      <c r="L341" s="89" t="b">
        <v>0</v>
      </c>
    </row>
    <row r="342" spans="1:12" ht="15">
      <c r="A342" s="90" t="s">
        <v>1455</v>
      </c>
      <c r="B342" s="89" t="s">
        <v>2473</v>
      </c>
      <c r="C342" s="89">
        <v>2</v>
      </c>
      <c r="D342" s="103">
        <v>0.00024407029310759347</v>
      </c>
      <c r="E342" s="103">
        <v>1.5256940332079785</v>
      </c>
      <c r="F342" s="89" t="s">
        <v>3520</v>
      </c>
      <c r="G342" s="89" t="b">
        <v>0</v>
      </c>
      <c r="H342" s="89" t="b">
        <v>0</v>
      </c>
      <c r="I342" s="89" t="b">
        <v>0</v>
      </c>
      <c r="J342" s="89" t="b">
        <v>0</v>
      </c>
      <c r="K342" s="89" t="b">
        <v>0</v>
      </c>
      <c r="L342" s="89" t="b">
        <v>0</v>
      </c>
    </row>
    <row r="343" spans="1:12" ht="15">
      <c r="A343" s="90" t="s">
        <v>3232</v>
      </c>
      <c r="B343" s="89" t="s">
        <v>1474</v>
      </c>
      <c r="C343" s="89">
        <v>2</v>
      </c>
      <c r="D343" s="103">
        <v>0.00024407029310759347</v>
      </c>
      <c r="E343" s="103">
        <v>2.55609133406474</v>
      </c>
      <c r="F343" s="89" t="s">
        <v>3520</v>
      </c>
      <c r="G343" s="89" t="b">
        <v>0</v>
      </c>
      <c r="H343" s="89" t="b">
        <v>0</v>
      </c>
      <c r="I343" s="89" t="b">
        <v>0</v>
      </c>
      <c r="J343" s="89" t="b">
        <v>0</v>
      </c>
      <c r="K343" s="89" t="b">
        <v>0</v>
      </c>
      <c r="L343" s="89" t="b">
        <v>0</v>
      </c>
    </row>
    <row r="344" spans="1:12" ht="15">
      <c r="A344" s="90" t="s">
        <v>1688</v>
      </c>
      <c r="B344" s="89" t="s">
        <v>1458</v>
      </c>
      <c r="C344" s="89">
        <v>2</v>
      </c>
      <c r="D344" s="103">
        <v>0.00024407029310759347</v>
      </c>
      <c r="E344" s="103">
        <v>1.4185789809426108</v>
      </c>
      <c r="F344" s="89" t="s">
        <v>3520</v>
      </c>
      <c r="G344" s="89" t="b">
        <v>0</v>
      </c>
      <c r="H344" s="89" t="b">
        <v>0</v>
      </c>
      <c r="I344" s="89" t="b">
        <v>0</v>
      </c>
      <c r="J344" s="89" t="b">
        <v>0</v>
      </c>
      <c r="K344" s="89" t="b">
        <v>0</v>
      </c>
      <c r="L344" s="89" t="b">
        <v>0</v>
      </c>
    </row>
    <row r="345" spans="1:12" ht="15">
      <c r="A345" s="90" t="s">
        <v>1546</v>
      </c>
      <c r="B345" s="89" t="s">
        <v>1617</v>
      </c>
      <c r="C345" s="89">
        <v>2</v>
      </c>
      <c r="D345" s="103">
        <v>0.00028556019672057415</v>
      </c>
      <c r="E345" s="103">
        <v>2.1758800923531343</v>
      </c>
      <c r="F345" s="89" t="s">
        <v>3520</v>
      </c>
      <c r="G345" s="89" t="b">
        <v>0</v>
      </c>
      <c r="H345" s="89" t="b">
        <v>0</v>
      </c>
      <c r="I345" s="89" t="b">
        <v>0</v>
      </c>
      <c r="J345" s="89" t="b">
        <v>0</v>
      </c>
      <c r="K345" s="89" t="b">
        <v>0</v>
      </c>
      <c r="L345" s="89" t="b">
        <v>0</v>
      </c>
    </row>
    <row r="346" spans="1:12" ht="15">
      <c r="A346" s="90" t="s">
        <v>2695</v>
      </c>
      <c r="B346" s="89" t="s">
        <v>1615</v>
      </c>
      <c r="C346" s="89">
        <v>2</v>
      </c>
      <c r="D346" s="103">
        <v>0.00028556019672057415</v>
      </c>
      <c r="E346" s="103">
        <v>3.078970079345078</v>
      </c>
      <c r="F346" s="89" t="s">
        <v>3520</v>
      </c>
      <c r="G346" s="89" t="b">
        <v>0</v>
      </c>
      <c r="H346" s="89" t="b">
        <v>0</v>
      </c>
      <c r="I346" s="89" t="b">
        <v>0</v>
      </c>
      <c r="J346" s="89" t="b">
        <v>0</v>
      </c>
      <c r="K346" s="89" t="b">
        <v>0</v>
      </c>
      <c r="L346" s="89" t="b">
        <v>0</v>
      </c>
    </row>
    <row r="347" spans="1:12" ht="15">
      <c r="A347" s="90" t="s">
        <v>1689</v>
      </c>
      <c r="B347" s="89" t="s">
        <v>1734</v>
      </c>
      <c r="C347" s="89">
        <v>2</v>
      </c>
      <c r="D347" s="103">
        <v>0.00024407029310759347</v>
      </c>
      <c r="E347" s="103">
        <v>2.6018488246254154</v>
      </c>
      <c r="F347" s="89" t="s">
        <v>3520</v>
      </c>
      <c r="G347" s="89" t="b">
        <v>0</v>
      </c>
      <c r="H347" s="89" t="b">
        <v>0</v>
      </c>
      <c r="I347" s="89" t="b">
        <v>0</v>
      </c>
      <c r="J347" s="89" t="b">
        <v>0</v>
      </c>
      <c r="K347" s="89" t="b">
        <v>0</v>
      </c>
      <c r="L347" s="89" t="b">
        <v>0</v>
      </c>
    </row>
    <row r="348" spans="1:12" ht="15">
      <c r="A348" s="90" t="s">
        <v>1491</v>
      </c>
      <c r="B348" s="89" t="s">
        <v>1796</v>
      </c>
      <c r="C348" s="89">
        <v>2</v>
      </c>
      <c r="D348" s="103">
        <v>0.00024407029310759347</v>
      </c>
      <c r="E348" s="103">
        <v>2.166925249700208</v>
      </c>
      <c r="F348" s="89" t="s">
        <v>3520</v>
      </c>
      <c r="G348" s="89" t="b">
        <v>0</v>
      </c>
      <c r="H348" s="89" t="b">
        <v>0</v>
      </c>
      <c r="I348" s="89" t="b">
        <v>0</v>
      </c>
      <c r="J348" s="89" t="b">
        <v>0</v>
      </c>
      <c r="K348" s="89" t="b">
        <v>0</v>
      </c>
      <c r="L348" s="89" t="b">
        <v>0</v>
      </c>
    </row>
    <row r="349" spans="1:12" ht="15">
      <c r="A349" s="90" t="s">
        <v>1654</v>
      </c>
      <c r="B349" s="89" t="s">
        <v>1600</v>
      </c>
      <c r="C349" s="89">
        <v>2</v>
      </c>
      <c r="D349" s="103">
        <v>0.00028556019672057415</v>
      </c>
      <c r="E349" s="103">
        <v>2.3800000750090593</v>
      </c>
      <c r="F349" s="89" t="s">
        <v>3520</v>
      </c>
      <c r="G349" s="89" t="b">
        <v>0</v>
      </c>
      <c r="H349" s="89" t="b">
        <v>0</v>
      </c>
      <c r="I349" s="89" t="b">
        <v>0</v>
      </c>
      <c r="J349" s="89" t="b">
        <v>0</v>
      </c>
      <c r="K349" s="89" t="b">
        <v>0</v>
      </c>
      <c r="L349" s="89" t="b">
        <v>0</v>
      </c>
    </row>
    <row r="350" spans="1:12" ht="15">
      <c r="A350" s="90" t="s">
        <v>3327</v>
      </c>
      <c r="B350" s="89" t="s">
        <v>1470</v>
      </c>
      <c r="C350" s="89">
        <v>2</v>
      </c>
      <c r="D350" s="103">
        <v>0.00028556019672057415</v>
      </c>
      <c r="E350" s="103">
        <v>2.524682869813116</v>
      </c>
      <c r="F350" s="89" t="s">
        <v>3520</v>
      </c>
      <c r="G350" s="89" t="b">
        <v>0</v>
      </c>
      <c r="H350" s="89" t="b">
        <v>0</v>
      </c>
      <c r="I350" s="89" t="b">
        <v>0</v>
      </c>
      <c r="J350" s="89" t="b">
        <v>0</v>
      </c>
      <c r="K350" s="89" t="b">
        <v>0</v>
      </c>
      <c r="L350" s="89" t="b">
        <v>0</v>
      </c>
    </row>
    <row r="351" spans="1:12" ht="15">
      <c r="A351" s="90" t="s">
        <v>1263</v>
      </c>
      <c r="B351" s="89" t="s">
        <v>1204</v>
      </c>
      <c r="C351" s="89">
        <v>2</v>
      </c>
      <c r="D351" s="103">
        <v>0.00028556019672057415</v>
      </c>
      <c r="E351" s="103">
        <v>3.459181321056684</v>
      </c>
      <c r="F351" s="89" t="s">
        <v>3520</v>
      </c>
      <c r="G351" s="89" t="b">
        <v>0</v>
      </c>
      <c r="H351" s="89" t="b">
        <v>0</v>
      </c>
      <c r="I351" s="89" t="b">
        <v>0</v>
      </c>
      <c r="J351" s="89" t="b">
        <v>0</v>
      </c>
      <c r="K351" s="89" t="b">
        <v>0</v>
      </c>
      <c r="L351" s="89" t="b">
        <v>0</v>
      </c>
    </row>
    <row r="352" spans="1:12" ht="15">
      <c r="A352" s="90" t="s">
        <v>1481</v>
      </c>
      <c r="B352" s="89" t="s">
        <v>1464</v>
      </c>
      <c r="C352" s="89">
        <v>2</v>
      </c>
      <c r="D352" s="103">
        <v>0.00024407029310759347</v>
      </c>
      <c r="E352" s="103">
        <v>1.2464611666388417</v>
      </c>
      <c r="F352" s="89" t="s">
        <v>3520</v>
      </c>
      <c r="G352" s="89" t="b">
        <v>0</v>
      </c>
      <c r="H352" s="89" t="b">
        <v>0</v>
      </c>
      <c r="I352" s="89" t="b">
        <v>0</v>
      </c>
      <c r="J352" s="89" t="b">
        <v>0</v>
      </c>
      <c r="K352" s="89" t="b">
        <v>0</v>
      </c>
      <c r="L352" s="89" t="b">
        <v>0</v>
      </c>
    </row>
    <row r="353" spans="1:12" ht="15">
      <c r="A353" s="90" t="s">
        <v>1503</v>
      </c>
      <c r="B353" s="89" t="s">
        <v>965</v>
      </c>
      <c r="C353" s="89">
        <v>2</v>
      </c>
      <c r="D353" s="103">
        <v>0.00024407029310759347</v>
      </c>
      <c r="E353" s="103">
        <v>1.5146986489065153</v>
      </c>
      <c r="F353" s="89" t="s">
        <v>3520</v>
      </c>
      <c r="G353" s="89" t="b">
        <v>0</v>
      </c>
      <c r="H353" s="89" t="b">
        <v>0</v>
      </c>
      <c r="I353" s="89" t="b">
        <v>0</v>
      </c>
      <c r="J353" s="89" t="b">
        <v>0</v>
      </c>
      <c r="K353" s="89" t="b">
        <v>0</v>
      </c>
      <c r="L353" s="89" t="b">
        <v>0</v>
      </c>
    </row>
    <row r="354" spans="1:12" ht="15">
      <c r="A354" s="90" t="s">
        <v>2271</v>
      </c>
      <c r="B354" s="89" t="s">
        <v>1703</v>
      </c>
      <c r="C354" s="89">
        <v>2</v>
      </c>
      <c r="D354" s="103">
        <v>0.00028556019672057415</v>
      </c>
      <c r="E354" s="103">
        <v>2.9028788202893967</v>
      </c>
      <c r="F354" s="89" t="s">
        <v>3520</v>
      </c>
      <c r="G354" s="89" t="b">
        <v>0</v>
      </c>
      <c r="H354" s="89" t="b">
        <v>0</v>
      </c>
      <c r="I354" s="89" t="b">
        <v>0</v>
      </c>
      <c r="J354" s="89" t="b">
        <v>0</v>
      </c>
      <c r="K354" s="89" t="b">
        <v>0</v>
      </c>
      <c r="L354" s="89" t="b">
        <v>0</v>
      </c>
    </row>
    <row r="355" spans="1:12" ht="15">
      <c r="A355" s="90" t="s">
        <v>1550</v>
      </c>
      <c r="B355" s="89" t="s">
        <v>1459</v>
      </c>
      <c r="C355" s="89">
        <v>2</v>
      </c>
      <c r="D355" s="103">
        <v>0.00024407029310759347</v>
      </c>
      <c r="E355" s="103">
        <v>1.218632072774084</v>
      </c>
      <c r="F355" s="89" t="s">
        <v>3520</v>
      </c>
      <c r="G355" s="89" t="b">
        <v>0</v>
      </c>
      <c r="H355" s="89" t="b">
        <v>0</v>
      </c>
      <c r="I355" s="89" t="b">
        <v>0</v>
      </c>
      <c r="J355" s="89" t="b">
        <v>0</v>
      </c>
      <c r="K355" s="89" t="b">
        <v>0</v>
      </c>
      <c r="L355" s="89" t="b">
        <v>0</v>
      </c>
    </row>
    <row r="356" spans="1:12" ht="15">
      <c r="A356" s="90" t="s">
        <v>1465</v>
      </c>
      <c r="B356" s="89" t="s">
        <v>3050</v>
      </c>
      <c r="C356" s="89">
        <v>2</v>
      </c>
      <c r="D356" s="103">
        <v>0.00028556019672057415</v>
      </c>
      <c r="E356" s="103">
        <v>2.4769100880171155</v>
      </c>
      <c r="F356" s="89" t="s">
        <v>3520</v>
      </c>
      <c r="G356" s="89" t="b">
        <v>0</v>
      </c>
      <c r="H356" s="89" t="b">
        <v>0</v>
      </c>
      <c r="I356" s="89" t="b">
        <v>0</v>
      </c>
      <c r="J356" s="89" t="b">
        <v>0</v>
      </c>
      <c r="K356" s="89" t="b">
        <v>0</v>
      </c>
      <c r="L356" s="89" t="b">
        <v>0</v>
      </c>
    </row>
    <row r="357" spans="1:12" ht="15">
      <c r="A357" s="90" t="s">
        <v>3083</v>
      </c>
      <c r="B357" s="89" t="s">
        <v>1663</v>
      </c>
      <c r="C357" s="89">
        <v>2</v>
      </c>
      <c r="D357" s="103">
        <v>0.00028556019672057415</v>
      </c>
      <c r="E357" s="103">
        <v>3.1581513253927027</v>
      </c>
      <c r="F357" s="89" t="s">
        <v>3520</v>
      </c>
      <c r="G357" s="89" t="b">
        <v>0</v>
      </c>
      <c r="H357" s="89" t="b">
        <v>0</v>
      </c>
      <c r="I357" s="89" t="b">
        <v>0</v>
      </c>
      <c r="J357" s="89" t="b">
        <v>0</v>
      </c>
      <c r="K357" s="89" t="b">
        <v>0</v>
      </c>
      <c r="L357" s="89" t="b">
        <v>0</v>
      </c>
    </row>
    <row r="358" spans="1:12" ht="15">
      <c r="A358" s="90" t="s">
        <v>1458</v>
      </c>
      <c r="B358" s="89" t="s">
        <v>2097</v>
      </c>
      <c r="C358" s="89">
        <v>2</v>
      </c>
      <c r="D358" s="103">
        <v>0.00028556019672057415</v>
      </c>
      <c r="E358" s="103">
        <v>1.7636996445664865</v>
      </c>
      <c r="F358" s="89" t="s">
        <v>3520</v>
      </c>
      <c r="G358" s="89" t="b">
        <v>0</v>
      </c>
      <c r="H358" s="89" t="b">
        <v>0</v>
      </c>
      <c r="I358" s="89" t="b">
        <v>0</v>
      </c>
      <c r="J358" s="89" t="b">
        <v>0</v>
      </c>
      <c r="K358" s="89" t="b">
        <v>0</v>
      </c>
      <c r="L358" s="89" t="b">
        <v>0</v>
      </c>
    </row>
    <row r="359" spans="1:12" ht="15">
      <c r="A359" s="90" t="s">
        <v>1465</v>
      </c>
      <c r="B359" s="89" t="s">
        <v>2486</v>
      </c>
      <c r="C359" s="89">
        <v>2</v>
      </c>
      <c r="D359" s="103">
        <v>0.00028556019672057415</v>
      </c>
      <c r="E359" s="103">
        <v>2.300818828961434</v>
      </c>
      <c r="F359" s="89" t="s">
        <v>3520</v>
      </c>
      <c r="G359" s="89" t="b">
        <v>0</v>
      </c>
      <c r="H359" s="89" t="b">
        <v>0</v>
      </c>
      <c r="I359" s="89" t="b">
        <v>0</v>
      </c>
      <c r="J359" s="89" t="b">
        <v>0</v>
      </c>
      <c r="K359" s="89" t="b">
        <v>0</v>
      </c>
      <c r="L359" s="89" t="b">
        <v>0</v>
      </c>
    </row>
    <row r="360" spans="1:12" ht="15">
      <c r="A360" s="90" t="s">
        <v>1556</v>
      </c>
      <c r="B360" s="89" t="s">
        <v>2865</v>
      </c>
      <c r="C360" s="89">
        <v>2</v>
      </c>
      <c r="D360" s="103">
        <v>0.00028556019672057415</v>
      </c>
      <c r="E360" s="103">
        <v>2.9820600663370214</v>
      </c>
      <c r="F360" s="89" t="s">
        <v>3520</v>
      </c>
      <c r="G360" s="89" t="b">
        <v>0</v>
      </c>
      <c r="H360" s="89" t="b">
        <v>0</v>
      </c>
      <c r="I360" s="89" t="b">
        <v>0</v>
      </c>
      <c r="J360" s="89" t="b">
        <v>0</v>
      </c>
      <c r="K360" s="89" t="b">
        <v>0</v>
      </c>
      <c r="L360" s="89" t="b">
        <v>0</v>
      </c>
    </row>
    <row r="361" spans="1:12" ht="15">
      <c r="A361" s="90" t="s">
        <v>2797</v>
      </c>
      <c r="B361" s="89" t="s">
        <v>1620</v>
      </c>
      <c r="C361" s="89">
        <v>2</v>
      </c>
      <c r="D361" s="103">
        <v>0.00028556019672057415</v>
      </c>
      <c r="E361" s="103">
        <v>3.078970079345078</v>
      </c>
      <c r="F361" s="89" t="s">
        <v>3520</v>
      </c>
      <c r="G361" s="89" t="b">
        <v>0</v>
      </c>
      <c r="H361" s="89" t="b">
        <v>0</v>
      </c>
      <c r="I361" s="89" t="b">
        <v>0</v>
      </c>
      <c r="J361" s="89" t="b">
        <v>0</v>
      </c>
      <c r="K361" s="89" t="b">
        <v>0</v>
      </c>
      <c r="L361" s="89" t="b">
        <v>0</v>
      </c>
    </row>
    <row r="362" spans="1:12" ht="15">
      <c r="A362" s="90" t="s">
        <v>2254</v>
      </c>
      <c r="B362" s="89" t="s">
        <v>1459</v>
      </c>
      <c r="C362" s="89">
        <v>2</v>
      </c>
      <c r="D362" s="103">
        <v>0.00024407029310759347</v>
      </c>
      <c r="E362" s="103">
        <v>1.917602077110103</v>
      </c>
      <c r="F362" s="89" t="s">
        <v>3520</v>
      </c>
      <c r="G362" s="89" t="b">
        <v>0</v>
      </c>
      <c r="H362" s="89" t="b">
        <v>0</v>
      </c>
      <c r="I362" s="89" t="b">
        <v>0</v>
      </c>
      <c r="J362" s="89" t="b">
        <v>0</v>
      </c>
      <c r="K362" s="89" t="b">
        <v>0</v>
      </c>
      <c r="L362" s="89" t="b">
        <v>0</v>
      </c>
    </row>
    <row r="363" spans="1:12" ht="15">
      <c r="A363" s="90" t="s">
        <v>1472</v>
      </c>
      <c r="B363" s="89" t="s">
        <v>1657</v>
      </c>
      <c r="C363" s="89">
        <v>2</v>
      </c>
      <c r="D363" s="103">
        <v>0.00028556019672057415</v>
      </c>
      <c r="E363" s="103">
        <v>1.8571213297287215</v>
      </c>
      <c r="F363" s="89" t="s">
        <v>3520</v>
      </c>
      <c r="G363" s="89" t="b">
        <v>0</v>
      </c>
      <c r="H363" s="89" t="b">
        <v>0</v>
      </c>
      <c r="I363" s="89" t="b">
        <v>0</v>
      </c>
      <c r="J363" s="89" t="b">
        <v>0</v>
      </c>
      <c r="K363" s="89" t="b">
        <v>0</v>
      </c>
      <c r="L363" s="89" t="b">
        <v>0</v>
      </c>
    </row>
    <row r="364" spans="1:12" ht="15">
      <c r="A364" s="90" t="s">
        <v>2999</v>
      </c>
      <c r="B364" s="89" t="s">
        <v>1661</v>
      </c>
      <c r="C364" s="89">
        <v>2</v>
      </c>
      <c r="D364" s="103">
        <v>0.00024407029310759347</v>
      </c>
      <c r="E364" s="103">
        <v>3.1581513253927027</v>
      </c>
      <c r="F364" s="89" t="s">
        <v>3520</v>
      </c>
      <c r="G364" s="89" t="b">
        <v>0</v>
      </c>
      <c r="H364" s="89" t="b">
        <v>0</v>
      </c>
      <c r="I364" s="89" t="b">
        <v>0</v>
      </c>
      <c r="J364" s="89" t="b">
        <v>0</v>
      </c>
      <c r="K364" s="89" t="b">
        <v>0</v>
      </c>
      <c r="L364" s="89" t="b">
        <v>0</v>
      </c>
    </row>
    <row r="365" spans="1:12" ht="15">
      <c r="A365" s="90" t="s">
        <v>1647</v>
      </c>
      <c r="B365" s="89" t="s">
        <v>1768</v>
      </c>
      <c r="C365" s="89">
        <v>2</v>
      </c>
      <c r="D365" s="103">
        <v>0.00028556019672057415</v>
      </c>
      <c r="E365" s="103">
        <v>2.572690595884202</v>
      </c>
      <c r="F365" s="89" t="s">
        <v>3520</v>
      </c>
      <c r="G365" s="89" t="b">
        <v>0</v>
      </c>
      <c r="H365" s="89" t="b">
        <v>0</v>
      </c>
      <c r="I365" s="89" t="b">
        <v>0</v>
      </c>
      <c r="J365" s="89" t="b">
        <v>0</v>
      </c>
      <c r="K365" s="89" t="b">
        <v>0</v>
      </c>
      <c r="L365" s="89" t="b">
        <v>0</v>
      </c>
    </row>
    <row r="366" spans="1:12" ht="15">
      <c r="A366" s="90" t="s">
        <v>2734</v>
      </c>
      <c r="B366" s="89" t="s">
        <v>2834</v>
      </c>
      <c r="C366" s="89">
        <v>2</v>
      </c>
      <c r="D366" s="103">
        <v>0.00024407029310759347</v>
      </c>
      <c r="E366" s="103">
        <v>3.8571213297287215</v>
      </c>
      <c r="F366" s="89" t="s">
        <v>3520</v>
      </c>
      <c r="G366" s="89" t="b">
        <v>0</v>
      </c>
      <c r="H366" s="89" t="b">
        <v>0</v>
      </c>
      <c r="I366" s="89" t="b">
        <v>0</v>
      </c>
      <c r="J366" s="89" t="b">
        <v>0</v>
      </c>
      <c r="K366" s="89" t="b">
        <v>0</v>
      </c>
      <c r="L366" s="89" t="b">
        <v>0</v>
      </c>
    </row>
    <row r="367" spans="1:12" ht="15">
      <c r="A367" s="90" t="s">
        <v>3344</v>
      </c>
      <c r="B367" s="89" t="s">
        <v>2386</v>
      </c>
      <c r="C367" s="89">
        <v>2</v>
      </c>
      <c r="D367" s="103">
        <v>0.00028556019672057415</v>
      </c>
      <c r="E367" s="103">
        <v>3.68103007067304</v>
      </c>
      <c r="F367" s="89" t="s">
        <v>3520</v>
      </c>
      <c r="G367" s="89" t="b">
        <v>0</v>
      </c>
      <c r="H367" s="89" t="b">
        <v>0</v>
      </c>
      <c r="I367" s="89" t="b">
        <v>0</v>
      </c>
      <c r="J367" s="89" t="b">
        <v>0</v>
      </c>
      <c r="K367" s="89" t="b">
        <v>0</v>
      </c>
      <c r="L367" s="89" t="b">
        <v>0</v>
      </c>
    </row>
    <row r="368" spans="1:12" ht="15">
      <c r="A368" s="90" t="s">
        <v>2020</v>
      </c>
      <c r="B368" s="89" t="s">
        <v>1709</v>
      </c>
      <c r="C368" s="89">
        <v>2</v>
      </c>
      <c r="D368" s="103">
        <v>0.00024407029310759347</v>
      </c>
      <c r="E368" s="103">
        <v>2.80596880728134</v>
      </c>
      <c r="F368" s="89" t="s">
        <v>3520</v>
      </c>
      <c r="G368" s="89" t="b">
        <v>0</v>
      </c>
      <c r="H368" s="89" t="b">
        <v>0</v>
      </c>
      <c r="I368" s="89" t="b">
        <v>0</v>
      </c>
      <c r="J368" s="89" t="b">
        <v>0</v>
      </c>
      <c r="K368" s="89" t="b">
        <v>0</v>
      </c>
      <c r="L368" s="89" t="b">
        <v>0</v>
      </c>
    </row>
    <row r="369" spans="1:12" ht="15">
      <c r="A369" s="90" t="s">
        <v>1185</v>
      </c>
      <c r="B369" s="89" t="s">
        <v>1455</v>
      </c>
      <c r="C369" s="89">
        <v>2</v>
      </c>
      <c r="D369" s="103">
        <v>0.00024407029310759347</v>
      </c>
      <c r="E369" s="103">
        <v>1.1089333027225212</v>
      </c>
      <c r="F369" s="89" t="s">
        <v>3520</v>
      </c>
      <c r="G369" s="89" t="b">
        <v>0</v>
      </c>
      <c r="H369" s="89" t="b">
        <v>0</v>
      </c>
      <c r="I369" s="89" t="b">
        <v>0</v>
      </c>
      <c r="J369" s="89" t="b">
        <v>0</v>
      </c>
      <c r="K369" s="89" t="b">
        <v>0</v>
      </c>
      <c r="L369" s="89" t="b">
        <v>0</v>
      </c>
    </row>
    <row r="370" spans="1:12" ht="15">
      <c r="A370" s="90" t="s">
        <v>1460</v>
      </c>
      <c r="B370" s="89" t="s">
        <v>1482</v>
      </c>
      <c r="C370" s="89">
        <v>2</v>
      </c>
      <c r="D370" s="103">
        <v>0.00024407029310759347</v>
      </c>
      <c r="E370" s="103">
        <v>0.9634982534397687</v>
      </c>
      <c r="F370" s="89" t="s">
        <v>3520</v>
      </c>
      <c r="G370" s="89" t="b">
        <v>0</v>
      </c>
      <c r="H370" s="89" t="b">
        <v>0</v>
      </c>
      <c r="I370" s="89" t="b">
        <v>0</v>
      </c>
      <c r="J370" s="89" t="b">
        <v>0</v>
      </c>
      <c r="K370" s="89" t="b">
        <v>0</v>
      </c>
      <c r="L370" s="89" t="b">
        <v>0</v>
      </c>
    </row>
    <row r="371" spans="1:12" ht="15">
      <c r="A371" s="90" t="s">
        <v>2258</v>
      </c>
      <c r="B371" s="89" t="s">
        <v>1455</v>
      </c>
      <c r="C371" s="89">
        <v>2</v>
      </c>
      <c r="D371" s="103">
        <v>0.00024407029310759347</v>
      </c>
      <c r="E371" s="103">
        <v>1.4099632983865023</v>
      </c>
      <c r="F371" s="89" t="s">
        <v>3520</v>
      </c>
      <c r="G371" s="89" t="b">
        <v>1</v>
      </c>
      <c r="H371" s="89" t="b">
        <v>0</v>
      </c>
      <c r="I371" s="89" t="b">
        <v>0</v>
      </c>
      <c r="J371" s="89" t="b">
        <v>0</v>
      </c>
      <c r="K371" s="89" t="b">
        <v>0</v>
      </c>
      <c r="L371" s="89" t="b">
        <v>0</v>
      </c>
    </row>
    <row r="372" spans="1:12" ht="15">
      <c r="A372" s="90" t="s">
        <v>1588</v>
      </c>
      <c r="B372" s="89" t="s">
        <v>965</v>
      </c>
      <c r="C372" s="89">
        <v>2</v>
      </c>
      <c r="D372" s="103">
        <v>0.00028556019672057415</v>
      </c>
      <c r="E372" s="103">
        <v>1.7431779774218847</v>
      </c>
      <c r="F372" s="89" t="s">
        <v>3520</v>
      </c>
      <c r="G372" s="89" t="b">
        <v>0</v>
      </c>
      <c r="H372" s="89" t="b">
        <v>0</v>
      </c>
      <c r="I372" s="89" t="b">
        <v>0</v>
      </c>
      <c r="J372" s="89" t="b">
        <v>0</v>
      </c>
      <c r="K372" s="89" t="b">
        <v>0</v>
      </c>
      <c r="L372" s="89" t="b">
        <v>0</v>
      </c>
    </row>
    <row r="373" spans="1:12" ht="15">
      <c r="A373" s="90" t="s">
        <v>1457</v>
      </c>
      <c r="B373" s="89" t="s">
        <v>2211</v>
      </c>
      <c r="C373" s="89">
        <v>2</v>
      </c>
      <c r="D373" s="103">
        <v>0.00028556019672057415</v>
      </c>
      <c r="E373" s="103">
        <v>1.5107683552780828</v>
      </c>
      <c r="F373" s="89" t="s">
        <v>3520</v>
      </c>
      <c r="G373" s="89" t="b">
        <v>0</v>
      </c>
      <c r="H373" s="89" t="b">
        <v>0</v>
      </c>
      <c r="I373" s="89" t="b">
        <v>0</v>
      </c>
      <c r="J373" s="89" t="b">
        <v>0</v>
      </c>
      <c r="K373" s="89" t="b">
        <v>0</v>
      </c>
      <c r="L373" s="89" t="b">
        <v>0</v>
      </c>
    </row>
    <row r="374" spans="1:12" ht="15">
      <c r="A374" s="90" t="s">
        <v>1630</v>
      </c>
      <c r="B374" s="89" t="s">
        <v>1556</v>
      </c>
      <c r="C374" s="89">
        <v>2</v>
      </c>
      <c r="D374" s="103">
        <v>0.00024407029310759347</v>
      </c>
      <c r="E374" s="103">
        <v>2.2416973768427777</v>
      </c>
      <c r="F374" s="89" t="s">
        <v>3520</v>
      </c>
      <c r="G374" s="89" t="b">
        <v>0</v>
      </c>
      <c r="H374" s="89" t="b">
        <v>0</v>
      </c>
      <c r="I374" s="89" t="b">
        <v>0</v>
      </c>
      <c r="J374" s="89" t="b">
        <v>0</v>
      </c>
      <c r="K374" s="89" t="b">
        <v>0</v>
      </c>
      <c r="L374" s="89" t="b">
        <v>0</v>
      </c>
    </row>
    <row r="375" spans="1:12" ht="15">
      <c r="A375" s="90" t="s">
        <v>2965</v>
      </c>
      <c r="B375" s="89" t="s">
        <v>1829</v>
      </c>
      <c r="C375" s="89">
        <v>2</v>
      </c>
      <c r="D375" s="103">
        <v>0.00024407029310759347</v>
      </c>
      <c r="E375" s="103">
        <v>3.313053285378446</v>
      </c>
      <c r="F375" s="89" t="s">
        <v>3520</v>
      </c>
      <c r="G375" s="89" t="b">
        <v>0</v>
      </c>
      <c r="H375" s="89" t="b">
        <v>0</v>
      </c>
      <c r="I375" s="89" t="b">
        <v>0</v>
      </c>
      <c r="J375" s="89" t="b">
        <v>0</v>
      </c>
      <c r="K375" s="89" t="b">
        <v>0</v>
      </c>
      <c r="L375" s="89" t="b">
        <v>0</v>
      </c>
    </row>
    <row r="376" spans="1:12" ht="15">
      <c r="A376" s="90" t="s">
        <v>1809</v>
      </c>
      <c r="B376" s="89" t="s">
        <v>1518</v>
      </c>
      <c r="C376" s="89">
        <v>2</v>
      </c>
      <c r="D376" s="103">
        <v>0.00028556019672057415</v>
      </c>
      <c r="E376" s="103">
        <v>2.358810775939121</v>
      </c>
      <c r="F376" s="89" t="s">
        <v>3520</v>
      </c>
      <c r="G376" s="89" t="b">
        <v>0</v>
      </c>
      <c r="H376" s="89" t="b">
        <v>0</v>
      </c>
      <c r="I376" s="89" t="b">
        <v>0</v>
      </c>
      <c r="J376" s="89" t="b">
        <v>0</v>
      </c>
      <c r="K376" s="89" t="b">
        <v>0</v>
      </c>
      <c r="L376" s="89" t="b">
        <v>0</v>
      </c>
    </row>
    <row r="377" spans="1:12" ht="15">
      <c r="A377" s="90" t="s">
        <v>1456</v>
      </c>
      <c r="B377" s="89" t="s">
        <v>1500</v>
      </c>
      <c r="C377" s="89">
        <v>2</v>
      </c>
      <c r="D377" s="103">
        <v>0.00024407029310759347</v>
      </c>
      <c r="E377" s="103">
        <v>0.7338415051469468</v>
      </c>
      <c r="F377" s="89" t="s">
        <v>3520</v>
      </c>
      <c r="G377" s="89" t="b">
        <v>0</v>
      </c>
      <c r="H377" s="89" t="b">
        <v>0</v>
      </c>
      <c r="I377" s="89" t="b">
        <v>0</v>
      </c>
      <c r="J377" s="89" t="b">
        <v>1</v>
      </c>
      <c r="K377" s="89" t="b">
        <v>0</v>
      </c>
      <c r="L377" s="89" t="b">
        <v>0</v>
      </c>
    </row>
    <row r="378" spans="1:12" ht="15">
      <c r="A378" s="90" t="s">
        <v>1493</v>
      </c>
      <c r="B378" s="89" t="s">
        <v>1714</v>
      </c>
      <c r="C378" s="89">
        <v>2</v>
      </c>
      <c r="D378" s="103">
        <v>0.00028556019672057415</v>
      </c>
      <c r="E378" s="103">
        <v>2.1581513253927027</v>
      </c>
      <c r="F378" s="89" t="s">
        <v>3520</v>
      </c>
      <c r="G378" s="89" t="b">
        <v>0</v>
      </c>
      <c r="H378" s="89" t="b">
        <v>0</v>
      </c>
      <c r="I378" s="89" t="b">
        <v>0</v>
      </c>
      <c r="J378" s="89" t="b">
        <v>0</v>
      </c>
      <c r="K378" s="89" t="b">
        <v>0</v>
      </c>
      <c r="L378" s="89" t="b">
        <v>0</v>
      </c>
    </row>
    <row r="379" spans="1:12" ht="15">
      <c r="A379" s="90" t="s">
        <v>2035</v>
      </c>
      <c r="B379" s="89" t="s">
        <v>1656</v>
      </c>
      <c r="C379" s="89">
        <v>2</v>
      </c>
      <c r="D379" s="103">
        <v>0.00028556019672057415</v>
      </c>
      <c r="E379" s="103">
        <v>2.760211316720665</v>
      </c>
      <c r="F379" s="89" t="s">
        <v>3520</v>
      </c>
      <c r="G379" s="89" t="b">
        <v>0</v>
      </c>
      <c r="H379" s="89" t="b">
        <v>0</v>
      </c>
      <c r="I379" s="89" t="b">
        <v>0</v>
      </c>
      <c r="J379" s="89" t="b">
        <v>0</v>
      </c>
      <c r="K379" s="89" t="b">
        <v>0</v>
      </c>
      <c r="L379" s="89" t="b">
        <v>0</v>
      </c>
    </row>
    <row r="380" spans="1:12" ht="15">
      <c r="A380" s="90" t="s">
        <v>2145</v>
      </c>
      <c r="B380" s="89" t="s">
        <v>1596</v>
      </c>
      <c r="C380" s="89">
        <v>2</v>
      </c>
      <c r="D380" s="103">
        <v>0.00024407029310759347</v>
      </c>
      <c r="E380" s="103">
        <v>2.743177977421885</v>
      </c>
      <c r="F380" s="89" t="s">
        <v>3520</v>
      </c>
      <c r="G380" s="89" t="b">
        <v>0</v>
      </c>
      <c r="H380" s="89" t="b">
        <v>0</v>
      </c>
      <c r="I380" s="89" t="b">
        <v>0</v>
      </c>
      <c r="J380" s="89" t="b">
        <v>0</v>
      </c>
      <c r="K380" s="89" t="b">
        <v>0</v>
      </c>
      <c r="L380" s="89" t="b">
        <v>0</v>
      </c>
    </row>
    <row r="381" spans="1:12" ht="15">
      <c r="A381" s="90" t="s">
        <v>1923</v>
      </c>
      <c r="B381" s="89" t="s">
        <v>3444</v>
      </c>
      <c r="C381" s="89">
        <v>2</v>
      </c>
      <c r="D381" s="103">
        <v>0.00028556019672057415</v>
      </c>
      <c r="E381" s="103">
        <v>3.3800000750090593</v>
      </c>
      <c r="F381" s="89" t="s">
        <v>3520</v>
      </c>
      <c r="G381" s="89" t="b">
        <v>0</v>
      </c>
      <c r="H381" s="89" t="b">
        <v>0</v>
      </c>
      <c r="I381" s="89" t="b">
        <v>0</v>
      </c>
      <c r="J381" s="89" t="b">
        <v>0</v>
      </c>
      <c r="K381" s="89" t="b">
        <v>0</v>
      </c>
      <c r="L381" s="89" t="b">
        <v>0</v>
      </c>
    </row>
    <row r="382" spans="1:12" ht="15">
      <c r="A382" s="90" t="s">
        <v>3492</v>
      </c>
      <c r="B382" s="89" t="s">
        <v>1722</v>
      </c>
      <c r="C382" s="89">
        <v>2</v>
      </c>
      <c r="D382" s="103">
        <v>0.00028556019672057415</v>
      </c>
      <c r="E382" s="103">
        <v>3.255061338400759</v>
      </c>
      <c r="F382" s="89" t="s">
        <v>3520</v>
      </c>
      <c r="G382" s="89" t="b">
        <v>0</v>
      </c>
      <c r="H382" s="89" t="b">
        <v>0</v>
      </c>
      <c r="I382" s="89" t="b">
        <v>0</v>
      </c>
      <c r="J382" s="89" t="b">
        <v>0</v>
      </c>
      <c r="K382" s="89" t="b">
        <v>0</v>
      </c>
      <c r="L382" s="89" t="b">
        <v>0</v>
      </c>
    </row>
    <row r="383" spans="1:12" ht="15">
      <c r="A383" s="90" t="s">
        <v>1458</v>
      </c>
      <c r="B383" s="89" t="s">
        <v>1687</v>
      </c>
      <c r="C383" s="89">
        <v>2</v>
      </c>
      <c r="D383" s="103">
        <v>0.00024407029310759347</v>
      </c>
      <c r="E383" s="103">
        <v>1.411517126455124</v>
      </c>
      <c r="F383" s="89" t="s">
        <v>3520</v>
      </c>
      <c r="G383" s="89" t="b">
        <v>0</v>
      </c>
      <c r="H383" s="89" t="b">
        <v>0</v>
      </c>
      <c r="I383" s="89" t="b">
        <v>0</v>
      </c>
      <c r="J383" s="89" t="b">
        <v>0</v>
      </c>
      <c r="K383" s="89" t="b">
        <v>0</v>
      </c>
      <c r="L383" s="89" t="b">
        <v>0</v>
      </c>
    </row>
    <row r="384" spans="1:12" ht="15">
      <c r="A384" s="90" t="s">
        <v>1553</v>
      </c>
      <c r="B384" s="89" t="s">
        <v>2041</v>
      </c>
      <c r="C384" s="89">
        <v>2</v>
      </c>
      <c r="D384" s="103">
        <v>0.00028556019672057415</v>
      </c>
      <c r="E384" s="103">
        <v>2.584120057664984</v>
      </c>
      <c r="F384" s="89" t="s">
        <v>3520</v>
      </c>
      <c r="G384" s="89" t="b">
        <v>0</v>
      </c>
      <c r="H384" s="89" t="b">
        <v>0</v>
      </c>
      <c r="I384" s="89" t="b">
        <v>0</v>
      </c>
      <c r="J384" s="89" t="b">
        <v>0</v>
      </c>
      <c r="K384" s="89" t="b">
        <v>0</v>
      </c>
      <c r="L384" s="89" t="b">
        <v>0</v>
      </c>
    </row>
    <row r="385" spans="1:12" ht="15">
      <c r="A385" s="90" t="s">
        <v>965</v>
      </c>
      <c r="B385" s="89" t="s">
        <v>1738</v>
      </c>
      <c r="C385" s="89">
        <v>2</v>
      </c>
      <c r="D385" s="103">
        <v>0.00024407029310759347</v>
      </c>
      <c r="E385" s="103">
        <v>1.8748500966891533</v>
      </c>
      <c r="F385" s="89" t="s">
        <v>3520</v>
      </c>
      <c r="G385" s="89" t="b">
        <v>0</v>
      </c>
      <c r="H385" s="89" t="b">
        <v>0</v>
      </c>
      <c r="I385" s="89" t="b">
        <v>0</v>
      </c>
      <c r="J385" s="89" t="b">
        <v>0</v>
      </c>
      <c r="K385" s="89" t="b">
        <v>0</v>
      </c>
      <c r="L385" s="89" t="b">
        <v>0</v>
      </c>
    </row>
    <row r="386" spans="1:12" ht="15">
      <c r="A386" s="90" t="s">
        <v>2187</v>
      </c>
      <c r="B386" s="89" t="s">
        <v>1821</v>
      </c>
      <c r="C386" s="89">
        <v>2</v>
      </c>
      <c r="D386" s="103">
        <v>0.00028556019672057415</v>
      </c>
      <c r="E386" s="103">
        <v>3.0120232897144645</v>
      </c>
      <c r="F386" s="89" t="s">
        <v>3520</v>
      </c>
      <c r="G386" s="89" t="b">
        <v>0</v>
      </c>
      <c r="H386" s="89" t="b">
        <v>0</v>
      </c>
      <c r="I386" s="89" t="b">
        <v>0</v>
      </c>
      <c r="J386" s="89" t="b">
        <v>0</v>
      </c>
      <c r="K386" s="89" t="b">
        <v>0</v>
      </c>
      <c r="L386" s="89" t="b">
        <v>0</v>
      </c>
    </row>
    <row r="387" spans="1:12" ht="15">
      <c r="A387" s="90" t="s">
        <v>2282</v>
      </c>
      <c r="B387" s="89" t="s">
        <v>1458</v>
      </c>
      <c r="C387" s="89">
        <v>2</v>
      </c>
      <c r="D387" s="103">
        <v>0.00024407029310759347</v>
      </c>
      <c r="E387" s="103">
        <v>1.7707614990539733</v>
      </c>
      <c r="F387" s="89" t="s">
        <v>3520</v>
      </c>
      <c r="G387" s="89" t="b">
        <v>0</v>
      </c>
      <c r="H387" s="89" t="b">
        <v>0</v>
      </c>
      <c r="I387" s="89" t="b">
        <v>0</v>
      </c>
      <c r="J387" s="89" t="b">
        <v>0</v>
      </c>
      <c r="K387" s="89" t="b">
        <v>0</v>
      </c>
      <c r="L387" s="89" t="b">
        <v>0</v>
      </c>
    </row>
    <row r="388" spans="1:12" ht="15">
      <c r="A388" s="90" t="s">
        <v>1631</v>
      </c>
      <c r="B388" s="89" t="s">
        <v>1476</v>
      </c>
      <c r="C388" s="89">
        <v>2</v>
      </c>
      <c r="D388" s="103">
        <v>0.00024407029310759347</v>
      </c>
      <c r="E388" s="103">
        <v>1.8380050392816487</v>
      </c>
      <c r="F388" s="89" t="s">
        <v>3520</v>
      </c>
      <c r="G388" s="89" t="b">
        <v>0</v>
      </c>
      <c r="H388" s="89" t="b">
        <v>0</v>
      </c>
      <c r="I388" s="89" t="b">
        <v>0</v>
      </c>
      <c r="J388" s="89" t="b">
        <v>0</v>
      </c>
      <c r="K388" s="89" t="b">
        <v>0</v>
      </c>
      <c r="L388" s="89" t="b">
        <v>0</v>
      </c>
    </row>
    <row r="389" spans="1:12" ht="15">
      <c r="A389" s="90" t="s">
        <v>1467</v>
      </c>
      <c r="B389" s="89" t="s">
        <v>2621</v>
      </c>
      <c r="C389" s="89">
        <v>2</v>
      </c>
      <c r="D389" s="103">
        <v>0.00024407029310759347</v>
      </c>
      <c r="E389" s="103">
        <v>2.348591610757435</v>
      </c>
      <c r="F389" s="89" t="s">
        <v>3520</v>
      </c>
      <c r="G389" s="89" t="b">
        <v>0</v>
      </c>
      <c r="H389" s="89" t="b">
        <v>0</v>
      </c>
      <c r="I389" s="89" t="b">
        <v>0</v>
      </c>
      <c r="J389" s="89" t="b">
        <v>0</v>
      </c>
      <c r="K389" s="89" t="b">
        <v>0</v>
      </c>
      <c r="L389" s="89" t="b">
        <v>0</v>
      </c>
    </row>
    <row r="390" spans="1:12" ht="15">
      <c r="A390" s="90" t="s">
        <v>1462</v>
      </c>
      <c r="B390" s="89" t="s">
        <v>1510</v>
      </c>
      <c r="C390" s="89">
        <v>2</v>
      </c>
      <c r="D390" s="103">
        <v>0.00024407029310759347</v>
      </c>
      <c r="E390" s="103">
        <v>1.3947233318297654</v>
      </c>
      <c r="F390" s="89" t="s">
        <v>3520</v>
      </c>
      <c r="G390" s="89" t="b">
        <v>0</v>
      </c>
      <c r="H390" s="89" t="b">
        <v>0</v>
      </c>
      <c r="I390" s="89" t="b">
        <v>0</v>
      </c>
      <c r="J390" s="89" t="b">
        <v>0</v>
      </c>
      <c r="K390" s="89" t="b">
        <v>0</v>
      </c>
      <c r="L390" s="89" t="b">
        <v>0</v>
      </c>
    </row>
    <row r="391" spans="1:12" ht="15">
      <c r="A391" s="90" t="s">
        <v>3358</v>
      </c>
      <c r="B391" s="89" t="s">
        <v>3347</v>
      </c>
      <c r="C391" s="89">
        <v>2</v>
      </c>
      <c r="D391" s="103">
        <v>0.00028556019672057415</v>
      </c>
      <c r="E391" s="103">
        <v>3.8571213297287215</v>
      </c>
      <c r="F391" s="89" t="s">
        <v>3520</v>
      </c>
      <c r="G391" s="89" t="b">
        <v>0</v>
      </c>
      <c r="H391" s="89" t="b">
        <v>0</v>
      </c>
      <c r="I391" s="89" t="b">
        <v>0</v>
      </c>
      <c r="J391" s="89" t="b">
        <v>0</v>
      </c>
      <c r="K391" s="89" t="b">
        <v>0</v>
      </c>
      <c r="L391" s="89" t="b">
        <v>0</v>
      </c>
    </row>
    <row r="392" spans="1:12" ht="15">
      <c r="A392" s="90" t="s">
        <v>3044</v>
      </c>
      <c r="B392" s="89" t="s">
        <v>1663</v>
      </c>
      <c r="C392" s="89">
        <v>2</v>
      </c>
      <c r="D392" s="103">
        <v>0.00024407029310759347</v>
      </c>
      <c r="E392" s="103">
        <v>3.1581513253927027</v>
      </c>
      <c r="F392" s="89" t="s">
        <v>3520</v>
      </c>
      <c r="G392" s="89" t="b">
        <v>0</v>
      </c>
      <c r="H392" s="89" t="b">
        <v>0</v>
      </c>
      <c r="I392" s="89" t="b">
        <v>0</v>
      </c>
      <c r="J392" s="89" t="b">
        <v>0</v>
      </c>
      <c r="K392" s="89" t="b">
        <v>0</v>
      </c>
      <c r="L392" s="89" t="b">
        <v>0</v>
      </c>
    </row>
    <row r="393" spans="1:12" ht="15">
      <c r="A393" s="90" t="s">
        <v>3124</v>
      </c>
      <c r="B393" s="89" t="s">
        <v>1492</v>
      </c>
      <c r="C393" s="89">
        <v>2</v>
      </c>
      <c r="D393" s="103">
        <v>0.00024407029310759347</v>
      </c>
      <c r="E393" s="103">
        <v>2.7267875612337154</v>
      </c>
      <c r="F393" s="89" t="s">
        <v>3520</v>
      </c>
      <c r="G393" s="89" t="b">
        <v>0</v>
      </c>
      <c r="H393" s="89" t="b">
        <v>0</v>
      </c>
      <c r="I393" s="89" t="b">
        <v>0</v>
      </c>
      <c r="J393" s="89" t="b">
        <v>0</v>
      </c>
      <c r="K393" s="89" t="b">
        <v>0</v>
      </c>
      <c r="L393" s="89" t="b">
        <v>0</v>
      </c>
    </row>
    <row r="394" spans="1:12" ht="15">
      <c r="A394" s="90" t="s">
        <v>2523</v>
      </c>
      <c r="B394" s="89" t="s">
        <v>2746</v>
      </c>
      <c r="C394" s="89">
        <v>2</v>
      </c>
      <c r="D394" s="103">
        <v>0.00028556019672057415</v>
      </c>
      <c r="E394" s="103">
        <v>3.68103007067304</v>
      </c>
      <c r="F394" s="89" t="s">
        <v>3520</v>
      </c>
      <c r="G394" s="89" t="b">
        <v>0</v>
      </c>
      <c r="H394" s="89" t="b">
        <v>0</v>
      </c>
      <c r="I394" s="89" t="b">
        <v>0</v>
      </c>
      <c r="J394" s="89" t="b">
        <v>0</v>
      </c>
      <c r="K394" s="89" t="b">
        <v>0</v>
      </c>
      <c r="L394" s="89" t="b">
        <v>0</v>
      </c>
    </row>
    <row r="395" spans="1:12" ht="15">
      <c r="A395" s="90" t="s">
        <v>2665</v>
      </c>
      <c r="B395" s="89" t="s">
        <v>2376</v>
      </c>
      <c r="C395" s="89">
        <v>2</v>
      </c>
      <c r="D395" s="103">
        <v>0.00028556019672057415</v>
      </c>
      <c r="E395" s="103">
        <v>3.504938811617359</v>
      </c>
      <c r="F395" s="89" t="s">
        <v>3520</v>
      </c>
      <c r="G395" s="89" t="b">
        <v>0</v>
      </c>
      <c r="H395" s="89" t="b">
        <v>0</v>
      </c>
      <c r="I395" s="89" t="b">
        <v>0</v>
      </c>
      <c r="J395" s="89" t="b">
        <v>0</v>
      </c>
      <c r="K395" s="89" t="b">
        <v>0</v>
      </c>
      <c r="L395" s="89" t="b">
        <v>0</v>
      </c>
    </row>
    <row r="396" spans="1:12" ht="15">
      <c r="A396" s="90" t="s">
        <v>2990</v>
      </c>
      <c r="B396" s="89" t="s">
        <v>1644</v>
      </c>
      <c r="C396" s="89">
        <v>2</v>
      </c>
      <c r="D396" s="103">
        <v>0.00024407029310759347</v>
      </c>
      <c r="E396" s="103">
        <v>3.116758640234478</v>
      </c>
      <c r="F396" s="89" t="s">
        <v>3520</v>
      </c>
      <c r="G396" s="89" t="b">
        <v>0</v>
      </c>
      <c r="H396" s="89" t="b">
        <v>0</v>
      </c>
      <c r="I396" s="89" t="b">
        <v>0</v>
      </c>
      <c r="J396" s="89" t="b">
        <v>0</v>
      </c>
      <c r="K396" s="89" t="b">
        <v>0</v>
      </c>
      <c r="L396" s="89" t="b">
        <v>0</v>
      </c>
    </row>
    <row r="397" spans="1:12" ht="15">
      <c r="A397" s="90" t="s">
        <v>2329</v>
      </c>
      <c r="B397" s="89" t="s">
        <v>1464</v>
      </c>
      <c r="C397" s="89">
        <v>2</v>
      </c>
      <c r="D397" s="103">
        <v>0.00028556019672057415</v>
      </c>
      <c r="E397" s="103">
        <v>2.274489890239085</v>
      </c>
      <c r="F397" s="89" t="s">
        <v>3520</v>
      </c>
      <c r="G397" s="89" t="b">
        <v>0</v>
      </c>
      <c r="H397" s="89" t="b">
        <v>0</v>
      </c>
      <c r="I397" s="89" t="b">
        <v>0</v>
      </c>
      <c r="J397" s="89" t="b">
        <v>0</v>
      </c>
      <c r="K397" s="89" t="b">
        <v>0</v>
      </c>
      <c r="L397" s="89" t="b">
        <v>0</v>
      </c>
    </row>
    <row r="398" spans="1:12" ht="15">
      <c r="A398" s="90" t="s">
        <v>1794</v>
      </c>
      <c r="B398" s="89" t="s">
        <v>1456</v>
      </c>
      <c r="C398" s="89">
        <v>2</v>
      </c>
      <c r="D398" s="103">
        <v>0.00024407029310759347</v>
      </c>
      <c r="E398" s="103">
        <v>1.2504713011502826</v>
      </c>
      <c r="F398" s="89" t="s">
        <v>3520</v>
      </c>
      <c r="G398" s="89" t="b">
        <v>0</v>
      </c>
      <c r="H398" s="89" t="b">
        <v>0</v>
      </c>
      <c r="I398" s="89" t="b">
        <v>0</v>
      </c>
      <c r="J398" s="89" t="b">
        <v>0</v>
      </c>
      <c r="K398" s="89" t="b">
        <v>0</v>
      </c>
      <c r="L398" s="89" t="b">
        <v>0</v>
      </c>
    </row>
    <row r="399" spans="1:12" ht="15">
      <c r="A399" s="90" t="s">
        <v>1491</v>
      </c>
      <c r="B399" s="89" t="s">
        <v>1599</v>
      </c>
      <c r="C399" s="89">
        <v>2</v>
      </c>
      <c r="D399" s="103">
        <v>0.00028556019672057415</v>
      </c>
      <c r="E399" s="103">
        <v>1.9328420436668399</v>
      </c>
      <c r="F399" s="89" t="s">
        <v>3520</v>
      </c>
      <c r="G399" s="89" t="b">
        <v>0</v>
      </c>
      <c r="H399" s="89" t="b">
        <v>0</v>
      </c>
      <c r="I399" s="89" t="b">
        <v>0</v>
      </c>
      <c r="J399" s="89" t="b">
        <v>0</v>
      </c>
      <c r="K399" s="89" t="b">
        <v>0</v>
      </c>
      <c r="L399" s="89" t="b">
        <v>0</v>
      </c>
    </row>
    <row r="400" spans="1:12" ht="15">
      <c r="A400" s="90" t="s">
        <v>1633</v>
      </c>
      <c r="B400" s="89" t="s">
        <v>1456</v>
      </c>
      <c r="C400" s="89">
        <v>2</v>
      </c>
      <c r="D400" s="103">
        <v>0.00024407029310759347</v>
      </c>
      <c r="E400" s="103">
        <v>1.0541766560063146</v>
      </c>
      <c r="F400" s="89" t="s">
        <v>3520</v>
      </c>
      <c r="G400" s="89" t="b">
        <v>0</v>
      </c>
      <c r="H400" s="89" t="b">
        <v>0</v>
      </c>
      <c r="I400" s="89" t="b">
        <v>0</v>
      </c>
      <c r="J400" s="89" t="b">
        <v>0</v>
      </c>
      <c r="K400" s="89" t="b">
        <v>0</v>
      </c>
      <c r="L400" s="89" t="b">
        <v>0</v>
      </c>
    </row>
    <row r="401" spans="1:12" ht="15">
      <c r="A401" s="90" t="s">
        <v>1703</v>
      </c>
      <c r="B401" s="89" t="s">
        <v>1983</v>
      </c>
      <c r="C401" s="89">
        <v>2</v>
      </c>
      <c r="D401" s="103">
        <v>0.00028556019672057415</v>
      </c>
      <c r="E401" s="103">
        <v>2.80596880728134</v>
      </c>
      <c r="F401" s="89" t="s">
        <v>3520</v>
      </c>
      <c r="G401" s="89" t="b">
        <v>0</v>
      </c>
      <c r="H401" s="89" t="b">
        <v>0</v>
      </c>
      <c r="I401" s="89" t="b">
        <v>0</v>
      </c>
      <c r="J401" s="89" t="b">
        <v>0</v>
      </c>
      <c r="K401" s="89" t="b">
        <v>0</v>
      </c>
      <c r="L401" s="89" t="b">
        <v>0</v>
      </c>
    </row>
    <row r="402" spans="1:12" ht="15">
      <c r="A402" s="90" t="s">
        <v>2428</v>
      </c>
      <c r="B402" s="89" t="s">
        <v>3100</v>
      </c>
      <c r="C402" s="89">
        <v>2</v>
      </c>
      <c r="D402" s="103">
        <v>0.00028556019672057415</v>
      </c>
      <c r="E402" s="103">
        <v>3.68103007067304</v>
      </c>
      <c r="F402" s="89" t="s">
        <v>3520</v>
      </c>
      <c r="G402" s="89" t="b">
        <v>0</v>
      </c>
      <c r="H402" s="89" t="b">
        <v>0</v>
      </c>
      <c r="I402" s="89" t="b">
        <v>0</v>
      </c>
      <c r="J402" s="89" t="b">
        <v>0</v>
      </c>
      <c r="K402" s="89" t="b">
        <v>0</v>
      </c>
      <c r="L402" s="89" t="b">
        <v>0</v>
      </c>
    </row>
    <row r="403" spans="1:12" ht="15">
      <c r="A403" s="90" t="s">
        <v>1597</v>
      </c>
      <c r="B403" s="89" t="s">
        <v>965</v>
      </c>
      <c r="C403" s="89">
        <v>2</v>
      </c>
      <c r="D403" s="103">
        <v>0.00024407029310759347</v>
      </c>
      <c r="E403" s="103">
        <v>1.7779400836810968</v>
      </c>
      <c r="F403" s="89" t="s">
        <v>3520</v>
      </c>
      <c r="G403" s="89" t="b">
        <v>0</v>
      </c>
      <c r="H403" s="89" t="b">
        <v>0</v>
      </c>
      <c r="I403" s="89" t="b">
        <v>0</v>
      </c>
      <c r="J403" s="89" t="b">
        <v>0</v>
      </c>
      <c r="K403" s="89" t="b">
        <v>0</v>
      </c>
      <c r="L403" s="89" t="b">
        <v>0</v>
      </c>
    </row>
    <row r="404" spans="1:12" ht="15">
      <c r="A404" s="90" t="s">
        <v>1460</v>
      </c>
      <c r="B404" s="89" t="s">
        <v>1467</v>
      </c>
      <c r="C404" s="89">
        <v>2</v>
      </c>
      <c r="D404" s="103">
        <v>0.00024407029310759347</v>
      </c>
      <c r="E404" s="103">
        <v>0.8420760905543058</v>
      </c>
      <c r="F404" s="89" t="s">
        <v>3520</v>
      </c>
      <c r="G404" s="89" t="b">
        <v>0</v>
      </c>
      <c r="H404" s="89" t="b">
        <v>0</v>
      </c>
      <c r="I404" s="89" t="b">
        <v>0</v>
      </c>
      <c r="J404" s="89" t="b">
        <v>0</v>
      </c>
      <c r="K404" s="89" t="b">
        <v>0</v>
      </c>
      <c r="L404" s="89" t="b">
        <v>0</v>
      </c>
    </row>
    <row r="405" spans="1:12" ht="15">
      <c r="A405" s="90" t="s">
        <v>2477</v>
      </c>
      <c r="B405" s="89" t="s">
        <v>3361</v>
      </c>
      <c r="C405" s="89">
        <v>2</v>
      </c>
      <c r="D405" s="103">
        <v>0.00028556019672057415</v>
      </c>
      <c r="E405" s="103">
        <v>3.68103007067304</v>
      </c>
      <c r="F405" s="89" t="s">
        <v>3520</v>
      </c>
      <c r="G405" s="89" t="b">
        <v>0</v>
      </c>
      <c r="H405" s="89" t="b">
        <v>0</v>
      </c>
      <c r="I405" s="89" t="b">
        <v>0</v>
      </c>
      <c r="J405" s="89" t="b">
        <v>0</v>
      </c>
      <c r="K405" s="89" t="b">
        <v>0</v>
      </c>
      <c r="L405" s="89" t="b">
        <v>0</v>
      </c>
    </row>
    <row r="406" spans="1:12" ht="15">
      <c r="A406" s="90" t="s">
        <v>2056</v>
      </c>
      <c r="B406" s="89" t="s">
        <v>1678</v>
      </c>
      <c r="C406" s="89">
        <v>2</v>
      </c>
      <c r="D406" s="103">
        <v>0.00024407029310759347</v>
      </c>
      <c r="E406" s="103">
        <v>2.80596880728134</v>
      </c>
      <c r="F406" s="89" t="s">
        <v>3520</v>
      </c>
      <c r="G406" s="89" t="b">
        <v>0</v>
      </c>
      <c r="H406" s="89" t="b">
        <v>0</v>
      </c>
      <c r="I406" s="89" t="b">
        <v>0</v>
      </c>
      <c r="J406" s="89" t="b">
        <v>0</v>
      </c>
      <c r="K406" s="89" t="b">
        <v>0</v>
      </c>
      <c r="L406" s="89" t="b">
        <v>0</v>
      </c>
    </row>
    <row r="407" spans="1:12" ht="15">
      <c r="A407" s="90" t="s">
        <v>2712</v>
      </c>
      <c r="B407" s="89" t="s">
        <v>1474</v>
      </c>
      <c r="C407" s="89">
        <v>2</v>
      </c>
      <c r="D407" s="103">
        <v>0.00028556019672057415</v>
      </c>
      <c r="E407" s="103">
        <v>2.55609133406474</v>
      </c>
      <c r="F407" s="89" t="s">
        <v>3520</v>
      </c>
      <c r="G407" s="89" t="b">
        <v>0</v>
      </c>
      <c r="H407" s="89" t="b">
        <v>0</v>
      </c>
      <c r="I407" s="89" t="b">
        <v>0</v>
      </c>
      <c r="J407" s="89" t="b">
        <v>0</v>
      </c>
      <c r="K407" s="89" t="b">
        <v>0</v>
      </c>
      <c r="L407" s="89" t="b">
        <v>0</v>
      </c>
    </row>
    <row r="408" spans="1:12" ht="15">
      <c r="A408" s="90" t="s">
        <v>1748</v>
      </c>
      <c r="B408" s="89" t="s">
        <v>1458</v>
      </c>
      <c r="C408" s="89">
        <v>2</v>
      </c>
      <c r="D408" s="103">
        <v>0.00024407029310759347</v>
      </c>
      <c r="E408" s="103">
        <v>1.469731503389992</v>
      </c>
      <c r="F408" s="89" t="s">
        <v>3520</v>
      </c>
      <c r="G408" s="89" t="b">
        <v>0</v>
      </c>
      <c r="H408" s="89" t="b">
        <v>0</v>
      </c>
      <c r="I408" s="89" t="b">
        <v>0</v>
      </c>
      <c r="J408" s="89" t="b">
        <v>0</v>
      </c>
      <c r="K408" s="89" t="b">
        <v>0</v>
      </c>
      <c r="L408" s="89" t="b">
        <v>0</v>
      </c>
    </row>
    <row r="409" spans="1:12" ht="15">
      <c r="A409" s="90" t="s">
        <v>1499</v>
      </c>
      <c r="B409" s="89" t="s">
        <v>1463</v>
      </c>
      <c r="C409" s="89">
        <v>2</v>
      </c>
      <c r="D409" s="103">
        <v>0.00024407029310759347</v>
      </c>
      <c r="E409" s="103">
        <v>1.3492654580328907</v>
      </c>
      <c r="F409" s="89" t="s">
        <v>3520</v>
      </c>
      <c r="G409" s="89" t="b">
        <v>0</v>
      </c>
      <c r="H409" s="89" t="b">
        <v>0</v>
      </c>
      <c r="I409" s="89" t="b">
        <v>0</v>
      </c>
      <c r="J409" s="89" t="b">
        <v>0</v>
      </c>
      <c r="K409" s="89" t="b">
        <v>0</v>
      </c>
      <c r="L409" s="89" t="b">
        <v>0</v>
      </c>
    </row>
    <row r="410" spans="1:12" ht="15">
      <c r="A410" s="90" t="s">
        <v>3345</v>
      </c>
      <c r="B410" s="89" t="s">
        <v>1461</v>
      </c>
      <c r="C410" s="89">
        <v>2</v>
      </c>
      <c r="D410" s="103">
        <v>0.00024407029310759347</v>
      </c>
      <c r="E410" s="103">
        <v>2.3256424126864665</v>
      </c>
      <c r="F410" s="89" t="s">
        <v>3520</v>
      </c>
      <c r="G410" s="89" t="b">
        <v>0</v>
      </c>
      <c r="H410" s="89" t="b">
        <v>0</v>
      </c>
      <c r="I410" s="89" t="b">
        <v>0</v>
      </c>
      <c r="J410" s="89" t="b">
        <v>0</v>
      </c>
      <c r="K410" s="89" t="b">
        <v>0</v>
      </c>
      <c r="L410" s="89" t="b">
        <v>0</v>
      </c>
    </row>
    <row r="411" spans="1:12" ht="15">
      <c r="A411" s="90" t="s">
        <v>3221</v>
      </c>
      <c r="B411" s="89" t="s">
        <v>2883</v>
      </c>
      <c r="C411" s="89">
        <v>2</v>
      </c>
      <c r="D411" s="103">
        <v>0.00024407029310759347</v>
      </c>
      <c r="E411" s="103">
        <v>3.8571213297287215</v>
      </c>
      <c r="F411" s="89" t="s">
        <v>3520</v>
      </c>
      <c r="G411" s="89" t="b">
        <v>0</v>
      </c>
      <c r="H411" s="89" t="b">
        <v>0</v>
      </c>
      <c r="I411" s="89" t="b">
        <v>0</v>
      </c>
      <c r="J411" s="89" t="b">
        <v>0</v>
      </c>
      <c r="K411" s="89" t="b">
        <v>0</v>
      </c>
      <c r="L411" s="89" t="b">
        <v>0</v>
      </c>
    </row>
    <row r="412" spans="1:12" ht="15">
      <c r="A412" s="90" t="s">
        <v>2467</v>
      </c>
      <c r="B412" s="89" t="s">
        <v>1896</v>
      </c>
      <c r="C412" s="89">
        <v>2</v>
      </c>
      <c r="D412" s="103">
        <v>0.00028556019672057415</v>
      </c>
      <c r="E412" s="103">
        <v>3.203908815953378</v>
      </c>
      <c r="F412" s="89" t="s">
        <v>3520</v>
      </c>
      <c r="G412" s="89" t="b">
        <v>0</v>
      </c>
      <c r="H412" s="89" t="b">
        <v>0</v>
      </c>
      <c r="I412" s="89" t="b">
        <v>0</v>
      </c>
      <c r="J412" s="89" t="b">
        <v>0</v>
      </c>
      <c r="K412" s="89" t="b">
        <v>0</v>
      </c>
      <c r="L412" s="89" t="b">
        <v>0</v>
      </c>
    </row>
    <row r="413" spans="1:12" ht="15">
      <c r="A413" s="90" t="s">
        <v>1625</v>
      </c>
      <c r="B413" s="89" t="s">
        <v>1751</v>
      </c>
      <c r="C413" s="89">
        <v>2</v>
      </c>
      <c r="D413" s="103">
        <v>0.00024407029310759347</v>
      </c>
      <c r="E413" s="103">
        <v>2.5146986489065153</v>
      </c>
      <c r="F413" s="89" t="s">
        <v>3520</v>
      </c>
      <c r="G413" s="89" t="b">
        <v>0</v>
      </c>
      <c r="H413" s="89" t="b">
        <v>0</v>
      </c>
      <c r="I413" s="89" t="b">
        <v>0</v>
      </c>
      <c r="J413" s="89" t="b">
        <v>0</v>
      </c>
      <c r="K413" s="89" t="b">
        <v>0</v>
      </c>
      <c r="L413" s="89" t="b">
        <v>0</v>
      </c>
    </row>
    <row r="414" spans="1:12" ht="15">
      <c r="A414" s="90" t="s">
        <v>3149</v>
      </c>
      <c r="B414" s="89" t="s">
        <v>1464</v>
      </c>
      <c r="C414" s="89">
        <v>2</v>
      </c>
      <c r="D414" s="103">
        <v>0.00028556019672057415</v>
      </c>
      <c r="E414" s="103">
        <v>2.4505811492947664</v>
      </c>
      <c r="F414" s="89" t="s">
        <v>3520</v>
      </c>
      <c r="G414" s="89" t="b">
        <v>0</v>
      </c>
      <c r="H414" s="89" t="b">
        <v>0</v>
      </c>
      <c r="I414" s="89" t="b">
        <v>0</v>
      </c>
      <c r="J414" s="89" t="b">
        <v>0</v>
      </c>
      <c r="K414" s="89" t="b">
        <v>0</v>
      </c>
      <c r="L414" s="89" t="b">
        <v>0</v>
      </c>
    </row>
    <row r="415" spans="1:12" ht="15">
      <c r="A415" s="90" t="s">
        <v>3374</v>
      </c>
      <c r="B415" s="89" t="s">
        <v>1802</v>
      </c>
      <c r="C415" s="89">
        <v>2</v>
      </c>
      <c r="D415" s="103">
        <v>0.00028556019672057415</v>
      </c>
      <c r="E415" s="103">
        <v>3.313053285378446</v>
      </c>
      <c r="F415" s="89" t="s">
        <v>3520</v>
      </c>
      <c r="G415" s="89" t="b">
        <v>0</v>
      </c>
      <c r="H415" s="89" t="b">
        <v>0</v>
      </c>
      <c r="I415" s="89" t="b">
        <v>0</v>
      </c>
      <c r="J415" s="89" t="b">
        <v>0</v>
      </c>
      <c r="K415" s="89" t="b">
        <v>0</v>
      </c>
      <c r="L415" s="89" t="b">
        <v>0</v>
      </c>
    </row>
    <row r="416" spans="1:12" ht="15">
      <c r="A416" s="90" t="s">
        <v>1497</v>
      </c>
      <c r="B416" s="89" t="s">
        <v>1461</v>
      </c>
      <c r="C416" s="89">
        <v>2</v>
      </c>
      <c r="D416" s="103">
        <v>0.00028556019672057415</v>
      </c>
      <c r="E416" s="103">
        <v>1.2464611666388417</v>
      </c>
      <c r="F416" s="89" t="s">
        <v>3520</v>
      </c>
      <c r="G416" s="89" t="b">
        <v>0</v>
      </c>
      <c r="H416" s="89" t="b">
        <v>0</v>
      </c>
      <c r="I416" s="89" t="b">
        <v>0</v>
      </c>
      <c r="J416" s="89" t="b">
        <v>0</v>
      </c>
      <c r="K416" s="89" t="b">
        <v>0</v>
      </c>
      <c r="L416" s="89" t="b">
        <v>0</v>
      </c>
    </row>
    <row r="417" spans="1:12" ht="15">
      <c r="A417" s="90" t="s">
        <v>1749</v>
      </c>
      <c r="B417" s="89" t="s">
        <v>2245</v>
      </c>
      <c r="C417" s="89">
        <v>2</v>
      </c>
      <c r="D417" s="103">
        <v>0.00028556019672057415</v>
      </c>
      <c r="E417" s="103">
        <v>2.954031342736778</v>
      </c>
      <c r="F417" s="89" t="s">
        <v>3520</v>
      </c>
      <c r="G417" s="89" t="b">
        <v>0</v>
      </c>
      <c r="H417" s="89" t="b">
        <v>0</v>
      </c>
      <c r="I417" s="89" t="b">
        <v>0</v>
      </c>
      <c r="J417" s="89" t="b">
        <v>0</v>
      </c>
      <c r="K417" s="89" t="b">
        <v>0</v>
      </c>
      <c r="L417" s="89" t="b">
        <v>0</v>
      </c>
    </row>
    <row r="418" spans="1:12" ht="15">
      <c r="A418" s="90" t="s">
        <v>1637</v>
      </c>
      <c r="B418" s="89" t="s">
        <v>1610</v>
      </c>
      <c r="C418" s="89">
        <v>2</v>
      </c>
      <c r="D418" s="103">
        <v>0.00028556019672057415</v>
      </c>
      <c r="E418" s="103">
        <v>2.338607389850834</v>
      </c>
      <c r="F418" s="89" t="s">
        <v>3520</v>
      </c>
      <c r="G418" s="89" t="b">
        <v>0</v>
      </c>
      <c r="H418" s="89" t="b">
        <v>0</v>
      </c>
      <c r="I418" s="89" t="b">
        <v>0</v>
      </c>
      <c r="J418" s="89" t="b">
        <v>0</v>
      </c>
      <c r="K418" s="89" t="b">
        <v>0</v>
      </c>
      <c r="L418" s="89" t="b">
        <v>0</v>
      </c>
    </row>
    <row r="419" spans="1:12" ht="15">
      <c r="A419" s="90" t="s">
        <v>3322</v>
      </c>
      <c r="B419" s="89" t="s">
        <v>3278</v>
      </c>
      <c r="C419" s="89">
        <v>2</v>
      </c>
      <c r="D419" s="103">
        <v>0.00028556019672057415</v>
      </c>
      <c r="E419" s="103">
        <v>3.8571213297287215</v>
      </c>
      <c r="F419" s="89" t="s">
        <v>3520</v>
      </c>
      <c r="G419" s="89" t="b">
        <v>0</v>
      </c>
      <c r="H419" s="89" t="b">
        <v>0</v>
      </c>
      <c r="I419" s="89" t="b">
        <v>0</v>
      </c>
      <c r="J419" s="89" t="b">
        <v>0</v>
      </c>
      <c r="K419" s="89" t="b">
        <v>0</v>
      </c>
      <c r="L419" s="89" t="b">
        <v>0</v>
      </c>
    </row>
    <row r="420" spans="1:12" ht="15">
      <c r="A420" s="90" t="s">
        <v>1509</v>
      </c>
      <c r="B420" s="89" t="s">
        <v>1491</v>
      </c>
      <c r="C420" s="89">
        <v>2</v>
      </c>
      <c r="D420" s="103">
        <v>0.00024407029310759347</v>
      </c>
      <c r="E420" s="103">
        <v>1.7490639559448677</v>
      </c>
      <c r="F420" s="89" t="s">
        <v>3520</v>
      </c>
      <c r="G420" s="89" t="b">
        <v>0</v>
      </c>
      <c r="H420" s="89" t="b">
        <v>0</v>
      </c>
      <c r="I420" s="89" t="b">
        <v>0</v>
      </c>
      <c r="J420" s="89" t="b">
        <v>0</v>
      </c>
      <c r="K420" s="89" t="b">
        <v>0</v>
      </c>
      <c r="L420" s="89" t="b">
        <v>0</v>
      </c>
    </row>
    <row r="421" spans="1:12" ht="15">
      <c r="A421" s="90" t="s">
        <v>3093</v>
      </c>
      <c r="B421" s="89" t="s">
        <v>2252</v>
      </c>
      <c r="C421" s="89">
        <v>2</v>
      </c>
      <c r="D421" s="103">
        <v>0.00028556019672057415</v>
      </c>
      <c r="E421" s="103">
        <v>3.55609133406474</v>
      </c>
      <c r="F421" s="89" t="s">
        <v>3520</v>
      </c>
      <c r="G421" s="89" t="b">
        <v>0</v>
      </c>
      <c r="H421" s="89" t="b">
        <v>0</v>
      </c>
      <c r="I421" s="89" t="b">
        <v>0</v>
      </c>
      <c r="J421" s="89" t="b">
        <v>0</v>
      </c>
      <c r="K421" s="89" t="b">
        <v>0</v>
      </c>
      <c r="L421" s="89" t="b">
        <v>0</v>
      </c>
    </row>
    <row r="422" spans="1:12" ht="15">
      <c r="A422" s="90" t="s">
        <v>1458</v>
      </c>
      <c r="B422" s="89" t="s">
        <v>1535</v>
      </c>
      <c r="C422" s="89">
        <v>2</v>
      </c>
      <c r="D422" s="103">
        <v>0.00024407029310759347</v>
      </c>
      <c r="E422" s="103">
        <v>1.161639653238524</v>
      </c>
      <c r="F422" s="89" t="s">
        <v>3520</v>
      </c>
      <c r="G422" s="89" t="b">
        <v>0</v>
      </c>
      <c r="H422" s="89" t="b">
        <v>0</v>
      </c>
      <c r="I422" s="89" t="b">
        <v>0</v>
      </c>
      <c r="J422" s="89" t="b">
        <v>0</v>
      </c>
      <c r="K422" s="89" t="b">
        <v>0</v>
      </c>
      <c r="L422" s="89" t="b">
        <v>0</v>
      </c>
    </row>
    <row r="423" spans="1:12" ht="15">
      <c r="A423" s="90" t="s">
        <v>1620</v>
      </c>
      <c r="B423" s="89" t="s">
        <v>1620</v>
      </c>
      <c r="C423" s="89">
        <v>2</v>
      </c>
      <c r="D423" s="103">
        <v>0.00028556019672057415</v>
      </c>
      <c r="E423" s="103">
        <v>2.300818828961434</v>
      </c>
      <c r="F423" s="89" t="s">
        <v>3520</v>
      </c>
      <c r="G423" s="89" t="b">
        <v>0</v>
      </c>
      <c r="H423" s="89" t="b">
        <v>0</v>
      </c>
      <c r="I423" s="89" t="b">
        <v>0</v>
      </c>
      <c r="J423" s="89" t="b">
        <v>0</v>
      </c>
      <c r="K423" s="89" t="b">
        <v>0</v>
      </c>
      <c r="L423" s="89" t="b">
        <v>0</v>
      </c>
    </row>
    <row r="424" spans="1:12" ht="15">
      <c r="A424" s="90" t="s">
        <v>1455</v>
      </c>
      <c r="B424" s="89" t="s">
        <v>1522</v>
      </c>
      <c r="C424" s="89">
        <v>2</v>
      </c>
      <c r="D424" s="103">
        <v>0.00024407029310759347</v>
      </c>
      <c r="E424" s="103">
        <v>0.7475427828243348</v>
      </c>
      <c r="F424" s="89" t="s">
        <v>3520</v>
      </c>
      <c r="G424" s="89" t="b">
        <v>0</v>
      </c>
      <c r="H424" s="89" t="b">
        <v>0</v>
      </c>
      <c r="I424" s="89" t="b">
        <v>0</v>
      </c>
      <c r="J424" s="89" t="b">
        <v>0</v>
      </c>
      <c r="K424" s="89" t="b">
        <v>0</v>
      </c>
      <c r="L424" s="89" t="b">
        <v>0</v>
      </c>
    </row>
    <row r="425" spans="1:12" ht="15">
      <c r="A425" s="90" t="s">
        <v>1517</v>
      </c>
      <c r="B425" s="89" t="s">
        <v>1513</v>
      </c>
      <c r="C425" s="89">
        <v>2</v>
      </c>
      <c r="D425" s="103">
        <v>0.00024407029310759347</v>
      </c>
      <c r="E425" s="103">
        <v>1.901674119151026</v>
      </c>
      <c r="F425" s="89" t="s">
        <v>3520</v>
      </c>
      <c r="G425" s="89" t="b">
        <v>0</v>
      </c>
      <c r="H425" s="89" t="b">
        <v>0</v>
      </c>
      <c r="I425" s="89" t="b">
        <v>0</v>
      </c>
      <c r="J425" s="89" t="b">
        <v>0</v>
      </c>
      <c r="K425" s="89" t="b">
        <v>0</v>
      </c>
      <c r="L425" s="89" t="b">
        <v>0</v>
      </c>
    </row>
    <row r="426" spans="1:12" ht="15">
      <c r="A426" s="90" t="s">
        <v>1532</v>
      </c>
      <c r="B426" s="89" t="s">
        <v>1489</v>
      </c>
      <c r="C426" s="89">
        <v>2</v>
      </c>
      <c r="D426" s="103">
        <v>0.00024407029310759347</v>
      </c>
      <c r="E426" s="103">
        <v>1.7815743683361909</v>
      </c>
      <c r="F426" s="89" t="s">
        <v>3520</v>
      </c>
      <c r="G426" s="89" t="b">
        <v>0</v>
      </c>
      <c r="H426" s="89" t="b">
        <v>0</v>
      </c>
      <c r="I426" s="89" t="b">
        <v>0</v>
      </c>
      <c r="J426" s="89" t="b">
        <v>0</v>
      </c>
      <c r="K426" s="89" t="b">
        <v>0</v>
      </c>
      <c r="L426" s="89" t="b">
        <v>0</v>
      </c>
    </row>
    <row r="427" spans="1:12" ht="15">
      <c r="A427" s="90" t="s">
        <v>2235</v>
      </c>
      <c r="B427" s="89" t="s">
        <v>2658</v>
      </c>
      <c r="C427" s="89">
        <v>2</v>
      </c>
      <c r="D427" s="103">
        <v>0.00028556019672057415</v>
      </c>
      <c r="E427" s="103">
        <v>3.3800000750090593</v>
      </c>
      <c r="F427" s="89" t="s">
        <v>3520</v>
      </c>
      <c r="G427" s="89" t="b">
        <v>0</v>
      </c>
      <c r="H427" s="89" t="b">
        <v>0</v>
      </c>
      <c r="I427" s="89" t="b">
        <v>0</v>
      </c>
      <c r="J427" s="89" t="b">
        <v>0</v>
      </c>
      <c r="K427" s="89" t="b">
        <v>0</v>
      </c>
      <c r="L427" s="89" t="b">
        <v>0</v>
      </c>
    </row>
    <row r="428" spans="1:12" ht="15">
      <c r="A428" s="90" t="s">
        <v>1493</v>
      </c>
      <c r="B428" s="89" t="s">
        <v>1478</v>
      </c>
      <c r="C428" s="89">
        <v>2</v>
      </c>
      <c r="D428" s="103">
        <v>0.00024407029310759347</v>
      </c>
      <c r="E428" s="103">
        <v>1.5698796185503736</v>
      </c>
      <c r="F428" s="89" t="s">
        <v>3520</v>
      </c>
      <c r="G428" s="89" t="b">
        <v>0</v>
      </c>
      <c r="H428" s="89" t="b">
        <v>0</v>
      </c>
      <c r="I428" s="89" t="b">
        <v>0</v>
      </c>
      <c r="J428" s="89" t="b">
        <v>0</v>
      </c>
      <c r="K428" s="89" t="b">
        <v>0</v>
      </c>
      <c r="L428" s="89" t="b">
        <v>0</v>
      </c>
    </row>
    <row r="429" spans="1:12" ht="15">
      <c r="A429" s="90" t="s">
        <v>1671</v>
      </c>
      <c r="B429" s="89" t="s">
        <v>1847</v>
      </c>
      <c r="C429" s="89">
        <v>2</v>
      </c>
      <c r="D429" s="103">
        <v>0.00028556019672057415</v>
      </c>
      <c r="E429" s="103">
        <v>2.7267875612337154</v>
      </c>
      <c r="F429" s="89" t="s">
        <v>3520</v>
      </c>
      <c r="G429" s="89" t="b">
        <v>0</v>
      </c>
      <c r="H429" s="89" t="b">
        <v>0</v>
      </c>
      <c r="I429" s="89" t="b">
        <v>0</v>
      </c>
      <c r="J429" s="89" t="b">
        <v>0</v>
      </c>
      <c r="K429" s="89" t="b">
        <v>0</v>
      </c>
      <c r="L429" s="89" t="b">
        <v>0</v>
      </c>
    </row>
    <row r="430" spans="1:12" ht="15">
      <c r="A430" s="90" t="s">
        <v>1603</v>
      </c>
      <c r="B430" s="89" t="s">
        <v>2754</v>
      </c>
      <c r="C430" s="89">
        <v>2</v>
      </c>
      <c r="D430" s="103">
        <v>0.00024407029310759347</v>
      </c>
      <c r="E430" s="103">
        <v>3.078970079345078</v>
      </c>
      <c r="F430" s="89" t="s">
        <v>3520</v>
      </c>
      <c r="G430" s="89" t="b">
        <v>0</v>
      </c>
      <c r="H430" s="89" t="b">
        <v>0</v>
      </c>
      <c r="I430" s="89" t="b">
        <v>0</v>
      </c>
      <c r="J430" s="89" t="b">
        <v>0</v>
      </c>
      <c r="K430" s="89" t="b">
        <v>0</v>
      </c>
      <c r="L430" s="89" t="b">
        <v>0</v>
      </c>
    </row>
    <row r="431" spans="1:12" ht="15">
      <c r="A431" s="90" t="s">
        <v>2904</v>
      </c>
      <c r="B431" s="89" t="s">
        <v>1718</v>
      </c>
      <c r="C431" s="89">
        <v>2</v>
      </c>
      <c r="D431" s="103">
        <v>0.00028556019672057415</v>
      </c>
      <c r="E431" s="103">
        <v>3.255061338400759</v>
      </c>
      <c r="F431" s="89" t="s">
        <v>3520</v>
      </c>
      <c r="G431" s="89" t="b">
        <v>0</v>
      </c>
      <c r="H431" s="89" t="b">
        <v>0</v>
      </c>
      <c r="I431" s="89" t="b">
        <v>0</v>
      </c>
      <c r="J431" s="89" t="b">
        <v>0</v>
      </c>
      <c r="K431" s="89" t="b">
        <v>0</v>
      </c>
      <c r="L431" s="89" t="b">
        <v>0</v>
      </c>
    </row>
    <row r="432" spans="1:12" ht="15">
      <c r="A432" s="90" t="s">
        <v>1457</v>
      </c>
      <c r="B432" s="89" t="s">
        <v>1698</v>
      </c>
      <c r="C432" s="89">
        <v>2</v>
      </c>
      <c r="D432" s="103">
        <v>0.00024407029310759347</v>
      </c>
      <c r="E432" s="103">
        <v>1.1585858371667204</v>
      </c>
      <c r="F432" s="89" t="s">
        <v>3520</v>
      </c>
      <c r="G432" s="89" t="b">
        <v>0</v>
      </c>
      <c r="H432" s="89" t="b">
        <v>0</v>
      </c>
      <c r="I432" s="89" t="b">
        <v>0</v>
      </c>
      <c r="J432" s="89" t="b">
        <v>0</v>
      </c>
      <c r="K432" s="89" t="b">
        <v>0</v>
      </c>
      <c r="L432" s="89" t="b">
        <v>0</v>
      </c>
    </row>
    <row r="433" spans="1:12" ht="15">
      <c r="A433" s="90" t="s">
        <v>2240</v>
      </c>
      <c r="B433" s="89" t="s">
        <v>1526</v>
      </c>
      <c r="C433" s="89">
        <v>2</v>
      </c>
      <c r="D433" s="103">
        <v>0.00028556019672057415</v>
      </c>
      <c r="E433" s="103">
        <v>2.626672408350448</v>
      </c>
      <c r="F433" s="89" t="s">
        <v>3520</v>
      </c>
      <c r="G433" s="89" t="b">
        <v>0</v>
      </c>
      <c r="H433" s="89" t="b">
        <v>0</v>
      </c>
      <c r="I433" s="89" t="b">
        <v>0</v>
      </c>
      <c r="J433" s="89" t="b">
        <v>0</v>
      </c>
      <c r="K433" s="89" t="b">
        <v>0</v>
      </c>
      <c r="L433" s="89" t="b">
        <v>0</v>
      </c>
    </row>
    <row r="434" spans="1:12" ht="15">
      <c r="A434" s="90" t="s">
        <v>1781</v>
      </c>
      <c r="B434" s="89" t="s">
        <v>1569</v>
      </c>
      <c r="C434" s="89">
        <v>2</v>
      </c>
      <c r="D434" s="103">
        <v>0.00028556019672057415</v>
      </c>
      <c r="E434" s="103">
        <v>2.467955245364189</v>
      </c>
      <c r="F434" s="89" t="s">
        <v>3520</v>
      </c>
      <c r="G434" s="89" t="b">
        <v>0</v>
      </c>
      <c r="H434" s="89" t="b">
        <v>0</v>
      </c>
      <c r="I434" s="89" t="b">
        <v>0</v>
      </c>
      <c r="J434" s="89" t="b">
        <v>0</v>
      </c>
      <c r="K434" s="89" t="b">
        <v>0</v>
      </c>
      <c r="L434" s="89" t="b">
        <v>0</v>
      </c>
    </row>
    <row r="435" spans="1:12" ht="15">
      <c r="A435" s="90" t="s">
        <v>3134</v>
      </c>
      <c r="B435" s="89" t="s">
        <v>2013</v>
      </c>
      <c r="C435" s="89">
        <v>2</v>
      </c>
      <c r="D435" s="103">
        <v>0.00024407029310759347</v>
      </c>
      <c r="E435" s="103">
        <v>3.459181321056684</v>
      </c>
      <c r="F435" s="89" t="s">
        <v>3520</v>
      </c>
      <c r="G435" s="89" t="b">
        <v>0</v>
      </c>
      <c r="H435" s="89" t="b">
        <v>0</v>
      </c>
      <c r="I435" s="89" t="b">
        <v>0</v>
      </c>
      <c r="J435" s="89" t="b">
        <v>0</v>
      </c>
      <c r="K435" s="89" t="b">
        <v>0</v>
      </c>
      <c r="L435" s="89" t="b">
        <v>0</v>
      </c>
    </row>
    <row r="436" spans="1:12" ht="15">
      <c r="A436" s="90" t="s">
        <v>1461</v>
      </c>
      <c r="B436" s="89" t="s">
        <v>1679</v>
      </c>
      <c r="C436" s="89">
        <v>2</v>
      </c>
      <c r="D436" s="103">
        <v>0.00024407029310759347</v>
      </c>
      <c r="E436" s="103">
        <v>1.5964537927387095</v>
      </c>
      <c r="F436" s="89" t="s">
        <v>3520</v>
      </c>
      <c r="G436" s="89" t="b">
        <v>0</v>
      </c>
      <c r="H436" s="89" t="b">
        <v>0</v>
      </c>
      <c r="I436" s="89" t="b">
        <v>0</v>
      </c>
      <c r="J436" s="89" t="b">
        <v>0</v>
      </c>
      <c r="K436" s="89" t="b">
        <v>0</v>
      </c>
      <c r="L436" s="89" t="b">
        <v>0</v>
      </c>
    </row>
    <row r="437" spans="1:12" ht="15">
      <c r="A437" s="90" t="s">
        <v>1459</v>
      </c>
      <c r="B437" s="89" t="s">
        <v>1641</v>
      </c>
      <c r="C437" s="89">
        <v>2</v>
      </c>
      <c r="D437" s="103">
        <v>0.00024407029310759347</v>
      </c>
      <c r="E437" s="103">
        <v>1.3533306466715402</v>
      </c>
      <c r="F437" s="89" t="s">
        <v>3520</v>
      </c>
      <c r="G437" s="89" t="b">
        <v>0</v>
      </c>
      <c r="H437" s="89" t="b">
        <v>0</v>
      </c>
      <c r="I437" s="89" t="b">
        <v>0</v>
      </c>
      <c r="J437" s="89" t="b">
        <v>0</v>
      </c>
      <c r="K437" s="89" t="b">
        <v>0</v>
      </c>
      <c r="L437" s="89" t="b">
        <v>0</v>
      </c>
    </row>
    <row r="438" spans="1:12" ht="15">
      <c r="A438" s="90" t="s">
        <v>1486</v>
      </c>
      <c r="B438" s="89" t="s">
        <v>1480</v>
      </c>
      <c r="C438" s="89">
        <v>2</v>
      </c>
      <c r="D438" s="103">
        <v>0.00028556019672057415</v>
      </c>
      <c r="E438" s="103">
        <v>1.5054216293234552</v>
      </c>
      <c r="F438" s="89" t="s">
        <v>3520</v>
      </c>
      <c r="G438" s="89" t="b">
        <v>0</v>
      </c>
      <c r="H438" s="89" t="b">
        <v>0</v>
      </c>
      <c r="I438" s="89" t="b">
        <v>0</v>
      </c>
      <c r="J438" s="89" t="b">
        <v>0</v>
      </c>
      <c r="K438" s="89" t="b">
        <v>0</v>
      </c>
      <c r="L438" s="89" t="b">
        <v>0</v>
      </c>
    </row>
    <row r="439" spans="1:12" ht="15">
      <c r="A439" s="90" t="s">
        <v>2784</v>
      </c>
      <c r="B439" s="89" t="s">
        <v>1519</v>
      </c>
      <c r="C439" s="89">
        <v>2</v>
      </c>
      <c r="D439" s="103">
        <v>0.00024407029310759347</v>
      </c>
      <c r="E439" s="103">
        <v>2.9028788202893967</v>
      </c>
      <c r="F439" s="89" t="s">
        <v>3520</v>
      </c>
      <c r="G439" s="89" t="b">
        <v>0</v>
      </c>
      <c r="H439" s="89" t="b">
        <v>0</v>
      </c>
      <c r="I439" s="89" t="b">
        <v>0</v>
      </c>
      <c r="J439" s="89" t="b">
        <v>0</v>
      </c>
      <c r="K439" s="89" t="b">
        <v>0</v>
      </c>
      <c r="L439" s="89" t="b">
        <v>0</v>
      </c>
    </row>
    <row r="440" spans="1:12" ht="15">
      <c r="A440" s="90" t="s">
        <v>1892</v>
      </c>
      <c r="B440" s="89" t="s">
        <v>1694</v>
      </c>
      <c r="C440" s="89">
        <v>2</v>
      </c>
      <c r="D440" s="103">
        <v>0.00024407029310759347</v>
      </c>
      <c r="E440" s="103">
        <v>2.7267875612337154</v>
      </c>
      <c r="F440" s="89" t="s">
        <v>3520</v>
      </c>
      <c r="G440" s="89" t="b">
        <v>0</v>
      </c>
      <c r="H440" s="89" t="b">
        <v>0</v>
      </c>
      <c r="I440" s="89" t="b">
        <v>0</v>
      </c>
      <c r="J440" s="89" t="b">
        <v>0</v>
      </c>
      <c r="K440" s="89" t="b">
        <v>0</v>
      </c>
      <c r="L440" s="89" t="b">
        <v>0</v>
      </c>
    </row>
    <row r="441" spans="1:12" ht="15">
      <c r="A441" s="90" t="s">
        <v>1852</v>
      </c>
      <c r="B441" s="89" t="s">
        <v>1720</v>
      </c>
      <c r="C441" s="89">
        <v>2</v>
      </c>
      <c r="D441" s="103">
        <v>0.00028556019672057415</v>
      </c>
      <c r="E441" s="103">
        <v>2.777940083681097</v>
      </c>
      <c r="F441" s="89" t="s">
        <v>3520</v>
      </c>
      <c r="G441" s="89" t="b">
        <v>0</v>
      </c>
      <c r="H441" s="89" t="b">
        <v>0</v>
      </c>
      <c r="I441" s="89" t="b">
        <v>0</v>
      </c>
      <c r="J441" s="89" t="b">
        <v>0</v>
      </c>
      <c r="K441" s="89" t="b">
        <v>0</v>
      </c>
      <c r="L441" s="89" t="b">
        <v>0</v>
      </c>
    </row>
    <row r="442" spans="1:12" ht="15">
      <c r="A442" s="90" t="s">
        <v>2062</v>
      </c>
      <c r="B442" s="89" t="s">
        <v>1455</v>
      </c>
      <c r="C442" s="89">
        <v>2</v>
      </c>
      <c r="D442" s="103">
        <v>0.00024407029310759347</v>
      </c>
      <c r="E442" s="103">
        <v>1.313053285378446</v>
      </c>
      <c r="F442" s="89" t="s">
        <v>3520</v>
      </c>
      <c r="G442" s="89" t="b">
        <v>0</v>
      </c>
      <c r="H442" s="89" t="b">
        <v>0</v>
      </c>
      <c r="I442" s="89" t="b">
        <v>0</v>
      </c>
      <c r="J442" s="89" t="b">
        <v>0</v>
      </c>
      <c r="K442" s="89" t="b">
        <v>0</v>
      </c>
      <c r="L442" s="89" t="b">
        <v>0</v>
      </c>
    </row>
    <row r="443" spans="1:12" ht="15">
      <c r="A443" s="90" t="s">
        <v>1865</v>
      </c>
      <c r="B443" s="89" t="s">
        <v>2618</v>
      </c>
      <c r="C443" s="89">
        <v>2</v>
      </c>
      <c r="D443" s="103">
        <v>0.00028556019672057415</v>
      </c>
      <c r="E443" s="103">
        <v>3.203908815953378</v>
      </c>
      <c r="F443" s="89" t="s">
        <v>3520</v>
      </c>
      <c r="G443" s="89" t="b">
        <v>0</v>
      </c>
      <c r="H443" s="89" t="b">
        <v>0</v>
      </c>
      <c r="I443" s="89" t="b">
        <v>0</v>
      </c>
      <c r="J443" s="89" t="b">
        <v>0</v>
      </c>
      <c r="K443" s="89" t="b">
        <v>1</v>
      </c>
      <c r="L443" s="89" t="b">
        <v>0</v>
      </c>
    </row>
    <row r="444" spans="1:12" ht="15">
      <c r="A444" s="90" t="s">
        <v>1539</v>
      </c>
      <c r="B444" s="89" t="s">
        <v>1457</v>
      </c>
      <c r="C444" s="89">
        <v>2</v>
      </c>
      <c r="D444" s="103">
        <v>0.00024407029310759347</v>
      </c>
      <c r="E444" s="103">
        <v>0.9067564753525985</v>
      </c>
      <c r="F444" s="89" t="s">
        <v>3520</v>
      </c>
      <c r="G444" s="89" t="b">
        <v>0</v>
      </c>
      <c r="H444" s="89" t="b">
        <v>0</v>
      </c>
      <c r="I444" s="89" t="b">
        <v>0</v>
      </c>
      <c r="J444" s="89" t="b">
        <v>0</v>
      </c>
      <c r="K444" s="89" t="b">
        <v>0</v>
      </c>
      <c r="L444" s="89" t="b">
        <v>0</v>
      </c>
    </row>
    <row r="445" spans="1:12" ht="15">
      <c r="A445" s="90" t="s">
        <v>1768</v>
      </c>
      <c r="B445" s="89" t="s">
        <v>1463</v>
      </c>
      <c r="C445" s="89">
        <v>2</v>
      </c>
      <c r="D445" s="103">
        <v>0.00028556019672057415</v>
      </c>
      <c r="E445" s="103">
        <v>1.8658952540362266</v>
      </c>
      <c r="F445" s="89" t="s">
        <v>3520</v>
      </c>
      <c r="G445" s="89" t="b">
        <v>0</v>
      </c>
      <c r="H445" s="89" t="b">
        <v>0</v>
      </c>
      <c r="I445" s="89" t="b">
        <v>0</v>
      </c>
      <c r="J445" s="89" t="b">
        <v>0</v>
      </c>
      <c r="K445" s="89" t="b">
        <v>0</v>
      </c>
      <c r="L445" s="89" t="b">
        <v>0</v>
      </c>
    </row>
    <row r="446" spans="1:12" ht="15">
      <c r="A446" s="90" t="s">
        <v>1704</v>
      </c>
      <c r="B446" s="89" t="s">
        <v>1831</v>
      </c>
      <c r="C446" s="89">
        <v>2</v>
      </c>
      <c r="D446" s="103">
        <v>0.00028556019672057415</v>
      </c>
      <c r="E446" s="103">
        <v>2.6598407716031023</v>
      </c>
      <c r="F446" s="89" t="s">
        <v>3520</v>
      </c>
      <c r="G446" s="89" t="b">
        <v>0</v>
      </c>
      <c r="H446" s="89" t="b">
        <v>0</v>
      </c>
      <c r="I446" s="89" t="b">
        <v>0</v>
      </c>
      <c r="J446" s="89" t="b">
        <v>0</v>
      </c>
      <c r="K446" s="89" t="b">
        <v>0</v>
      </c>
      <c r="L446" s="89" t="b">
        <v>0</v>
      </c>
    </row>
    <row r="447" spans="1:12" ht="15">
      <c r="A447" s="90" t="s">
        <v>2775</v>
      </c>
      <c r="B447" s="89" t="s">
        <v>2353</v>
      </c>
      <c r="C447" s="89">
        <v>2</v>
      </c>
      <c r="D447" s="103">
        <v>0.00028556019672057415</v>
      </c>
      <c r="E447" s="103">
        <v>3.68103007067304</v>
      </c>
      <c r="F447" s="89" t="s">
        <v>3520</v>
      </c>
      <c r="G447" s="89" t="b">
        <v>0</v>
      </c>
      <c r="H447" s="89" t="b">
        <v>0</v>
      </c>
      <c r="I447" s="89" t="b">
        <v>0</v>
      </c>
      <c r="J447" s="89" t="b">
        <v>0</v>
      </c>
      <c r="K447" s="89" t="b">
        <v>0</v>
      </c>
      <c r="L447" s="89" t="b">
        <v>0</v>
      </c>
    </row>
    <row r="448" spans="1:12" ht="15">
      <c r="A448" s="90" t="s">
        <v>1678</v>
      </c>
      <c r="B448" s="89" t="s">
        <v>3503</v>
      </c>
      <c r="C448" s="89">
        <v>2</v>
      </c>
      <c r="D448" s="103">
        <v>0.00024407029310759347</v>
      </c>
      <c r="E448" s="103">
        <v>3.203908815953378</v>
      </c>
      <c r="F448" s="89" t="s">
        <v>3520</v>
      </c>
      <c r="G448" s="89" t="b">
        <v>0</v>
      </c>
      <c r="H448" s="89" t="b">
        <v>0</v>
      </c>
      <c r="I448" s="89" t="b">
        <v>0</v>
      </c>
      <c r="J448" s="89" t="b">
        <v>0</v>
      </c>
      <c r="K448" s="89" t="b">
        <v>0</v>
      </c>
      <c r="L448" s="89" t="b">
        <v>0</v>
      </c>
    </row>
    <row r="449" spans="1:12" ht="15">
      <c r="A449" s="90" t="s">
        <v>2166</v>
      </c>
      <c r="B449" s="89" t="s">
        <v>2173</v>
      </c>
      <c r="C449" s="89">
        <v>2</v>
      </c>
      <c r="D449" s="103">
        <v>0.00024407029310759347</v>
      </c>
      <c r="E449" s="103">
        <v>3.255061338400759</v>
      </c>
      <c r="F449" s="89" t="s">
        <v>3520</v>
      </c>
      <c r="G449" s="89" t="b">
        <v>0</v>
      </c>
      <c r="H449" s="89" t="b">
        <v>0</v>
      </c>
      <c r="I449" s="89" t="b">
        <v>0</v>
      </c>
      <c r="J449" s="89" t="b">
        <v>0</v>
      </c>
      <c r="K449" s="89" t="b">
        <v>0</v>
      </c>
      <c r="L449" s="89" t="b">
        <v>0</v>
      </c>
    </row>
    <row r="450" spans="1:12" ht="15">
      <c r="A450" s="90" t="s">
        <v>2925</v>
      </c>
      <c r="B450" s="89" t="s">
        <v>2711</v>
      </c>
      <c r="C450" s="89">
        <v>2</v>
      </c>
      <c r="D450" s="103">
        <v>0.00024407029310759347</v>
      </c>
      <c r="E450" s="103">
        <v>3.8571213297287215</v>
      </c>
      <c r="F450" s="89" t="s">
        <v>3520</v>
      </c>
      <c r="G450" s="89" t="b">
        <v>0</v>
      </c>
      <c r="H450" s="89" t="b">
        <v>0</v>
      </c>
      <c r="I450" s="89" t="b">
        <v>0</v>
      </c>
      <c r="J450" s="89" t="b">
        <v>0</v>
      </c>
      <c r="K450" s="89" t="b">
        <v>0</v>
      </c>
      <c r="L450" s="89" t="b">
        <v>0</v>
      </c>
    </row>
    <row r="451" spans="1:12" ht="15">
      <c r="A451" s="90" t="s">
        <v>1460</v>
      </c>
      <c r="B451" s="89" t="s">
        <v>2020</v>
      </c>
      <c r="C451" s="89">
        <v>2</v>
      </c>
      <c r="D451" s="103">
        <v>0.00024407029310759347</v>
      </c>
      <c r="E451" s="103">
        <v>1.7558899429380226</v>
      </c>
      <c r="F451" s="89" t="s">
        <v>3520</v>
      </c>
      <c r="G451" s="89" t="b">
        <v>0</v>
      </c>
      <c r="H451" s="89" t="b">
        <v>0</v>
      </c>
      <c r="I451" s="89" t="b">
        <v>0</v>
      </c>
      <c r="J451" s="89" t="b">
        <v>0</v>
      </c>
      <c r="K451" s="89" t="b">
        <v>0</v>
      </c>
      <c r="L451" s="89" t="b">
        <v>0</v>
      </c>
    </row>
    <row r="452" spans="1:12" ht="15">
      <c r="A452" s="90" t="s">
        <v>1599</v>
      </c>
      <c r="B452" s="89" t="s">
        <v>1493</v>
      </c>
      <c r="C452" s="89">
        <v>2</v>
      </c>
      <c r="D452" s="103">
        <v>0.00028556019672057415</v>
      </c>
      <c r="E452" s="103">
        <v>1.9820600663370216</v>
      </c>
      <c r="F452" s="89" t="s">
        <v>3520</v>
      </c>
      <c r="G452" s="89" t="b">
        <v>0</v>
      </c>
      <c r="H452" s="89" t="b">
        <v>0</v>
      </c>
      <c r="I452" s="89" t="b">
        <v>0</v>
      </c>
      <c r="J452" s="89" t="b">
        <v>0</v>
      </c>
      <c r="K452" s="89" t="b">
        <v>0</v>
      </c>
      <c r="L452" s="89" t="b">
        <v>0</v>
      </c>
    </row>
    <row r="453" spans="1:12" ht="15">
      <c r="A453" s="90" t="s">
        <v>2448</v>
      </c>
      <c r="B453" s="89" t="s">
        <v>2337</v>
      </c>
      <c r="C453" s="89">
        <v>2</v>
      </c>
      <c r="D453" s="103">
        <v>0.00028556019672057415</v>
      </c>
      <c r="E453" s="103">
        <v>3.504938811617359</v>
      </c>
      <c r="F453" s="89" t="s">
        <v>3520</v>
      </c>
      <c r="G453" s="89" t="b">
        <v>0</v>
      </c>
      <c r="H453" s="89" t="b">
        <v>0</v>
      </c>
      <c r="I453" s="89" t="b">
        <v>0</v>
      </c>
      <c r="J453" s="89" t="b">
        <v>0</v>
      </c>
      <c r="K453" s="89" t="b">
        <v>0</v>
      </c>
      <c r="L453" s="89" t="b">
        <v>0</v>
      </c>
    </row>
    <row r="454" spans="1:12" ht="15">
      <c r="A454" s="90" t="s">
        <v>2461</v>
      </c>
      <c r="B454" s="89" t="s">
        <v>1723</v>
      </c>
      <c r="C454" s="89">
        <v>2</v>
      </c>
      <c r="D454" s="103">
        <v>0.00028556019672057415</v>
      </c>
      <c r="E454" s="103">
        <v>3.078970079345078</v>
      </c>
      <c r="F454" s="89" t="s">
        <v>3520</v>
      </c>
      <c r="G454" s="89" t="b">
        <v>0</v>
      </c>
      <c r="H454" s="89" t="b">
        <v>0</v>
      </c>
      <c r="I454" s="89" t="b">
        <v>0</v>
      </c>
      <c r="J454" s="89" t="b">
        <v>0</v>
      </c>
      <c r="K454" s="89" t="b">
        <v>0</v>
      </c>
      <c r="L454" s="89" t="b">
        <v>0</v>
      </c>
    </row>
    <row r="455" spans="1:12" ht="15">
      <c r="A455" s="90" t="s">
        <v>1564</v>
      </c>
      <c r="B455" s="89" t="s">
        <v>1455</v>
      </c>
      <c r="C455" s="89">
        <v>2</v>
      </c>
      <c r="D455" s="103">
        <v>0.00024407029310759347</v>
      </c>
      <c r="E455" s="103">
        <v>0.8359320306587834</v>
      </c>
      <c r="F455" s="89" t="s">
        <v>3520</v>
      </c>
      <c r="G455" s="89" t="b">
        <v>0</v>
      </c>
      <c r="H455" s="89" t="b">
        <v>0</v>
      </c>
      <c r="I455" s="89" t="b">
        <v>0</v>
      </c>
      <c r="J455" s="89" t="b">
        <v>0</v>
      </c>
      <c r="K455" s="89" t="b">
        <v>0</v>
      </c>
      <c r="L455" s="89" t="b">
        <v>0</v>
      </c>
    </row>
    <row r="456" spans="1:12" ht="15">
      <c r="A456" s="90" t="s">
        <v>1598</v>
      </c>
      <c r="B456" s="89" t="s">
        <v>1458</v>
      </c>
      <c r="C456" s="89">
        <v>2</v>
      </c>
      <c r="D456" s="103">
        <v>0.00028556019672057415</v>
      </c>
      <c r="E456" s="103">
        <v>1.2936402443343107</v>
      </c>
      <c r="F456" s="89" t="s">
        <v>3520</v>
      </c>
      <c r="G456" s="89" t="b">
        <v>0</v>
      </c>
      <c r="H456" s="89" t="b">
        <v>0</v>
      </c>
      <c r="I456" s="89" t="b">
        <v>0</v>
      </c>
      <c r="J456" s="89" t="b">
        <v>0</v>
      </c>
      <c r="K456" s="89" t="b">
        <v>0</v>
      </c>
      <c r="L456" s="89" t="b">
        <v>0</v>
      </c>
    </row>
    <row r="457" spans="1:12" ht="15">
      <c r="A457" s="90" t="s">
        <v>817</v>
      </c>
      <c r="B457" s="89" t="s">
        <v>1455</v>
      </c>
      <c r="C457" s="89">
        <v>2</v>
      </c>
      <c r="D457" s="103">
        <v>0.00028556019672057415</v>
      </c>
      <c r="E457" s="103">
        <v>1.2338720393308211</v>
      </c>
      <c r="F457" s="89" t="s">
        <v>3520</v>
      </c>
      <c r="G457" s="89" t="b">
        <v>0</v>
      </c>
      <c r="H457" s="89" t="b">
        <v>0</v>
      </c>
      <c r="I457" s="89" t="b">
        <v>0</v>
      </c>
      <c r="J457" s="89" t="b">
        <v>0</v>
      </c>
      <c r="K457" s="89" t="b">
        <v>0</v>
      </c>
      <c r="L457" s="89" t="b">
        <v>0</v>
      </c>
    </row>
    <row r="458" spans="1:12" ht="15">
      <c r="A458" s="90" t="s">
        <v>1645</v>
      </c>
      <c r="B458" s="89" t="s">
        <v>2964</v>
      </c>
      <c r="C458" s="89">
        <v>2</v>
      </c>
      <c r="D458" s="103">
        <v>0.00028556019672057415</v>
      </c>
      <c r="E458" s="103">
        <v>3.116758640234478</v>
      </c>
      <c r="F458" s="89" t="s">
        <v>3520</v>
      </c>
      <c r="G458" s="89" t="b">
        <v>0</v>
      </c>
      <c r="H458" s="89" t="b">
        <v>0</v>
      </c>
      <c r="I458" s="89" t="b">
        <v>0</v>
      </c>
      <c r="J458" s="89" t="b">
        <v>0</v>
      </c>
      <c r="K458" s="89" t="b">
        <v>0</v>
      </c>
      <c r="L458" s="89" t="b">
        <v>0</v>
      </c>
    </row>
    <row r="459" spans="1:12" ht="15">
      <c r="A459" s="90" t="s">
        <v>1524</v>
      </c>
      <c r="B459" s="89" t="s">
        <v>1626</v>
      </c>
      <c r="C459" s="89">
        <v>2</v>
      </c>
      <c r="D459" s="103">
        <v>0.00028556019672057415</v>
      </c>
      <c r="E459" s="103">
        <v>2.187339714520185</v>
      </c>
      <c r="F459" s="89" t="s">
        <v>3520</v>
      </c>
      <c r="G459" s="89" t="b">
        <v>0</v>
      </c>
      <c r="H459" s="89" t="b">
        <v>0</v>
      </c>
      <c r="I459" s="89" t="b">
        <v>0</v>
      </c>
      <c r="J459" s="89" t="b">
        <v>0</v>
      </c>
      <c r="K459" s="89" t="b">
        <v>0</v>
      </c>
      <c r="L459" s="89" t="b">
        <v>0</v>
      </c>
    </row>
    <row r="460" spans="1:12" ht="15">
      <c r="A460" s="90" t="s">
        <v>3379</v>
      </c>
      <c r="B460" s="89" t="s">
        <v>3019</v>
      </c>
      <c r="C460" s="89">
        <v>2</v>
      </c>
      <c r="D460" s="103">
        <v>0.00024407029310759347</v>
      </c>
      <c r="E460" s="103">
        <v>3.8571213297287215</v>
      </c>
      <c r="F460" s="89" t="s">
        <v>3520</v>
      </c>
      <c r="G460" s="89" t="b">
        <v>0</v>
      </c>
      <c r="H460" s="89" t="b">
        <v>0</v>
      </c>
      <c r="I460" s="89" t="b">
        <v>0</v>
      </c>
      <c r="J460" s="89" t="b">
        <v>0</v>
      </c>
      <c r="K460" s="89" t="b">
        <v>0</v>
      </c>
      <c r="L460" s="89" t="b">
        <v>0</v>
      </c>
    </row>
    <row r="461" spans="1:12" ht="15">
      <c r="A461" s="90" t="s">
        <v>2002</v>
      </c>
      <c r="B461" s="89" t="s">
        <v>2153</v>
      </c>
      <c r="C461" s="89">
        <v>2</v>
      </c>
      <c r="D461" s="103">
        <v>0.00028556019672057415</v>
      </c>
      <c r="E461" s="103">
        <v>3.1581513253927027</v>
      </c>
      <c r="F461" s="89" t="s">
        <v>3520</v>
      </c>
      <c r="G461" s="89" t="b">
        <v>0</v>
      </c>
      <c r="H461" s="89" t="b">
        <v>0</v>
      </c>
      <c r="I461" s="89" t="b">
        <v>0</v>
      </c>
      <c r="J461" s="89" t="b">
        <v>0</v>
      </c>
      <c r="K461" s="89" t="b">
        <v>0</v>
      </c>
      <c r="L461" s="89" t="b">
        <v>0</v>
      </c>
    </row>
    <row r="462" spans="1:12" ht="15">
      <c r="A462" s="90" t="s">
        <v>1457</v>
      </c>
      <c r="B462" s="89" t="s">
        <v>1622</v>
      </c>
      <c r="C462" s="89">
        <v>2</v>
      </c>
      <c r="D462" s="103">
        <v>0.00024407029310759347</v>
      </c>
      <c r="E462" s="103">
        <v>1.0714356614478202</v>
      </c>
      <c r="F462" s="89" t="s">
        <v>3520</v>
      </c>
      <c r="G462" s="89" t="b">
        <v>0</v>
      </c>
      <c r="H462" s="89" t="b">
        <v>0</v>
      </c>
      <c r="I462" s="89" t="b">
        <v>0</v>
      </c>
      <c r="J462" s="89" t="b">
        <v>0</v>
      </c>
      <c r="K462" s="89" t="b">
        <v>0</v>
      </c>
      <c r="L462" s="89" t="b">
        <v>0</v>
      </c>
    </row>
    <row r="463" spans="1:12" ht="15">
      <c r="A463" s="90" t="s">
        <v>1464</v>
      </c>
      <c r="B463" s="89" t="s">
        <v>3292</v>
      </c>
      <c r="C463" s="89">
        <v>2</v>
      </c>
      <c r="D463" s="103">
        <v>0.00024407029310759347</v>
      </c>
      <c r="E463" s="103">
        <v>2.4505811492947664</v>
      </c>
      <c r="F463" s="89" t="s">
        <v>3520</v>
      </c>
      <c r="G463" s="89" t="b">
        <v>0</v>
      </c>
      <c r="H463" s="89" t="b">
        <v>0</v>
      </c>
      <c r="I463" s="89" t="b">
        <v>0</v>
      </c>
      <c r="J463" s="89" t="b">
        <v>1</v>
      </c>
      <c r="K463" s="89" t="b">
        <v>0</v>
      </c>
      <c r="L463" s="89" t="b">
        <v>0</v>
      </c>
    </row>
    <row r="464" spans="1:12" ht="15">
      <c r="A464" s="90" t="s">
        <v>2902</v>
      </c>
      <c r="B464" s="89" t="s">
        <v>1908</v>
      </c>
      <c r="C464" s="89">
        <v>2</v>
      </c>
      <c r="D464" s="103">
        <v>0.00024407029310759347</v>
      </c>
      <c r="E464" s="103">
        <v>3.3800000750090593</v>
      </c>
      <c r="F464" s="89" t="s">
        <v>3520</v>
      </c>
      <c r="G464" s="89" t="b">
        <v>0</v>
      </c>
      <c r="H464" s="89" t="b">
        <v>0</v>
      </c>
      <c r="I464" s="89" t="b">
        <v>0</v>
      </c>
      <c r="J464" s="89" t="b">
        <v>0</v>
      </c>
      <c r="K464" s="89" t="b">
        <v>0</v>
      </c>
      <c r="L464" s="89" t="b">
        <v>0</v>
      </c>
    </row>
    <row r="465" spans="1:12" ht="15">
      <c r="A465" s="90" t="s">
        <v>2358</v>
      </c>
      <c r="B465" s="89" t="s">
        <v>1624</v>
      </c>
      <c r="C465" s="89">
        <v>2</v>
      </c>
      <c r="D465" s="103">
        <v>0.00024407029310759347</v>
      </c>
      <c r="E465" s="103">
        <v>2.9406673811787964</v>
      </c>
      <c r="F465" s="89" t="s">
        <v>3520</v>
      </c>
      <c r="G465" s="89" t="b">
        <v>0</v>
      </c>
      <c r="H465" s="89" t="b">
        <v>0</v>
      </c>
      <c r="I465" s="89" t="b">
        <v>0</v>
      </c>
      <c r="J465" s="89" t="b">
        <v>1</v>
      </c>
      <c r="K465" s="89" t="b">
        <v>0</v>
      </c>
      <c r="L465" s="89" t="b">
        <v>0</v>
      </c>
    </row>
    <row r="466" spans="1:12" ht="15">
      <c r="A466" s="90" t="s">
        <v>2022</v>
      </c>
      <c r="B466" s="89" t="s">
        <v>1476</v>
      </c>
      <c r="C466" s="89">
        <v>2</v>
      </c>
      <c r="D466" s="103">
        <v>0.00024407029310759347</v>
      </c>
      <c r="E466" s="103">
        <v>2.180427720103855</v>
      </c>
      <c r="F466" s="89" t="s">
        <v>3520</v>
      </c>
      <c r="G466" s="89" t="b">
        <v>0</v>
      </c>
      <c r="H466" s="89" t="b">
        <v>0</v>
      </c>
      <c r="I466" s="89" t="b">
        <v>0</v>
      </c>
      <c r="J466" s="89" t="b">
        <v>0</v>
      </c>
      <c r="K466" s="89" t="b">
        <v>0</v>
      </c>
      <c r="L466" s="89" t="b">
        <v>0</v>
      </c>
    </row>
    <row r="467" spans="1:12" ht="15">
      <c r="A467" s="90" t="s">
        <v>1534</v>
      </c>
      <c r="B467" s="89" t="s">
        <v>1482</v>
      </c>
      <c r="C467" s="89">
        <v>2</v>
      </c>
      <c r="D467" s="103">
        <v>0.00024407029310759347</v>
      </c>
      <c r="E467" s="103">
        <v>1.7636996445664865</v>
      </c>
      <c r="F467" s="89" t="s">
        <v>3520</v>
      </c>
      <c r="G467" s="89" t="b">
        <v>0</v>
      </c>
      <c r="H467" s="89" t="b">
        <v>0</v>
      </c>
      <c r="I467" s="89" t="b">
        <v>0</v>
      </c>
      <c r="J467" s="89" t="b">
        <v>0</v>
      </c>
      <c r="K467" s="89" t="b">
        <v>0</v>
      </c>
      <c r="L467" s="89" t="b">
        <v>0</v>
      </c>
    </row>
    <row r="468" spans="1:12" ht="15">
      <c r="A468" s="90" t="s">
        <v>1455</v>
      </c>
      <c r="B468" s="89" t="s">
        <v>1534</v>
      </c>
      <c r="C468" s="89">
        <v>2</v>
      </c>
      <c r="D468" s="103">
        <v>0.00024407029310759347</v>
      </c>
      <c r="E468" s="103">
        <v>0.7986953052717161</v>
      </c>
      <c r="F468" s="89" t="s">
        <v>3520</v>
      </c>
      <c r="G468" s="89" t="b">
        <v>0</v>
      </c>
      <c r="H468" s="89" t="b">
        <v>0</v>
      </c>
      <c r="I468" s="89" t="b">
        <v>0</v>
      </c>
      <c r="J468" s="89" t="b">
        <v>0</v>
      </c>
      <c r="K468" s="89" t="b">
        <v>0</v>
      </c>
      <c r="L468" s="89" t="b">
        <v>0</v>
      </c>
    </row>
    <row r="469" spans="1:12" ht="15">
      <c r="A469" s="90" t="s">
        <v>1478</v>
      </c>
      <c r="B469" s="89" t="s">
        <v>1492</v>
      </c>
      <c r="C469" s="89">
        <v>2</v>
      </c>
      <c r="D469" s="103">
        <v>0.00024407029310759347</v>
      </c>
      <c r="E469" s="103">
        <v>1.536455863063424</v>
      </c>
      <c r="F469" s="89" t="s">
        <v>3520</v>
      </c>
      <c r="G469" s="89" t="b">
        <v>0</v>
      </c>
      <c r="H469" s="89" t="b">
        <v>0</v>
      </c>
      <c r="I469" s="89" t="b">
        <v>0</v>
      </c>
      <c r="J469" s="89" t="b">
        <v>0</v>
      </c>
      <c r="K469" s="89" t="b">
        <v>0</v>
      </c>
      <c r="L469" s="89" t="b">
        <v>0</v>
      </c>
    </row>
    <row r="470" spans="1:12" ht="15">
      <c r="A470" s="90" t="s">
        <v>1812</v>
      </c>
      <c r="B470" s="89" t="s">
        <v>1834</v>
      </c>
      <c r="C470" s="89">
        <v>2</v>
      </c>
      <c r="D470" s="103">
        <v>0.00024407029310759347</v>
      </c>
      <c r="E470" s="103">
        <v>2.8359320306587836</v>
      </c>
      <c r="F470" s="89" t="s">
        <v>3520</v>
      </c>
      <c r="G470" s="89" t="b">
        <v>0</v>
      </c>
      <c r="H470" s="89" t="b">
        <v>0</v>
      </c>
      <c r="I470" s="89" t="b">
        <v>0</v>
      </c>
      <c r="J470" s="89" t="b">
        <v>0</v>
      </c>
      <c r="K470" s="89" t="b">
        <v>0</v>
      </c>
      <c r="L470" s="89" t="b">
        <v>0</v>
      </c>
    </row>
    <row r="471" spans="1:12" ht="15">
      <c r="A471" s="90" t="s">
        <v>965</v>
      </c>
      <c r="B471" s="89" t="s">
        <v>1589</v>
      </c>
      <c r="C471" s="89">
        <v>2</v>
      </c>
      <c r="D471" s="103">
        <v>0.00024407029310759347</v>
      </c>
      <c r="E471" s="103">
        <v>1.66399673137426</v>
      </c>
      <c r="F471" s="89" t="s">
        <v>3520</v>
      </c>
      <c r="G471" s="89" t="b">
        <v>0</v>
      </c>
      <c r="H471" s="89" t="b">
        <v>0</v>
      </c>
      <c r="I471" s="89" t="b">
        <v>0</v>
      </c>
      <c r="J471" s="89" t="b">
        <v>0</v>
      </c>
      <c r="K471" s="89" t="b">
        <v>0</v>
      </c>
      <c r="L471" s="89" t="b">
        <v>0</v>
      </c>
    </row>
    <row r="472" spans="1:12" ht="15">
      <c r="A472" s="90" t="s">
        <v>1636</v>
      </c>
      <c r="B472" s="89" t="s">
        <v>1573</v>
      </c>
      <c r="C472" s="89">
        <v>2</v>
      </c>
      <c r="D472" s="103">
        <v>0.00028556019672057415</v>
      </c>
      <c r="E472" s="103">
        <v>2.313053285378446</v>
      </c>
      <c r="F472" s="89" t="s">
        <v>3520</v>
      </c>
      <c r="G472" s="89" t="b">
        <v>0</v>
      </c>
      <c r="H472" s="89" t="b">
        <v>1</v>
      </c>
      <c r="I472" s="89" t="b">
        <v>0</v>
      </c>
      <c r="J472" s="89" t="b">
        <v>0</v>
      </c>
      <c r="K472" s="89" t="b">
        <v>0</v>
      </c>
      <c r="L472" s="89" t="b">
        <v>0</v>
      </c>
    </row>
    <row r="473" spans="1:12" ht="15">
      <c r="A473" s="90" t="s">
        <v>1815</v>
      </c>
      <c r="B473" s="89" t="s">
        <v>1508</v>
      </c>
      <c r="C473" s="89">
        <v>2</v>
      </c>
      <c r="D473" s="103">
        <v>0.00024407029310759347</v>
      </c>
      <c r="E473" s="103">
        <v>2.313053285378446</v>
      </c>
      <c r="F473" s="89" t="s">
        <v>3520</v>
      </c>
      <c r="G473" s="89" t="b">
        <v>0</v>
      </c>
      <c r="H473" s="89" t="b">
        <v>0</v>
      </c>
      <c r="I473" s="89" t="b">
        <v>0</v>
      </c>
      <c r="J473" s="89" t="b">
        <v>0</v>
      </c>
      <c r="K473" s="89" t="b">
        <v>0</v>
      </c>
      <c r="L473" s="89" t="b">
        <v>0</v>
      </c>
    </row>
    <row r="474" spans="1:12" ht="15">
      <c r="A474" s="90" t="s">
        <v>3282</v>
      </c>
      <c r="B474" s="89" t="s">
        <v>1567</v>
      </c>
      <c r="C474" s="89">
        <v>2</v>
      </c>
      <c r="D474" s="103">
        <v>0.00028556019672057415</v>
      </c>
      <c r="E474" s="103">
        <v>3.0120232897144645</v>
      </c>
      <c r="F474" s="89" t="s">
        <v>3520</v>
      </c>
      <c r="G474" s="89" t="b">
        <v>0</v>
      </c>
      <c r="H474" s="89" t="b">
        <v>0</v>
      </c>
      <c r="I474" s="89" t="b">
        <v>0</v>
      </c>
      <c r="J474" s="89" t="b">
        <v>0</v>
      </c>
      <c r="K474" s="89" t="b">
        <v>0</v>
      </c>
      <c r="L474" s="89" t="b">
        <v>0</v>
      </c>
    </row>
    <row r="475" spans="1:12" ht="15">
      <c r="A475" s="90" t="s">
        <v>2072</v>
      </c>
      <c r="B475" s="89" t="s">
        <v>1527</v>
      </c>
      <c r="C475" s="89">
        <v>2</v>
      </c>
      <c r="D475" s="103">
        <v>0.00024407029310759347</v>
      </c>
      <c r="E475" s="103">
        <v>2.529762395342391</v>
      </c>
      <c r="F475" s="89" t="s">
        <v>3520</v>
      </c>
      <c r="G475" s="89" t="b">
        <v>0</v>
      </c>
      <c r="H475" s="89" t="b">
        <v>0</v>
      </c>
      <c r="I475" s="89" t="b">
        <v>0</v>
      </c>
      <c r="J475" s="89" t="b">
        <v>0</v>
      </c>
      <c r="K475" s="89" t="b">
        <v>0</v>
      </c>
      <c r="L475" s="89" t="b">
        <v>0</v>
      </c>
    </row>
    <row r="476" spans="1:12" ht="15">
      <c r="A476" s="90" t="s">
        <v>1889</v>
      </c>
      <c r="B476" s="89" t="s">
        <v>1764</v>
      </c>
      <c r="C476" s="89">
        <v>2</v>
      </c>
      <c r="D476" s="103">
        <v>0.00024407029310759347</v>
      </c>
      <c r="E476" s="103">
        <v>2.777940083681097</v>
      </c>
      <c r="F476" s="89" t="s">
        <v>3520</v>
      </c>
      <c r="G476" s="89" t="b">
        <v>0</v>
      </c>
      <c r="H476" s="89" t="b">
        <v>0</v>
      </c>
      <c r="I476" s="89" t="b">
        <v>0</v>
      </c>
      <c r="J476" s="89" t="b">
        <v>0</v>
      </c>
      <c r="K476" s="89" t="b">
        <v>0</v>
      </c>
      <c r="L476" s="89" t="b">
        <v>0</v>
      </c>
    </row>
    <row r="477" spans="1:12" ht="15">
      <c r="A477" s="90" t="s">
        <v>3133</v>
      </c>
      <c r="B477" s="89" t="s">
        <v>2005</v>
      </c>
      <c r="C477" s="89">
        <v>2</v>
      </c>
      <c r="D477" s="103">
        <v>0.00028556019672057415</v>
      </c>
      <c r="E477" s="103">
        <v>3.459181321056684</v>
      </c>
      <c r="F477" s="89" t="s">
        <v>3520</v>
      </c>
      <c r="G477" s="89" t="b">
        <v>0</v>
      </c>
      <c r="H477" s="89" t="b">
        <v>0</v>
      </c>
      <c r="I477" s="89" t="b">
        <v>0</v>
      </c>
      <c r="J477" s="89" t="b">
        <v>0</v>
      </c>
      <c r="K477" s="89" t="b">
        <v>0</v>
      </c>
      <c r="L477" s="89" t="b">
        <v>0</v>
      </c>
    </row>
    <row r="478" spans="1:12" ht="15">
      <c r="A478" s="90" t="s">
        <v>1264</v>
      </c>
      <c r="B478" s="89" t="s">
        <v>2345</v>
      </c>
      <c r="C478" s="89">
        <v>2</v>
      </c>
      <c r="D478" s="103">
        <v>0.00028556019672057415</v>
      </c>
      <c r="E478" s="103">
        <v>3.504938811617359</v>
      </c>
      <c r="F478" s="89" t="s">
        <v>3520</v>
      </c>
      <c r="G478" s="89" t="b">
        <v>0</v>
      </c>
      <c r="H478" s="89" t="b">
        <v>0</v>
      </c>
      <c r="I478" s="89" t="b">
        <v>0</v>
      </c>
      <c r="J478" s="89" t="b">
        <v>0</v>
      </c>
      <c r="K478" s="89" t="b">
        <v>0</v>
      </c>
      <c r="L478" s="89" t="b">
        <v>0</v>
      </c>
    </row>
    <row r="479" spans="1:12" ht="15">
      <c r="A479" s="90" t="s">
        <v>2344</v>
      </c>
      <c r="B479" s="89" t="s">
        <v>1465</v>
      </c>
      <c r="C479" s="89">
        <v>2</v>
      </c>
      <c r="D479" s="103">
        <v>0.00028556019672057415</v>
      </c>
      <c r="E479" s="103">
        <v>2.300818828961434</v>
      </c>
      <c r="F479" s="89" t="s">
        <v>3520</v>
      </c>
      <c r="G479" s="89" t="b">
        <v>0</v>
      </c>
      <c r="H479" s="89" t="b">
        <v>0</v>
      </c>
      <c r="I479" s="89" t="b">
        <v>0</v>
      </c>
      <c r="J479" s="89" t="b">
        <v>0</v>
      </c>
      <c r="K479" s="89" t="b">
        <v>0</v>
      </c>
      <c r="L479" s="89" t="b">
        <v>0</v>
      </c>
    </row>
    <row r="480" spans="1:12" ht="15">
      <c r="A480" s="90" t="s">
        <v>1463</v>
      </c>
      <c r="B480" s="89" t="s">
        <v>3362</v>
      </c>
      <c r="C480" s="89">
        <v>2</v>
      </c>
      <c r="D480" s="103">
        <v>0.00028556019672057415</v>
      </c>
      <c r="E480" s="103">
        <v>2.4099632983865025</v>
      </c>
      <c r="F480" s="89" t="s">
        <v>3520</v>
      </c>
      <c r="G480" s="89" t="b">
        <v>0</v>
      </c>
      <c r="H480" s="89" t="b">
        <v>0</v>
      </c>
      <c r="I480" s="89" t="b">
        <v>0</v>
      </c>
      <c r="J480" s="89" t="b">
        <v>0</v>
      </c>
      <c r="K480" s="89" t="b">
        <v>0</v>
      </c>
      <c r="L480" s="89" t="b">
        <v>0</v>
      </c>
    </row>
    <row r="481" spans="1:12" ht="15">
      <c r="A481" s="90" t="s">
        <v>1566</v>
      </c>
      <c r="B481" s="89" t="s">
        <v>2063</v>
      </c>
      <c r="C481" s="89">
        <v>2</v>
      </c>
      <c r="D481" s="103">
        <v>0.00028556019672057415</v>
      </c>
      <c r="E481" s="103">
        <v>2.614083281042427</v>
      </c>
      <c r="F481" s="89" t="s">
        <v>3520</v>
      </c>
      <c r="G481" s="89" t="b">
        <v>0</v>
      </c>
      <c r="H481" s="89" t="b">
        <v>0</v>
      </c>
      <c r="I481" s="89" t="b">
        <v>0</v>
      </c>
      <c r="J481" s="89" t="b">
        <v>0</v>
      </c>
      <c r="K481" s="89" t="b">
        <v>0</v>
      </c>
      <c r="L481" s="89" t="b">
        <v>0</v>
      </c>
    </row>
    <row r="482" spans="1:12" ht="15">
      <c r="A482" s="90" t="s">
        <v>1958</v>
      </c>
      <c r="B482" s="89" t="s">
        <v>1465</v>
      </c>
      <c r="C482" s="89">
        <v>2</v>
      </c>
      <c r="D482" s="103">
        <v>0.00028556019672057415</v>
      </c>
      <c r="E482" s="103">
        <v>2.078970079345078</v>
      </c>
      <c r="F482" s="89" t="s">
        <v>3520</v>
      </c>
      <c r="G482" s="89" t="b">
        <v>0</v>
      </c>
      <c r="H482" s="89" t="b">
        <v>0</v>
      </c>
      <c r="I482" s="89" t="b">
        <v>0</v>
      </c>
      <c r="J482" s="89" t="b">
        <v>0</v>
      </c>
      <c r="K482" s="89" t="b">
        <v>0</v>
      </c>
      <c r="L482" s="89" t="b">
        <v>0</v>
      </c>
    </row>
    <row r="483" spans="1:12" ht="15">
      <c r="A483" s="90" t="s">
        <v>1620</v>
      </c>
      <c r="B483" s="89" t="s">
        <v>2347</v>
      </c>
      <c r="C483" s="89">
        <v>2</v>
      </c>
      <c r="D483" s="103">
        <v>0.00028556019672057415</v>
      </c>
      <c r="E483" s="103">
        <v>2.9028788202893967</v>
      </c>
      <c r="F483" s="89" t="s">
        <v>3520</v>
      </c>
      <c r="G483" s="89" t="b">
        <v>0</v>
      </c>
      <c r="H483" s="89" t="b">
        <v>0</v>
      </c>
      <c r="I483" s="89" t="b">
        <v>0</v>
      </c>
      <c r="J483" s="89" t="b">
        <v>0</v>
      </c>
      <c r="K483" s="89" t="b">
        <v>0</v>
      </c>
      <c r="L483" s="89" t="b">
        <v>0</v>
      </c>
    </row>
    <row r="484" spans="1:12" ht="15">
      <c r="A484" s="90" t="s">
        <v>2923</v>
      </c>
      <c r="B484" s="89" t="s">
        <v>2461</v>
      </c>
      <c r="C484" s="89">
        <v>2</v>
      </c>
      <c r="D484" s="103">
        <v>0.00028556019672057415</v>
      </c>
      <c r="E484" s="103">
        <v>3.68103007067304</v>
      </c>
      <c r="F484" s="89" t="s">
        <v>3520</v>
      </c>
      <c r="G484" s="89" t="b">
        <v>0</v>
      </c>
      <c r="H484" s="89" t="b">
        <v>0</v>
      </c>
      <c r="I484" s="89" t="b">
        <v>0</v>
      </c>
      <c r="J484" s="89" t="b">
        <v>0</v>
      </c>
      <c r="K484" s="89" t="b">
        <v>0</v>
      </c>
      <c r="L484" s="89" t="b">
        <v>0</v>
      </c>
    </row>
    <row r="485" spans="1:12" ht="15">
      <c r="A485" s="90" t="s">
        <v>3019</v>
      </c>
      <c r="B485" s="89" t="s">
        <v>1678</v>
      </c>
      <c r="C485" s="89">
        <v>2</v>
      </c>
      <c r="D485" s="103">
        <v>0.00024407029310759347</v>
      </c>
      <c r="E485" s="103">
        <v>3.203908815953378</v>
      </c>
      <c r="F485" s="89" t="s">
        <v>3520</v>
      </c>
      <c r="G485" s="89" t="b">
        <v>0</v>
      </c>
      <c r="H485" s="89" t="b">
        <v>0</v>
      </c>
      <c r="I485" s="89" t="b">
        <v>0</v>
      </c>
      <c r="J485" s="89" t="b">
        <v>0</v>
      </c>
      <c r="K485" s="89" t="b">
        <v>0</v>
      </c>
      <c r="L485" s="89" t="b">
        <v>0</v>
      </c>
    </row>
    <row r="486" spans="1:12" ht="15">
      <c r="A486" s="90" t="s">
        <v>1975</v>
      </c>
      <c r="B486" s="89" t="s">
        <v>3399</v>
      </c>
      <c r="C486" s="89">
        <v>2</v>
      </c>
      <c r="D486" s="103">
        <v>0.00028556019672057415</v>
      </c>
      <c r="E486" s="103">
        <v>3.459181321056684</v>
      </c>
      <c r="F486" s="89" t="s">
        <v>3520</v>
      </c>
      <c r="G486" s="89" t="b">
        <v>0</v>
      </c>
      <c r="H486" s="89" t="b">
        <v>0</v>
      </c>
      <c r="I486" s="89" t="b">
        <v>0</v>
      </c>
      <c r="J486" s="89" t="b">
        <v>0</v>
      </c>
      <c r="K486" s="89" t="b">
        <v>0</v>
      </c>
      <c r="L486" s="89" t="b">
        <v>0</v>
      </c>
    </row>
    <row r="487" spans="1:12" ht="15">
      <c r="A487" s="90" t="s">
        <v>3240</v>
      </c>
      <c r="B487" s="89" t="s">
        <v>1196</v>
      </c>
      <c r="C487" s="89">
        <v>2</v>
      </c>
      <c r="D487" s="103">
        <v>0.00028556019672057415</v>
      </c>
      <c r="E487" s="103">
        <v>3.459181321056684</v>
      </c>
      <c r="F487" s="89" t="s">
        <v>3520</v>
      </c>
      <c r="G487" s="89" t="b">
        <v>0</v>
      </c>
      <c r="H487" s="89" t="b">
        <v>0</v>
      </c>
      <c r="I487" s="89" t="b">
        <v>0</v>
      </c>
      <c r="J487" s="89" t="b">
        <v>0</v>
      </c>
      <c r="K487" s="89" t="b">
        <v>0</v>
      </c>
      <c r="L487" s="89" t="b">
        <v>0</v>
      </c>
    </row>
    <row r="488" spans="1:12" ht="15">
      <c r="A488" s="90" t="s">
        <v>2976</v>
      </c>
      <c r="B488" s="89" t="s">
        <v>2132</v>
      </c>
      <c r="C488" s="89">
        <v>2</v>
      </c>
      <c r="D488" s="103">
        <v>0.00028556019672057415</v>
      </c>
      <c r="E488" s="103">
        <v>3.55609133406474</v>
      </c>
      <c r="F488" s="89" t="s">
        <v>3520</v>
      </c>
      <c r="G488" s="89" t="b">
        <v>0</v>
      </c>
      <c r="H488" s="89" t="b">
        <v>0</v>
      </c>
      <c r="I488" s="89" t="b">
        <v>0</v>
      </c>
      <c r="J488" s="89" t="b">
        <v>0</v>
      </c>
      <c r="K488" s="89" t="b">
        <v>0</v>
      </c>
      <c r="L488" s="89" t="b">
        <v>0</v>
      </c>
    </row>
    <row r="489" spans="1:12" ht="15">
      <c r="A489" s="90" t="s">
        <v>1456</v>
      </c>
      <c r="B489" s="89" t="s">
        <v>1618</v>
      </c>
      <c r="C489" s="89">
        <v>2</v>
      </c>
      <c r="D489" s="103">
        <v>0.00024407029310759347</v>
      </c>
      <c r="E489" s="103">
        <v>1.0163880951169149</v>
      </c>
      <c r="F489" s="89" t="s">
        <v>3520</v>
      </c>
      <c r="G489" s="89" t="b">
        <v>0</v>
      </c>
      <c r="H489" s="89" t="b">
        <v>0</v>
      </c>
      <c r="I489" s="89" t="b">
        <v>0</v>
      </c>
      <c r="J489" s="89" t="b">
        <v>0</v>
      </c>
      <c r="K489" s="89" t="b">
        <v>0</v>
      </c>
      <c r="L489" s="89" t="b">
        <v>0</v>
      </c>
    </row>
    <row r="490" spans="1:12" ht="15">
      <c r="A490" s="90" t="s">
        <v>1726</v>
      </c>
      <c r="B490" s="89" t="s">
        <v>1455</v>
      </c>
      <c r="C490" s="89">
        <v>2</v>
      </c>
      <c r="D490" s="103">
        <v>0.00024407029310759347</v>
      </c>
      <c r="E490" s="103">
        <v>1.1089333027225212</v>
      </c>
      <c r="F490" s="89" t="s">
        <v>3520</v>
      </c>
      <c r="G490" s="89" t="b">
        <v>0</v>
      </c>
      <c r="H490" s="89" t="b">
        <v>0</v>
      </c>
      <c r="I490" s="89" t="b">
        <v>0</v>
      </c>
      <c r="J490" s="89" t="b">
        <v>0</v>
      </c>
      <c r="K490" s="89" t="b">
        <v>0</v>
      </c>
      <c r="L490" s="89" t="b">
        <v>0</v>
      </c>
    </row>
    <row r="491" spans="1:12" ht="15">
      <c r="A491" s="90" t="s">
        <v>2746</v>
      </c>
      <c r="B491" s="89" t="s">
        <v>1506</v>
      </c>
      <c r="C491" s="89">
        <v>2</v>
      </c>
      <c r="D491" s="103">
        <v>0.00028556019672057415</v>
      </c>
      <c r="E491" s="103">
        <v>2.8571213297287215</v>
      </c>
      <c r="F491" s="89" t="s">
        <v>3520</v>
      </c>
      <c r="G491" s="89" t="b">
        <v>0</v>
      </c>
      <c r="H491" s="89" t="b">
        <v>0</v>
      </c>
      <c r="I491" s="89" t="b">
        <v>0</v>
      </c>
      <c r="J491" s="89" t="b">
        <v>0</v>
      </c>
      <c r="K491" s="89" t="b">
        <v>0</v>
      </c>
      <c r="L491" s="89" t="b">
        <v>0</v>
      </c>
    </row>
    <row r="492" spans="1:12" ht="15">
      <c r="A492" s="90" t="s">
        <v>1543</v>
      </c>
      <c r="B492" s="89" t="s">
        <v>1867</v>
      </c>
      <c r="C492" s="89">
        <v>2</v>
      </c>
      <c r="D492" s="103">
        <v>0.00028556019672057415</v>
      </c>
      <c r="E492" s="103">
        <v>2.4769100880171155</v>
      </c>
      <c r="F492" s="89" t="s">
        <v>3520</v>
      </c>
      <c r="G492" s="89" t="b">
        <v>0</v>
      </c>
      <c r="H492" s="89" t="b">
        <v>0</v>
      </c>
      <c r="I492" s="89" t="b">
        <v>0</v>
      </c>
      <c r="J492" s="89" t="b">
        <v>1</v>
      </c>
      <c r="K492" s="89" t="b">
        <v>0</v>
      </c>
      <c r="L492" s="89" t="b">
        <v>0</v>
      </c>
    </row>
    <row r="493" spans="1:12" ht="15">
      <c r="A493" s="90" t="s">
        <v>3449</v>
      </c>
      <c r="B493" s="89" t="s">
        <v>2043</v>
      </c>
      <c r="C493" s="89">
        <v>2</v>
      </c>
      <c r="D493" s="103">
        <v>0.00028556019672057415</v>
      </c>
      <c r="E493" s="103">
        <v>3.459181321056684</v>
      </c>
      <c r="F493" s="89" t="s">
        <v>3520</v>
      </c>
      <c r="G493" s="89" t="b">
        <v>0</v>
      </c>
      <c r="H493" s="89" t="b">
        <v>0</v>
      </c>
      <c r="I493" s="89" t="b">
        <v>0</v>
      </c>
      <c r="J493" s="89" t="b">
        <v>0</v>
      </c>
      <c r="K493" s="89" t="b">
        <v>0</v>
      </c>
      <c r="L493" s="89" t="b">
        <v>0</v>
      </c>
    </row>
    <row r="494" spans="1:12" ht="15">
      <c r="A494" s="90" t="s">
        <v>1753</v>
      </c>
      <c r="B494" s="89" t="s">
        <v>2218</v>
      </c>
      <c r="C494" s="89">
        <v>2</v>
      </c>
      <c r="D494" s="103">
        <v>0.00028556019672057415</v>
      </c>
      <c r="E494" s="103">
        <v>2.954031342736778</v>
      </c>
      <c r="F494" s="89" t="s">
        <v>3520</v>
      </c>
      <c r="G494" s="89" t="b">
        <v>0</v>
      </c>
      <c r="H494" s="89" t="b">
        <v>0</v>
      </c>
      <c r="I494" s="89" t="b">
        <v>0</v>
      </c>
      <c r="J494" s="89" t="b">
        <v>0</v>
      </c>
      <c r="K494" s="89" t="b">
        <v>0</v>
      </c>
      <c r="L494" s="89" t="b">
        <v>0</v>
      </c>
    </row>
    <row r="495" spans="1:12" ht="15">
      <c r="A495" s="90" t="s">
        <v>1461</v>
      </c>
      <c r="B495" s="89" t="s">
        <v>2023</v>
      </c>
      <c r="C495" s="89">
        <v>2</v>
      </c>
      <c r="D495" s="103">
        <v>0.00024407029310759347</v>
      </c>
      <c r="E495" s="103">
        <v>1.8517262978420155</v>
      </c>
      <c r="F495" s="89" t="s">
        <v>3520</v>
      </c>
      <c r="G495" s="89" t="b">
        <v>0</v>
      </c>
      <c r="H495" s="89" t="b">
        <v>0</v>
      </c>
      <c r="I495" s="89" t="b">
        <v>0</v>
      </c>
      <c r="J495" s="89" t="b">
        <v>0</v>
      </c>
      <c r="K495" s="89" t="b">
        <v>0</v>
      </c>
      <c r="L495" s="89" t="b">
        <v>0</v>
      </c>
    </row>
    <row r="496" spans="1:12" ht="15">
      <c r="A496" s="90" t="s">
        <v>1571</v>
      </c>
      <c r="B496" s="89" t="s">
        <v>1532</v>
      </c>
      <c r="C496" s="89">
        <v>2</v>
      </c>
      <c r="D496" s="103">
        <v>0.00024407029310759347</v>
      </c>
      <c r="E496" s="103">
        <v>2.108933302722521</v>
      </c>
      <c r="F496" s="89" t="s">
        <v>3520</v>
      </c>
      <c r="G496" s="89" t="b">
        <v>1</v>
      </c>
      <c r="H496" s="89" t="b">
        <v>0</v>
      </c>
      <c r="I496" s="89" t="b">
        <v>0</v>
      </c>
      <c r="J496" s="89" t="b">
        <v>0</v>
      </c>
      <c r="K496" s="89" t="b">
        <v>0</v>
      </c>
      <c r="L496" s="89" t="b">
        <v>0</v>
      </c>
    </row>
    <row r="497" spans="1:12" ht="15">
      <c r="A497" s="90" t="s">
        <v>2646</v>
      </c>
      <c r="B497" s="89" t="s">
        <v>2022</v>
      </c>
      <c r="C497" s="89">
        <v>2</v>
      </c>
      <c r="D497" s="103">
        <v>0.00028556019672057415</v>
      </c>
      <c r="E497" s="103">
        <v>3.2830900620010026</v>
      </c>
      <c r="F497" s="89" t="s">
        <v>3520</v>
      </c>
      <c r="G497" s="89" t="b">
        <v>0</v>
      </c>
      <c r="H497" s="89" t="b">
        <v>0</v>
      </c>
      <c r="I497" s="89" t="b">
        <v>0</v>
      </c>
      <c r="J497" s="89" t="b">
        <v>0</v>
      </c>
      <c r="K497" s="89" t="b">
        <v>0</v>
      </c>
      <c r="L497" s="89" t="b">
        <v>0</v>
      </c>
    </row>
    <row r="498" spans="1:12" ht="15">
      <c r="A498" s="90" t="s">
        <v>2053</v>
      </c>
      <c r="B498" s="89" t="s">
        <v>1628</v>
      </c>
      <c r="C498" s="89">
        <v>2</v>
      </c>
      <c r="D498" s="103">
        <v>0.00028556019672057415</v>
      </c>
      <c r="E498" s="103">
        <v>2.71881863156244</v>
      </c>
      <c r="F498" s="89" t="s">
        <v>3520</v>
      </c>
      <c r="G498" s="89" t="b">
        <v>0</v>
      </c>
      <c r="H498" s="89" t="b">
        <v>0</v>
      </c>
      <c r="I498" s="89" t="b">
        <v>0</v>
      </c>
      <c r="J498" s="89" t="b">
        <v>0</v>
      </c>
      <c r="K498" s="89" t="b">
        <v>0</v>
      </c>
      <c r="L498" s="89" t="b">
        <v>0</v>
      </c>
    </row>
    <row r="499" spans="1:12" ht="15">
      <c r="A499" s="90" t="s">
        <v>1585</v>
      </c>
      <c r="B499" s="89" t="s">
        <v>2858</v>
      </c>
      <c r="C499" s="89">
        <v>2</v>
      </c>
      <c r="D499" s="103">
        <v>0.00028556019672057415</v>
      </c>
      <c r="E499" s="103">
        <v>3.0442079730858658</v>
      </c>
      <c r="F499" s="89" t="s">
        <v>3520</v>
      </c>
      <c r="G499" s="89" t="b">
        <v>0</v>
      </c>
      <c r="H499" s="89" t="b">
        <v>0</v>
      </c>
      <c r="I499" s="89" t="b">
        <v>0</v>
      </c>
      <c r="J499" s="89" t="b">
        <v>0</v>
      </c>
      <c r="K499" s="89" t="b">
        <v>0</v>
      </c>
      <c r="L499" s="89" t="b">
        <v>0</v>
      </c>
    </row>
    <row r="500" spans="1:12" ht="15">
      <c r="A500" s="90" t="s">
        <v>3314</v>
      </c>
      <c r="B500" s="89" t="s">
        <v>1490</v>
      </c>
      <c r="C500" s="89">
        <v>2</v>
      </c>
      <c r="D500" s="103">
        <v>0.00028556019672057415</v>
      </c>
      <c r="E500" s="103">
        <v>2.7109932940504837</v>
      </c>
      <c r="F500" s="89" t="s">
        <v>3520</v>
      </c>
      <c r="G500" s="89" t="b">
        <v>0</v>
      </c>
      <c r="H500" s="89" t="b">
        <v>0</v>
      </c>
      <c r="I500" s="89" t="b">
        <v>0</v>
      </c>
      <c r="J500" s="89" t="b">
        <v>0</v>
      </c>
      <c r="K500" s="89" t="b">
        <v>0</v>
      </c>
      <c r="L500" s="89" t="b">
        <v>0</v>
      </c>
    </row>
    <row r="501" spans="1:12" ht="15">
      <c r="A501" s="90" t="s">
        <v>3114</v>
      </c>
      <c r="B501" s="89" t="s">
        <v>2741</v>
      </c>
      <c r="C501" s="89">
        <v>2</v>
      </c>
      <c r="D501" s="103">
        <v>0.00028556019672057415</v>
      </c>
      <c r="E501" s="103">
        <v>3.8571213297287215</v>
      </c>
      <c r="F501" s="89" t="s">
        <v>3520</v>
      </c>
      <c r="G501" s="89" t="b">
        <v>0</v>
      </c>
      <c r="H501" s="89" t="b">
        <v>0</v>
      </c>
      <c r="I501" s="89" t="b">
        <v>0</v>
      </c>
      <c r="J501" s="89" t="b">
        <v>0</v>
      </c>
      <c r="K501" s="89" t="b">
        <v>0</v>
      </c>
      <c r="L501" s="89" t="b">
        <v>0</v>
      </c>
    </row>
    <row r="502" spans="1:12" ht="15">
      <c r="A502" s="90" t="s">
        <v>1627</v>
      </c>
      <c r="B502" s="89" t="s">
        <v>2041</v>
      </c>
      <c r="C502" s="89">
        <v>2</v>
      </c>
      <c r="D502" s="103">
        <v>0.00028556019672057415</v>
      </c>
      <c r="E502" s="103">
        <v>2.71881863156244</v>
      </c>
      <c r="F502" s="89" t="s">
        <v>3520</v>
      </c>
      <c r="G502" s="89" t="b">
        <v>0</v>
      </c>
      <c r="H502" s="89" t="b">
        <v>0</v>
      </c>
      <c r="I502" s="89" t="b">
        <v>0</v>
      </c>
      <c r="J502" s="89" t="b">
        <v>0</v>
      </c>
      <c r="K502" s="89" t="b">
        <v>0</v>
      </c>
      <c r="L502" s="89" t="b">
        <v>0</v>
      </c>
    </row>
    <row r="503" spans="1:12" ht="15">
      <c r="A503" s="90" t="s">
        <v>1462</v>
      </c>
      <c r="B503" s="89" t="s">
        <v>1472</v>
      </c>
      <c r="C503" s="89">
        <v>2</v>
      </c>
      <c r="D503" s="103">
        <v>0.00024407029310759347</v>
      </c>
      <c r="E503" s="103">
        <v>1.072504037095846</v>
      </c>
      <c r="F503" s="89" t="s">
        <v>3520</v>
      </c>
      <c r="G503" s="89" t="b">
        <v>0</v>
      </c>
      <c r="H503" s="89" t="b">
        <v>0</v>
      </c>
      <c r="I503" s="89" t="b">
        <v>0</v>
      </c>
      <c r="J503" s="89" t="b">
        <v>0</v>
      </c>
      <c r="K503" s="89" t="b">
        <v>0</v>
      </c>
      <c r="L503" s="89" t="b">
        <v>0</v>
      </c>
    </row>
    <row r="504" spans="1:12" ht="15">
      <c r="A504" s="90" t="s">
        <v>1457</v>
      </c>
      <c r="B504" s="89" t="s">
        <v>3268</v>
      </c>
      <c r="C504" s="89">
        <v>2</v>
      </c>
      <c r="D504" s="103">
        <v>0.00028556019672057415</v>
      </c>
      <c r="E504" s="103">
        <v>1.811798350942064</v>
      </c>
      <c r="F504" s="89" t="s">
        <v>3520</v>
      </c>
      <c r="G504" s="89" t="b">
        <v>0</v>
      </c>
      <c r="H504" s="89" t="b">
        <v>0</v>
      </c>
      <c r="I504" s="89" t="b">
        <v>0</v>
      </c>
      <c r="J504" s="89" t="b">
        <v>0</v>
      </c>
      <c r="K504" s="89" t="b">
        <v>0</v>
      </c>
      <c r="L504" s="89" t="b">
        <v>0</v>
      </c>
    </row>
    <row r="505" spans="1:12" ht="15">
      <c r="A505" s="90" t="s">
        <v>1458</v>
      </c>
      <c r="B505" s="89" t="s">
        <v>1842</v>
      </c>
      <c r="C505" s="89">
        <v>2</v>
      </c>
      <c r="D505" s="103">
        <v>0.00024407029310759347</v>
      </c>
      <c r="E505" s="103">
        <v>1.5876083855108052</v>
      </c>
      <c r="F505" s="89" t="s">
        <v>3520</v>
      </c>
      <c r="G505" s="89" t="b">
        <v>0</v>
      </c>
      <c r="H505" s="89" t="b">
        <v>0</v>
      </c>
      <c r="I505" s="89" t="b">
        <v>0</v>
      </c>
      <c r="J505" s="89" t="b">
        <v>0</v>
      </c>
      <c r="K505" s="89" t="b">
        <v>1</v>
      </c>
      <c r="L505" s="89" t="b">
        <v>0</v>
      </c>
    </row>
    <row r="506" spans="1:12" ht="15">
      <c r="A506" s="90" t="s">
        <v>1563</v>
      </c>
      <c r="B506" s="89" t="s">
        <v>3458</v>
      </c>
      <c r="C506" s="89">
        <v>2</v>
      </c>
      <c r="D506" s="103">
        <v>0.00028556019672057415</v>
      </c>
      <c r="E506" s="103">
        <v>2.9820600663370214</v>
      </c>
      <c r="F506" s="89" t="s">
        <v>3520</v>
      </c>
      <c r="G506" s="89" t="b">
        <v>0</v>
      </c>
      <c r="H506" s="89" t="b">
        <v>0</v>
      </c>
      <c r="I506" s="89" t="b">
        <v>0</v>
      </c>
      <c r="J506" s="89" t="b">
        <v>0</v>
      </c>
      <c r="K506" s="89" t="b">
        <v>0</v>
      </c>
      <c r="L506" s="89" t="b">
        <v>0</v>
      </c>
    </row>
    <row r="507" spans="1:12" ht="15">
      <c r="A507" s="90" t="s">
        <v>2026</v>
      </c>
      <c r="B507" s="89" t="s">
        <v>1533</v>
      </c>
      <c r="C507" s="89">
        <v>2</v>
      </c>
      <c r="D507" s="103">
        <v>0.00028556019672057415</v>
      </c>
      <c r="E507" s="103">
        <v>2.55609133406474</v>
      </c>
      <c r="F507" s="89" t="s">
        <v>3520</v>
      </c>
      <c r="G507" s="89" t="b">
        <v>0</v>
      </c>
      <c r="H507" s="89" t="b">
        <v>0</v>
      </c>
      <c r="I507" s="89" t="b">
        <v>0</v>
      </c>
      <c r="J507" s="89" t="b">
        <v>0</v>
      </c>
      <c r="K507" s="89" t="b">
        <v>0</v>
      </c>
      <c r="L507" s="89" t="b">
        <v>0</v>
      </c>
    </row>
    <row r="508" spans="1:12" ht="15">
      <c r="A508" s="90" t="s">
        <v>1459</v>
      </c>
      <c r="B508" s="89" t="s">
        <v>1949</v>
      </c>
      <c r="C508" s="89">
        <v>2</v>
      </c>
      <c r="D508" s="103">
        <v>0.00024407029310759347</v>
      </c>
      <c r="E508" s="103">
        <v>1.6957533274937466</v>
      </c>
      <c r="F508" s="89" t="s">
        <v>3520</v>
      </c>
      <c r="G508" s="89" t="b">
        <v>0</v>
      </c>
      <c r="H508" s="89" t="b">
        <v>0</v>
      </c>
      <c r="I508" s="89" t="b">
        <v>0</v>
      </c>
      <c r="J508" s="89" t="b">
        <v>0</v>
      </c>
      <c r="K508" s="89" t="b">
        <v>0</v>
      </c>
      <c r="L508" s="89" t="b">
        <v>0</v>
      </c>
    </row>
    <row r="509" spans="1:12" ht="15">
      <c r="A509" s="90" t="s">
        <v>1747</v>
      </c>
      <c r="B509" s="89" t="s">
        <v>2976</v>
      </c>
      <c r="C509" s="89">
        <v>2</v>
      </c>
      <c r="D509" s="103">
        <v>0.00028556019672057415</v>
      </c>
      <c r="E509" s="103">
        <v>3.255061338400759</v>
      </c>
      <c r="F509" s="89" t="s">
        <v>3520</v>
      </c>
      <c r="G509" s="89" t="b">
        <v>0</v>
      </c>
      <c r="H509" s="89" t="b">
        <v>0</v>
      </c>
      <c r="I509" s="89" t="b">
        <v>0</v>
      </c>
      <c r="J509" s="89" t="b">
        <v>0</v>
      </c>
      <c r="K509" s="89" t="b">
        <v>0</v>
      </c>
      <c r="L509" s="89" t="b">
        <v>0</v>
      </c>
    </row>
    <row r="510" spans="1:12" ht="15">
      <c r="A510" s="90" t="s">
        <v>2077</v>
      </c>
      <c r="B510" s="89" t="s">
        <v>1700</v>
      </c>
      <c r="C510" s="89">
        <v>2</v>
      </c>
      <c r="D510" s="103">
        <v>0.00024407029310759347</v>
      </c>
      <c r="E510" s="103">
        <v>2.80596880728134</v>
      </c>
      <c r="F510" s="89" t="s">
        <v>3520</v>
      </c>
      <c r="G510" s="89" t="b">
        <v>0</v>
      </c>
      <c r="H510" s="89" t="b">
        <v>0</v>
      </c>
      <c r="I510" s="89" t="b">
        <v>0</v>
      </c>
      <c r="J510" s="89" t="b">
        <v>0</v>
      </c>
      <c r="K510" s="89" t="b">
        <v>0</v>
      </c>
      <c r="L510" s="89" t="b">
        <v>0</v>
      </c>
    </row>
    <row r="511" spans="1:12" ht="15">
      <c r="A511" s="90" t="s">
        <v>1983</v>
      </c>
      <c r="B511" s="89" t="s">
        <v>2074</v>
      </c>
      <c r="C511" s="89">
        <v>2</v>
      </c>
      <c r="D511" s="103">
        <v>0.00028556019672057415</v>
      </c>
      <c r="E511" s="103">
        <v>3.0612413123846465</v>
      </c>
      <c r="F511" s="89" t="s">
        <v>3520</v>
      </c>
      <c r="G511" s="89" t="b">
        <v>0</v>
      </c>
      <c r="H511" s="89" t="b">
        <v>0</v>
      </c>
      <c r="I511" s="89" t="b">
        <v>0</v>
      </c>
      <c r="J511" s="89" t="b">
        <v>0</v>
      </c>
      <c r="K511" s="89" t="b">
        <v>1</v>
      </c>
      <c r="L511" s="89" t="b">
        <v>0</v>
      </c>
    </row>
    <row r="512" spans="1:12" ht="15">
      <c r="A512" s="90" t="s">
        <v>3189</v>
      </c>
      <c r="B512" s="89" t="s">
        <v>1455</v>
      </c>
      <c r="C512" s="89">
        <v>2</v>
      </c>
      <c r="D512" s="103">
        <v>0.00024407029310759347</v>
      </c>
      <c r="E512" s="103">
        <v>1.7109932940504835</v>
      </c>
      <c r="F512" s="89" t="s">
        <v>3520</v>
      </c>
      <c r="G512" s="89" t="b">
        <v>0</v>
      </c>
      <c r="H512" s="89" t="b">
        <v>0</v>
      </c>
      <c r="I512" s="89" t="b">
        <v>0</v>
      </c>
      <c r="J512" s="89" t="b">
        <v>0</v>
      </c>
      <c r="K512" s="89" t="b">
        <v>0</v>
      </c>
      <c r="L512" s="89" t="b">
        <v>0</v>
      </c>
    </row>
    <row r="513" spans="1:12" ht="15">
      <c r="A513" s="90" t="s">
        <v>1463</v>
      </c>
      <c r="B513" s="89" t="s">
        <v>2910</v>
      </c>
      <c r="C513" s="89">
        <v>2</v>
      </c>
      <c r="D513" s="103">
        <v>0.00024407029310759347</v>
      </c>
      <c r="E513" s="103">
        <v>2.4099632983865025</v>
      </c>
      <c r="F513" s="89" t="s">
        <v>3520</v>
      </c>
      <c r="G513" s="89" t="b">
        <v>0</v>
      </c>
      <c r="H513" s="89" t="b">
        <v>0</v>
      </c>
      <c r="I513" s="89" t="b">
        <v>0</v>
      </c>
      <c r="J513" s="89" t="b">
        <v>0</v>
      </c>
      <c r="K513" s="89" t="b">
        <v>0</v>
      </c>
      <c r="L513" s="89" t="b">
        <v>0</v>
      </c>
    </row>
    <row r="514" spans="1:12" ht="15">
      <c r="A514" s="90" t="s">
        <v>1666</v>
      </c>
      <c r="B514" s="89" t="s">
        <v>2872</v>
      </c>
      <c r="C514" s="89">
        <v>2</v>
      </c>
      <c r="D514" s="103">
        <v>0.00024407029310759347</v>
      </c>
      <c r="E514" s="103">
        <v>3.1581513253927027</v>
      </c>
      <c r="F514" s="89" t="s">
        <v>3520</v>
      </c>
      <c r="G514" s="89" t="b">
        <v>0</v>
      </c>
      <c r="H514" s="89" t="b">
        <v>0</v>
      </c>
      <c r="I514" s="89" t="b">
        <v>0</v>
      </c>
      <c r="J514" s="89" t="b">
        <v>0</v>
      </c>
      <c r="K514" s="89" t="b">
        <v>0</v>
      </c>
      <c r="L514" s="89" t="b">
        <v>0</v>
      </c>
    </row>
    <row r="515" spans="1:12" ht="15">
      <c r="A515" s="90" t="s">
        <v>1461</v>
      </c>
      <c r="B515" s="89" t="s">
        <v>1909</v>
      </c>
      <c r="C515" s="89">
        <v>2</v>
      </c>
      <c r="D515" s="103">
        <v>0.00024407029310759347</v>
      </c>
      <c r="E515" s="103">
        <v>1.7725450517943906</v>
      </c>
      <c r="F515" s="89" t="s">
        <v>3520</v>
      </c>
      <c r="G515" s="89" t="b">
        <v>0</v>
      </c>
      <c r="H515" s="89" t="b">
        <v>0</v>
      </c>
      <c r="I515" s="89" t="b">
        <v>0</v>
      </c>
      <c r="J515" s="89" t="b">
        <v>0</v>
      </c>
      <c r="K515" s="89" t="b">
        <v>0</v>
      </c>
      <c r="L515" s="89" t="b">
        <v>0</v>
      </c>
    </row>
    <row r="516" spans="1:12" ht="15">
      <c r="A516" s="90" t="s">
        <v>1530</v>
      </c>
      <c r="B516" s="89" t="s">
        <v>1520</v>
      </c>
      <c r="C516" s="89">
        <v>2</v>
      </c>
      <c r="D516" s="103">
        <v>0.00024407029310759347</v>
      </c>
      <c r="E516" s="103">
        <v>1.973459894575104</v>
      </c>
      <c r="F516" s="89" t="s">
        <v>3520</v>
      </c>
      <c r="G516" s="89" t="b">
        <v>0</v>
      </c>
      <c r="H516" s="89" t="b">
        <v>0</v>
      </c>
      <c r="I516" s="89" t="b">
        <v>0</v>
      </c>
      <c r="J516" s="89" t="b">
        <v>0</v>
      </c>
      <c r="K516" s="89" t="b">
        <v>0</v>
      </c>
      <c r="L516" s="89" t="b">
        <v>0</v>
      </c>
    </row>
    <row r="517" spans="1:12" ht="15">
      <c r="A517" s="90" t="s">
        <v>3152</v>
      </c>
      <c r="B517" s="89" t="s">
        <v>1704</v>
      </c>
      <c r="C517" s="89">
        <v>2</v>
      </c>
      <c r="D517" s="103">
        <v>0.00028556019672057415</v>
      </c>
      <c r="E517" s="103">
        <v>3.255061338400759</v>
      </c>
      <c r="F517" s="89" t="s">
        <v>3520</v>
      </c>
      <c r="G517" s="89" t="b">
        <v>0</v>
      </c>
      <c r="H517" s="89" t="b">
        <v>0</v>
      </c>
      <c r="I517" s="89" t="b">
        <v>0</v>
      </c>
      <c r="J517" s="89" t="b">
        <v>0</v>
      </c>
      <c r="K517" s="89" t="b">
        <v>0</v>
      </c>
      <c r="L517" s="89" t="b">
        <v>0</v>
      </c>
    </row>
    <row r="518" spans="1:12" ht="15">
      <c r="A518" s="90" t="s">
        <v>1600</v>
      </c>
      <c r="B518" s="89" t="s">
        <v>1578</v>
      </c>
      <c r="C518" s="89">
        <v>2</v>
      </c>
      <c r="D518" s="103">
        <v>0.00028556019672057415</v>
      </c>
      <c r="E518" s="103">
        <v>2.233872039330821</v>
      </c>
      <c r="F518" s="89" t="s">
        <v>3520</v>
      </c>
      <c r="G518" s="89" t="b">
        <v>0</v>
      </c>
      <c r="H518" s="89" t="b">
        <v>0</v>
      </c>
      <c r="I518" s="89" t="b">
        <v>0</v>
      </c>
      <c r="J518" s="89" t="b">
        <v>0</v>
      </c>
      <c r="K518" s="89" t="b">
        <v>0</v>
      </c>
      <c r="L518" s="89" t="b">
        <v>0</v>
      </c>
    </row>
    <row r="519" spans="1:12" ht="15">
      <c r="A519" s="90" t="s">
        <v>2058</v>
      </c>
      <c r="B519" s="89" t="s">
        <v>1264</v>
      </c>
      <c r="C519" s="89">
        <v>2</v>
      </c>
      <c r="D519" s="103">
        <v>0.00028556019672057415</v>
      </c>
      <c r="E519" s="103">
        <v>3.2830900620010026</v>
      </c>
      <c r="F519" s="89" t="s">
        <v>3520</v>
      </c>
      <c r="G519" s="89" t="b">
        <v>0</v>
      </c>
      <c r="H519" s="89" t="b">
        <v>0</v>
      </c>
      <c r="I519" s="89" t="b">
        <v>0</v>
      </c>
      <c r="J519" s="89" t="b">
        <v>0</v>
      </c>
      <c r="K519" s="89" t="b">
        <v>0</v>
      </c>
      <c r="L519" s="89" t="b">
        <v>0</v>
      </c>
    </row>
    <row r="520" spans="1:12" ht="15">
      <c r="A520" s="90" t="s">
        <v>1487</v>
      </c>
      <c r="B520" s="89" t="s">
        <v>1464</v>
      </c>
      <c r="C520" s="89">
        <v>2</v>
      </c>
      <c r="D520" s="103">
        <v>0.00024407029310759347</v>
      </c>
      <c r="E520" s="103">
        <v>1.3044531136165283</v>
      </c>
      <c r="F520" s="89" t="s">
        <v>3520</v>
      </c>
      <c r="G520" s="89" t="b">
        <v>0</v>
      </c>
      <c r="H520" s="89" t="b">
        <v>0</v>
      </c>
      <c r="I520" s="89" t="b">
        <v>0</v>
      </c>
      <c r="J520" s="89" t="b">
        <v>0</v>
      </c>
      <c r="K520" s="89" t="b">
        <v>0</v>
      </c>
      <c r="L520" s="89" t="b">
        <v>0</v>
      </c>
    </row>
    <row r="521" spans="1:12" ht="15">
      <c r="A521" s="90" t="s">
        <v>1935</v>
      </c>
      <c r="B521" s="89" t="s">
        <v>1499</v>
      </c>
      <c r="C521" s="89">
        <v>2</v>
      </c>
      <c r="D521" s="103">
        <v>0.00028556019672057415</v>
      </c>
      <c r="E521" s="103">
        <v>2.3193022346554475</v>
      </c>
      <c r="F521" s="89" t="s">
        <v>3520</v>
      </c>
      <c r="G521" s="89" t="b">
        <v>0</v>
      </c>
      <c r="H521" s="89" t="b">
        <v>0</v>
      </c>
      <c r="I521" s="89" t="b">
        <v>0</v>
      </c>
      <c r="J521" s="89" t="b">
        <v>0</v>
      </c>
      <c r="K521" s="89" t="b">
        <v>0</v>
      </c>
      <c r="L521" s="89" t="b">
        <v>0</v>
      </c>
    </row>
    <row r="522" spans="1:12" ht="15">
      <c r="A522" s="90" t="s">
        <v>3364</v>
      </c>
      <c r="B522" s="89" t="s">
        <v>3070</v>
      </c>
      <c r="C522" s="89">
        <v>2</v>
      </c>
      <c r="D522" s="103">
        <v>0.00024407029310759347</v>
      </c>
      <c r="E522" s="103">
        <v>3.8571213297287215</v>
      </c>
      <c r="F522" s="89" t="s">
        <v>3520</v>
      </c>
      <c r="G522" s="89" t="b">
        <v>0</v>
      </c>
      <c r="H522" s="89" t="b">
        <v>0</v>
      </c>
      <c r="I522" s="89" t="b">
        <v>0</v>
      </c>
      <c r="J522" s="89" t="b">
        <v>0</v>
      </c>
      <c r="K522" s="89" t="b">
        <v>0</v>
      </c>
      <c r="L522" s="89" t="b">
        <v>0</v>
      </c>
    </row>
    <row r="523" spans="1:12" ht="15">
      <c r="A523" s="90" t="s">
        <v>1455</v>
      </c>
      <c r="B523" s="89" t="s">
        <v>1745</v>
      </c>
      <c r="C523" s="89">
        <v>2</v>
      </c>
      <c r="D523" s="103">
        <v>0.00024407029310759347</v>
      </c>
      <c r="E523" s="103">
        <v>1.0997253009356973</v>
      </c>
      <c r="F523" s="89" t="s">
        <v>3520</v>
      </c>
      <c r="G523" s="89" t="b">
        <v>0</v>
      </c>
      <c r="H523" s="89" t="b">
        <v>0</v>
      </c>
      <c r="I523" s="89" t="b">
        <v>0</v>
      </c>
      <c r="J523" s="89" t="b">
        <v>0</v>
      </c>
      <c r="K523" s="89" t="b">
        <v>0</v>
      </c>
      <c r="L523" s="89" t="b">
        <v>0</v>
      </c>
    </row>
    <row r="524" spans="1:12" ht="15">
      <c r="A524" s="90" t="s">
        <v>3350</v>
      </c>
      <c r="B524" s="89" t="s">
        <v>1559</v>
      </c>
      <c r="C524" s="89">
        <v>2</v>
      </c>
      <c r="D524" s="103">
        <v>0.00024407029310759347</v>
      </c>
      <c r="E524" s="103">
        <v>2.9820600663370214</v>
      </c>
      <c r="F524" s="89" t="s">
        <v>3520</v>
      </c>
      <c r="G524" s="89" t="b">
        <v>0</v>
      </c>
      <c r="H524" s="89" t="b">
        <v>0</v>
      </c>
      <c r="I524" s="89" t="b">
        <v>0</v>
      </c>
      <c r="J524" s="89" t="b">
        <v>0</v>
      </c>
      <c r="K524" s="89" t="b">
        <v>0</v>
      </c>
      <c r="L524" s="89" t="b">
        <v>0</v>
      </c>
    </row>
    <row r="525" spans="1:12" ht="15">
      <c r="A525" s="90" t="s">
        <v>2162</v>
      </c>
      <c r="B525" s="89" t="s">
        <v>1595</v>
      </c>
      <c r="C525" s="89">
        <v>2</v>
      </c>
      <c r="D525" s="103">
        <v>0.00028556019672057415</v>
      </c>
      <c r="E525" s="103">
        <v>2.743177977421885</v>
      </c>
      <c r="F525" s="89" t="s">
        <v>3520</v>
      </c>
      <c r="G525" s="89" t="b">
        <v>0</v>
      </c>
      <c r="H525" s="89" t="b">
        <v>0</v>
      </c>
      <c r="I525" s="89" t="b">
        <v>0</v>
      </c>
      <c r="J525" s="89" t="b">
        <v>0</v>
      </c>
      <c r="K525" s="89" t="b">
        <v>0</v>
      </c>
      <c r="L525" s="89" t="b">
        <v>0</v>
      </c>
    </row>
    <row r="526" spans="1:12" ht="15">
      <c r="A526" s="90" t="s">
        <v>3401</v>
      </c>
      <c r="B526" s="89" t="s">
        <v>2862</v>
      </c>
      <c r="C526" s="89">
        <v>2</v>
      </c>
      <c r="D526" s="103">
        <v>0.00024407029310759347</v>
      </c>
      <c r="E526" s="103">
        <v>3.8571213297287215</v>
      </c>
      <c r="F526" s="89" t="s">
        <v>3520</v>
      </c>
      <c r="G526" s="89" t="b">
        <v>0</v>
      </c>
      <c r="H526" s="89" t="b">
        <v>0</v>
      </c>
      <c r="I526" s="89" t="b">
        <v>0</v>
      </c>
      <c r="J526" s="89" t="b">
        <v>0</v>
      </c>
      <c r="K526" s="89" t="b">
        <v>0</v>
      </c>
      <c r="L526" s="89" t="b">
        <v>0</v>
      </c>
    </row>
    <row r="527" spans="1:12" ht="15">
      <c r="A527" s="90" t="s">
        <v>1461</v>
      </c>
      <c r="B527" s="89" t="s">
        <v>1606</v>
      </c>
      <c r="C527" s="89">
        <v>2</v>
      </c>
      <c r="D527" s="103">
        <v>0.00024407029310759347</v>
      </c>
      <c r="E527" s="103">
        <v>1.4715150561304093</v>
      </c>
      <c r="F527" s="89" t="s">
        <v>3520</v>
      </c>
      <c r="G527" s="89" t="b">
        <v>0</v>
      </c>
      <c r="H527" s="89" t="b">
        <v>0</v>
      </c>
      <c r="I527" s="89" t="b">
        <v>0</v>
      </c>
      <c r="J527" s="89" t="b">
        <v>0</v>
      </c>
      <c r="K527" s="89" t="b">
        <v>0</v>
      </c>
      <c r="L527" s="89" t="b">
        <v>0</v>
      </c>
    </row>
    <row r="528" spans="1:12" ht="15">
      <c r="A528" s="90" t="s">
        <v>1578</v>
      </c>
      <c r="B528" s="89" t="s">
        <v>1790</v>
      </c>
      <c r="C528" s="89">
        <v>2</v>
      </c>
      <c r="D528" s="103">
        <v>0.00028556019672057415</v>
      </c>
      <c r="E528" s="103">
        <v>2.467955245364189</v>
      </c>
      <c r="F528" s="89" t="s">
        <v>3520</v>
      </c>
      <c r="G528" s="89" t="b">
        <v>0</v>
      </c>
      <c r="H528" s="89" t="b">
        <v>0</v>
      </c>
      <c r="I528" s="89" t="b">
        <v>0</v>
      </c>
      <c r="J528" s="89" t="b">
        <v>0</v>
      </c>
      <c r="K528" s="89" t="b">
        <v>0</v>
      </c>
      <c r="L528" s="89" t="b">
        <v>0</v>
      </c>
    </row>
    <row r="529" spans="1:12" ht="15">
      <c r="A529" s="90" t="s">
        <v>1460</v>
      </c>
      <c r="B529" s="89" t="s">
        <v>1932</v>
      </c>
      <c r="C529" s="89">
        <v>2</v>
      </c>
      <c r="D529" s="103">
        <v>0.00024407029310759347</v>
      </c>
      <c r="E529" s="103">
        <v>1.6767086968903977</v>
      </c>
      <c r="F529" s="89" t="s">
        <v>3520</v>
      </c>
      <c r="G529" s="89" t="b">
        <v>0</v>
      </c>
      <c r="H529" s="89" t="b">
        <v>0</v>
      </c>
      <c r="I529" s="89" t="b">
        <v>0</v>
      </c>
      <c r="J529" s="89" t="b">
        <v>0</v>
      </c>
      <c r="K529" s="89" t="b">
        <v>0</v>
      </c>
      <c r="L529" s="89" t="b">
        <v>0</v>
      </c>
    </row>
    <row r="530" spans="1:12" ht="15">
      <c r="A530" s="90" t="s">
        <v>965</v>
      </c>
      <c r="B530" s="89" t="s">
        <v>3072</v>
      </c>
      <c r="C530" s="89">
        <v>2</v>
      </c>
      <c r="D530" s="103">
        <v>0.00024407029310759347</v>
      </c>
      <c r="E530" s="103">
        <v>2.4769100880171155</v>
      </c>
      <c r="F530" s="89" t="s">
        <v>3520</v>
      </c>
      <c r="G530" s="89" t="b">
        <v>0</v>
      </c>
      <c r="H530" s="89" t="b">
        <v>0</v>
      </c>
      <c r="I530" s="89" t="b">
        <v>0</v>
      </c>
      <c r="J530" s="89" t="b">
        <v>0</v>
      </c>
      <c r="K530" s="89" t="b">
        <v>0</v>
      </c>
      <c r="L530" s="89" t="b">
        <v>0</v>
      </c>
    </row>
    <row r="531" spans="1:12" ht="15">
      <c r="A531" s="90" t="s">
        <v>1547</v>
      </c>
      <c r="B531" s="89" t="s">
        <v>3500</v>
      </c>
      <c r="C531" s="89">
        <v>2</v>
      </c>
      <c r="D531" s="103">
        <v>0.00028556019672057415</v>
      </c>
      <c r="E531" s="103">
        <v>2.9820600663370214</v>
      </c>
      <c r="F531" s="89" t="s">
        <v>3520</v>
      </c>
      <c r="G531" s="89" t="b">
        <v>0</v>
      </c>
      <c r="H531" s="89" t="b">
        <v>0</v>
      </c>
      <c r="I531" s="89" t="b">
        <v>0</v>
      </c>
      <c r="J531" s="89" t="b">
        <v>0</v>
      </c>
      <c r="K531" s="89" t="b">
        <v>0</v>
      </c>
      <c r="L531" s="89" t="b">
        <v>0</v>
      </c>
    </row>
    <row r="532" spans="1:12" ht="15">
      <c r="A532" s="90" t="s">
        <v>2658</v>
      </c>
      <c r="B532" s="89" t="s">
        <v>1488</v>
      </c>
      <c r="C532" s="89">
        <v>2</v>
      </c>
      <c r="D532" s="103">
        <v>0.00028556019672057415</v>
      </c>
      <c r="E532" s="103">
        <v>2.5196620684380653</v>
      </c>
      <c r="F532" s="89" t="s">
        <v>3520</v>
      </c>
      <c r="G532" s="89" t="b">
        <v>0</v>
      </c>
      <c r="H532" s="89" t="b">
        <v>0</v>
      </c>
      <c r="I532" s="89" t="b">
        <v>0</v>
      </c>
      <c r="J532" s="89" t="b">
        <v>0</v>
      </c>
      <c r="K532" s="89" t="b">
        <v>0</v>
      </c>
      <c r="L532" s="89" t="b">
        <v>0</v>
      </c>
    </row>
    <row r="533" spans="1:12" ht="15">
      <c r="A533" s="90" t="s">
        <v>1499</v>
      </c>
      <c r="B533" s="89" t="s">
        <v>2211</v>
      </c>
      <c r="C533" s="89">
        <v>2</v>
      </c>
      <c r="D533" s="103">
        <v>0.00028556019672057415</v>
      </c>
      <c r="E533" s="103">
        <v>2.495393493711129</v>
      </c>
      <c r="F533" s="89" t="s">
        <v>3520</v>
      </c>
      <c r="G533" s="89" t="b">
        <v>0</v>
      </c>
      <c r="H533" s="89" t="b">
        <v>0</v>
      </c>
      <c r="I533" s="89" t="b">
        <v>0</v>
      </c>
      <c r="J533" s="89" t="b">
        <v>0</v>
      </c>
      <c r="K533" s="89" t="b">
        <v>0</v>
      </c>
      <c r="L533" s="89" t="b">
        <v>0</v>
      </c>
    </row>
    <row r="534" spans="1:12" ht="15">
      <c r="A534" s="90" t="s">
        <v>2214</v>
      </c>
      <c r="B534" s="89" t="s">
        <v>1576</v>
      </c>
      <c r="C534" s="89">
        <v>2</v>
      </c>
      <c r="D534" s="103">
        <v>0.00024407029310759347</v>
      </c>
      <c r="E534" s="103">
        <v>2.7109932940504837</v>
      </c>
      <c r="F534" s="89" t="s">
        <v>3520</v>
      </c>
      <c r="G534" s="89" t="b">
        <v>0</v>
      </c>
      <c r="H534" s="89" t="b">
        <v>0</v>
      </c>
      <c r="I534" s="89" t="b">
        <v>0</v>
      </c>
      <c r="J534" s="89" t="b">
        <v>0</v>
      </c>
      <c r="K534" s="89" t="b">
        <v>0</v>
      </c>
      <c r="L534" s="89" t="b">
        <v>0</v>
      </c>
    </row>
    <row r="535" spans="1:12" ht="15">
      <c r="A535" s="90" t="s">
        <v>2046</v>
      </c>
      <c r="B535" s="89" t="s">
        <v>2449</v>
      </c>
      <c r="C535" s="89">
        <v>2</v>
      </c>
      <c r="D535" s="103">
        <v>0.00028556019672057415</v>
      </c>
      <c r="E535" s="103">
        <v>3.2830900620010026</v>
      </c>
      <c r="F535" s="89" t="s">
        <v>3520</v>
      </c>
      <c r="G535" s="89" t="b">
        <v>0</v>
      </c>
      <c r="H535" s="89" t="b">
        <v>0</v>
      </c>
      <c r="I535" s="89" t="b">
        <v>0</v>
      </c>
      <c r="J535" s="89" t="b">
        <v>0</v>
      </c>
      <c r="K535" s="89" t="b">
        <v>0</v>
      </c>
      <c r="L535" s="89" t="b">
        <v>0</v>
      </c>
    </row>
    <row r="536" spans="1:12" ht="15">
      <c r="A536" s="90" t="s">
        <v>2686</v>
      </c>
      <c r="B536" s="89" t="s">
        <v>1493</v>
      </c>
      <c r="C536" s="89">
        <v>2</v>
      </c>
      <c r="D536" s="103">
        <v>0.00024407029310759347</v>
      </c>
      <c r="E536" s="103">
        <v>2.760211316720665</v>
      </c>
      <c r="F536" s="89" t="s">
        <v>3520</v>
      </c>
      <c r="G536" s="89" t="b">
        <v>0</v>
      </c>
      <c r="H536" s="89" t="b">
        <v>0</v>
      </c>
      <c r="I536" s="89" t="b">
        <v>0</v>
      </c>
      <c r="J536" s="89" t="b">
        <v>0</v>
      </c>
      <c r="K536" s="89" t="b">
        <v>0</v>
      </c>
      <c r="L536" s="89" t="b">
        <v>0</v>
      </c>
    </row>
    <row r="537" spans="1:12" ht="15">
      <c r="A537" s="90" t="s">
        <v>2350</v>
      </c>
      <c r="B537" s="89" t="s">
        <v>1474</v>
      </c>
      <c r="C537" s="89">
        <v>2</v>
      </c>
      <c r="D537" s="103">
        <v>0.00024407029310759347</v>
      </c>
      <c r="E537" s="103">
        <v>2.3800000750090593</v>
      </c>
      <c r="F537" s="89" t="s">
        <v>3520</v>
      </c>
      <c r="G537" s="89" t="b">
        <v>0</v>
      </c>
      <c r="H537" s="89" t="b">
        <v>0</v>
      </c>
      <c r="I537" s="89" t="b">
        <v>0</v>
      </c>
      <c r="J537" s="89" t="b">
        <v>0</v>
      </c>
      <c r="K537" s="89" t="b">
        <v>0</v>
      </c>
      <c r="L537" s="89" t="b">
        <v>0</v>
      </c>
    </row>
    <row r="538" spans="1:12" ht="15">
      <c r="A538" s="90" t="s">
        <v>1466</v>
      </c>
      <c r="B538" s="89" t="s">
        <v>1650</v>
      </c>
      <c r="C538" s="89">
        <v>2</v>
      </c>
      <c r="D538" s="103">
        <v>0.00028556019672057415</v>
      </c>
      <c r="E538" s="103">
        <v>1.7743359594122714</v>
      </c>
      <c r="F538" s="89" t="s">
        <v>3520</v>
      </c>
      <c r="G538" s="89" t="b">
        <v>0</v>
      </c>
      <c r="H538" s="89" t="b">
        <v>0</v>
      </c>
      <c r="I538" s="89" t="b">
        <v>0</v>
      </c>
      <c r="J538" s="89" t="b">
        <v>0</v>
      </c>
      <c r="K538" s="89" t="b">
        <v>0</v>
      </c>
      <c r="L538" s="89" t="b">
        <v>0</v>
      </c>
    </row>
    <row r="539" spans="1:12" ht="15">
      <c r="A539" s="90" t="s">
        <v>3131</v>
      </c>
      <c r="B539" s="89" t="s">
        <v>2289</v>
      </c>
      <c r="C539" s="89">
        <v>2</v>
      </c>
      <c r="D539" s="103">
        <v>0.00028556019672057415</v>
      </c>
      <c r="E539" s="103">
        <v>3.55609133406474</v>
      </c>
      <c r="F539" s="89" t="s">
        <v>3520</v>
      </c>
      <c r="G539" s="89" t="b">
        <v>0</v>
      </c>
      <c r="H539" s="89" t="b">
        <v>0</v>
      </c>
      <c r="I539" s="89" t="b">
        <v>0</v>
      </c>
      <c r="J539" s="89" t="b">
        <v>0</v>
      </c>
      <c r="K539" s="89" t="b">
        <v>0</v>
      </c>
      <c r="L539" s="89" t="b">
        <v>0</v>
      </c>
    </row>
    <row r="540" spans="1:12" ht="15">
      <c r="A540" s="90" t="s">
        <v>1582</v>
      </c>
      <c r="B540" s="89" t="s">
        <v>1518</v>
      </c>
      <c r="C540" s="89">
        <v>2</v>
      </c>
      <c r="D540" s="103">
        <v>0.00028556019672057415</v>
      </c>
      <c r="E540" s="103">
        <v>2.089965463646541</v>
      </c>
      <c r="F540" s="89" t="s">
        <v>3520</v>
      </c>
      <c r="G540" s="89" t="b">
        <v>0</v>
      </c>
      <c r="H540" s="89" t="b">
        <v>0</v>
      </c>
      <c r="I540" s="89" t="b">
        <v>0</v>
      </c>
      <c r="J540" s="89" t="b">
        <v>0</v>
      </c>
      <c r="K540" s="89" t="b">
        <v>0</v>
      </c>
      <c r="L540" s="89" t="b">
        <v>0</v>
      </c>
    </row>
    <row r="541" spans="1:12" ht="15">
      <c r="A541" s="90" t="s">
        <v>2938</v>
      </c>
      <c r="B541" s="89" t="s">
        <v>2028</v>
      </c>
      <c r="C541" s="89">
        <v>2</v>
      </c>
      <c r="D541" s="103">
        <v>0.00024407029310759347</v>
      </c>
      <c r="E541" s="103">
        <v>3.459181321056684</v>
      </c>
      <c r="F541" s="89" t="s">
        <v>3520</v>
      </c>
      <c r="G541" s="89" t="b">
        <v>0</v>
      </c>
      <c r="H541" s="89" t="b">
        <v>0</v>
      </c>
      <c r="I541" s="89" t="b">
        <v>0</v>
      </c>
      <c r="J541" s="89" t="b">
        <v>0</v>
      </c>
      <c r="K541" s="89" t="b">
        <v>0</v>
      </c>
      <c r="L541" s="89" t="b">
        <v>0</v>
      </c>
    </row>
    <row r="542" spans="1:12" ht="15">
      <c r="A542" s="90" t="s">
        <v>1889</v>
      </c>
      <c r="B542" s="89" t="s">
        <v>1519</v>
      </c>
      <c r="C542" s="89">
        <v>2</v>
      </c>
      <c r="D542" s="103">
        <v>0.00024407029310759347</v>
      </c>
      <c r="E542" s="103">
        <v>2.425757565569734</v>
      </c>
      <c r="F542" s="89" t="s">
        <v>3520</v>
      </c>
      <c r="G542" s="89" t="b">
        <v>0</v>
      </c>
      <c r="H542" s="89" t="b">
        <v>0</v>
      </c>
      <c r="I542" s="89" t="b">
        <v>0</v>
      </c>
      <c r="J542" s="89" t="b">
        <v>0</v>
      </c>
      <c r="K542" s="89" t="b">
        <v>0</v>
      </c>
      <c r="L542" s="89" t="b">
        <v>0</v>
      </c>
    </row>
    <row r="543" spans="1:12" ht="15">
      <c r="A543" s="90" t="s">
        <v>3050</v>
      </c>
      <c r="B543" s="89" t="s">
        <v>1545</v>
      </c>
      <c r="C543" s="89">
        <v>2</v>
      </c>
      <c r="D543" s="103">
        <v>0.00028556019672057415</v>
      </c>
      <c r="E543" s="103">
        <v>2.954031342736778</v>
      </c>
      <c r="F543" s="89" t="s">
        <v>3520</v>
      </c>
      <c r="G543" s="89" t="b">
        <v>0</v>
      </c>
      <c r="H543" s="89" t="b">
        <v>0</v>
      </c>
      <c r="I543" s="89" t="b">
        <v>0</v>
      </c>
      <c r="J543" s="89" t="b">
        <v>0</v>
      </c>
      <c r="K543" s="89" t="b">
        <v>0</v>
      </c>
      <c r="L543" s="89" t="b">
        <v>0</v>
      </c>
    </row>
    <row r="544" spans="1:12" ht="15">
      <c r="A544" s="90" t="s">
        <v>1536</v>
      </c>
      <c r="B544" s="89" t="s">
        <v>1466</v>
      </c>
      <c r="C544" s="89">
        <v>2</v>
      </c>
      <c r="D544" s="103">
        <v>0.00028556019672057415</v>
      </c>
      <c r="E544" s="103">
        <v>1.6116086619145717</v>
      </c>
      <c r="F544" s="89" t="s">
        <v>3520</v>
      </c>
      <c r="G544" s="89" t="b">
        <v>0</v>
      </c>
      <c r="H544" s="89" t="b">
        <v>0</v>
      </c>
      <c r="I544" s="89" t="b">
        <v>0</v>
      </c>
      <c r="J544" s="89" t="b">
        <v>0</v>
      </c>
      <c r="K544" s="89" t="b">
        <v>0</v>
      </c>
      <c r="L544" s="89" t="b">
        <v>0</v>
      </c>
    </row>
    <row r="545" spans="1:12" ht="15">
      <c r="A545" s="90" t="s">
        <v>1641</v>
      </c>
      <c r="B545" s="89" t="s">
        <v>1638</v>
      </c>
      <c r="C545" s="89">
        <v>2</v>
      </c>
      <c r="D545" s="103">
        <v>0.00024407029310759347</v>
      </c>
      <c r="E545" s="103">
        <v>2.3763959507402337</v>
      </c>
      <c r="F545" s="89" t="s">
        <v>3520</v>
      </c>
      <c r="G545" s="89" t="b">
        <v>0</v>
      </c>
      <c r="H545" s="89" t="b">
        <v>0</v>
      </c>
      <c r="I545" s="89" t="b">
        <v>0</v>
      </c>
      <c r="J545" s="89" t="b">
        <v>0</v>
      </c>
      <c r="K545" s="89" t="b">
        <v>0</v>
      </c>
      <c r="L545" s="89" t="b">
        <v>0</v>
      </c>
    </row>
    <row r="546" spans="1:12" ht="15">
      <c r="A546" s="90" t="s">
        <v>2643</v>
      </c>
      <c r="B546" s="89" t="s">
        <v>3442</v>
      </c>
      <c r="C546" s="89">
        <v>2</v>
      </c>
      <c r="D546" s="103">
        <v>0.00028556019672057415</v>
      </c>
      <c r="E546" s="103">
        <v>3.68103007067304</v>
      </c>
      <c r="F546" s="89" t="s">
        <v>3520</v>
      </c>
      <c r="G546" s="89" t="b">
        <v>0</v>
      </c>
      <c r="H546" s="89" t="b">
        <v>1</v>
      </c>
      <c r="I546" s="89" t="b">
        <v>0</v>
      </c>
      <c r="J546" s="89" t="b">
        <v>0</v>
      </c>
      <c r="K546" s="89" t="b">
        <v>0</v>
      </c>
      <c r="L546" s="89" t="b">
        <v>0</v>
      </c>
    </row>
    <row r="547" spans="1:12" ht="15">
      <c r="A547" s="90" t="s">
        <v>2032</v>
      </c>
      <c r="B547" s="89" t="s">
        <v>1455</v>
      </c>
      <c r="C547" s="89">
        <v>2</v>
      </c>
      <c r="D547" s="103">
        <v>0.00024407029310759347</v>
      </c>
      <c r="E547" s="103">
        <v>1.313053285378446</v>
      </c>
      <c r="F547" s="89" t="s">
        <v>3520</v>
      </c>
      <c r="G547" s="89" t="b">
        <v>0</v>
      </c>
      <c r="H547" s="89" t="b">
        <v>0</v>
      </c>
      <c r="I547" s="89" t="b">
        <v>0</v>
      </c>
      <c r="J547" s="89" t="b">
        <v>0</v>
      </c>
      <c r="K547" s="89" t="b">
        <v>0</v>
      </c>
      <c r="L547" s="89" t="b">
        <v>0</v>
      </c>
    </row>
    <row r="548" spans="1:12" ht="15">
      <c r="A548" s="90" t="s">
        <v>1460</v>
      </c>
      <c r="B548" s="89" t="s">
        <v>1658</v>
      </c>
      <c r="C548" s="89">
        <v>2</v>
      </c>
      <c r="D548" s="103">
        <v>0.00024407029310759347</v>
      </c>
      <c r="E548" s="103">
        <v>1.5006174378347166</v>
      </c>
      <c r="F548" s="89" t="s">
        <v>3520</v>
      </c>
      <c r="G548" s="89" t="b">
        <v>0</v>
      </c>
      <c r="H548" s="89" t="b">
        <v>0</v>
      </c>
      <c r="I548" s="89" t="b">
        <v>0</v>
      </c>
      <c r="J548" s="89" t="b">
        <v>0</v>
      </c>
      <c r="K548" s="89" t="b">
        <v>0</v>
      </c>
      <c r="L548" s="89" t="b">
        <v>0</v>
      </c>
    </row>
    <row r="549" spans="1:12" ht="15">
      <c r="A549" s="90" t="s">
        <v>2388</v>
      </c>
      <c r="B549" s="89" t="s">
        <v>3221</v>
      </c>
      <c r="C549" s="89">
        <v>2</v>
      </c>
      <c r="D549" s="103">
        <v>0.00024407029310759347</v>
      </c>
      <c r="E549" s="103">
        <v>3.68103007067304</v>
      </c>
      <c r="F549" s="89" t="s">
        <v>3520</v>
      </c>
      <c r="G549" s="89" t="b">
        <v>0</v>
      </c>
      <c r="H549" s="89" t="b">
        <v>0</v>
      </c>
      <c r="I549" s="89" t="b">
        <v>0</v>
      </c>
      <c r="J549" s="89" t="b">
        <v>0</v>
      </c>
      <c r="K549" s="89" t="b">
        <v>0</v>
      </c>
      <c r="L549" s="89" t="b">
        <v>0</v>
      </c>
    </row>
    <row r="550" spans="1:12" ht="15">
      <c r="A550" s="90" t="s">
        <v>1462</v>
      </c>
      <c r="B550" s="89" t="s">
        <v>1614</v>
      </c>
      <c r="C550" s="89">
        <v>2</v>
      </c>
      <c r="D550" s="103">
        <v>0.00028556019672057415</v>
      </c>
      <c r="E550" s="103">
        <v>1.6165720814461217</v>
      </c>
      <c r="F550" s="89" t="s">
        <v>3520</v>
      </c>
      <c r="G550" s="89" t="b">
        <v>0</v>
      </c>
      <c r="H550" s="89" t="b">
        <v>0</v>
      </c>
      <c r="I550" s="89" t="b">
        <v>0</v>
      </c>
      <c r="J550" s="89" t="b">
        <v>0</v>
      </c>
      <c r="K550" s="89" t="b">
        <v>0</v>
      </c>
      <c r="L550" s="89" t="b">
        <v>0</v>
      </c>
    </row>
    <row r="551" spans="1:12" ht="15">
      <c r="A551" s="90" t="s">
        <v>1517</v>
      </c>
      <c r="B551" s="89" t="s">
        <v>1585</v>
      </c>
      <c r="C551" s="89">
        <v>2</v>
      </c>
      <c r="D551" s="103">
        <v>0.00028556019672057415</v>
      </c>
      <c r="E551" s="103">
        <v>2.066484367797018</v>
      </c>
      <c r="F551" s="89" t="s">
        <v>3520</v>
      </c>
      <c r="G551" s="89" t="b">
        <v>0</v>
      </c>
      <c r="H551" s="89" t="b">
        <v>0</v>
      </c>
      <c r="I551" s="89" t="b">
        <v>0</v>
      </c>
      <c r="J551" s="89" t="b">
        <v>0</v>
      </c>
      <c r="K551" s="89" t="b">
        <v>0</v>
      </c>
      <c r="L551" s="89" t="b">
        <v>0</v>
      </c>
    </row>
    <row r="552" spans="1:12" ht="15">
      <c r="A552" s="90" t="s">
        <v>1456</v>
      </c>
      <c r="B552" s="89" t="s">
        <v>1594</v>
      </c>
      <c r="C552" s="89">
        <v>2</v>
      </c>
      <c r="D552" s="103">
        <v>0.00024407029310759347</v>
      </c>
      <c r="E552" s="103">
        <v>0.9816259888577029</v>
      </c>
      <c r="F552" s="89" t="s">
        <v>3520</v>
      </c>
      <c r="G552" s="89" t="b">
        <v>0</v>
      </c>
      <c r="H552" s="89" t="b">
        <v>0</v>
      </c>
      <c r="I552" s="89" t="b">
        <v>0</v>
      </c>
      <c r="J552" s="89" t="b">
        <v>0</v>
      </c>
      <c r="K552" s="89" t="b">
        <v>0</v>
      </c>
      <c r="L552" s="89" t="b">
        <v>0</v>
      </c>
    </row>
    <row r="553" spans="1:12" ht="15">
      <c r="A553" s="90" t="s">
        <v>1587</v>
      </c>
      <c r="B553" s="89" t="s">
        <v>1496</v>
      </c>
      <c r="C553" s="89">
        <v>2</v>
      </c>
      <c r="D553" s="103">
        <v>0.00024407029310759347</v>
      </c>
      <c r="E553" s="103">
        <v>1.965026727038241</v>
      </c>
      <c r="F553" s="89" t="s">
        <v>3520</v>
      </c>
      <c r="G553" s="89" t="b">
        <v>0</v>
      </c>
      <c r="H553" s="89" t="b">
        <v>1</v>
      </c>
      <c r="I553" s="89" t="b">
        <v>0</v>
      </c>
      <c r="J553" s="89" t="b">
        <v>0</v>
      </c>
      <c r="K553" s="89" t="b">
        <v>0</v>
      </c>
      <c r="L553" s="89" t="b">
        <v>0</v>
      </c>
    </row>
    <row r="554" spans="1:12" ht="15">
      <c r="A554" s="90" t="s">
        <v>2345</v>
      </c>
      <c r="B554" s="89" t="s">
        <v>1893</v>
      </c>
      <c r="C554" s="89">
        <v>2</v>
      </c>
      <c r="D554" s="103">
        <v>0.00028556019672057415</v>
      </c>
      <c r="E554" s="103">
        <v>3.203908815953378</v>
      </c>
      <c r="F554" s="89" t="s">
        <v>3520</v>
      </c>
      <c r="G554" s="89" t="b">
        <v>0</v>
      </c>
      <c r="H554" s="89" t="b">
        <v>0</v>
      </c>
      <c r="I554" s="89" t="b">
        <v>0</v>
      </c>
      <c r="J554" s="89" t="b">
        <v>0</v>
      </c>
      <c r="K554" s="89" t="b">
        <v>0</v>
      </c>
      <c r="L554" s="89" t="b">
        <v>0</v>
      </c>
    </row>
    <row r="555" spans="1:12" ht="15">
      <c r="A555" s="90" t="s">
        <v>1455</v>
      </c>
      <c r="B555" s="89" t="s">
        <v>1838</v>
      </c>
      <c r="C555" s="89">
        <v>2</v>
      </c>
      <c r="D555" s="103">
        <v>0.00024407029310759347</v>
      </c>
      <c r="E555" s="103">
        <v>1.2246640375439972</v>
      </c>
      <c r="F555" s="89" t="s">
        <v>3520</v>
      </c>
      <c r="G555" s="89" t="b">
        <v>0</v>
      </c>
      <c r="H555" s="89" t="b">
        <v>0</v>
      </c>
      <c r="I555" s="89" t="b">
        <v>0</v>
      </c>
      <c r="J555" s="89" t="b">
        <v>0</v>
      </c>
      <c r="K555" s="89" t="b">
        <v>0</v>
      </c>
      <c r="L555" s="89" t="b">
        <v>0</v>
      </c>
    </row>
    <row r="556" spans="1:12" ht="15">
      <c r="A556" s="90" t="s">
        <v>1457</v>
      </c>
      <c r="B556" s="89" t="s">
        <v>1971</v>
      </c>
      <c r="C556" s="89">
        <v>2</v>
      </c>
      <c r="D556" s="103">
        <v>0.00028556019672057415</v>
      </c>
      <c r="E556" s="103">
        <v>1.4138583422700264</v>
      </c>
      <c r="F556" s="89" t="s">
        <v>3520</v>
      </c>
      <c r="G556" s="89" t="b">
        <v>0</v>
      </c>
      <c r="H556" s="89" t="b">
        <v>0</v>
      </c>
      <c r="I556" s="89" t="b">
        <v>0</v>
      </c>
      <c r="J556" s="89" t="b">
        <v>0</v>
      </c>
      <c r="K556" s="89" t="b">
        <v>0</v>
      </c>
      <c r="L556" s="89" t="b">
        <v>0</v>
      </c>
    </row>
    <row r="557" spans="1:12" ht="15">
      <c r="A557" s="90" t="s">
        <v>1526</v>
      </c>
      <c r="B557" s="89" t="s">
        <v>3177</v>
      </c>
      <c r="C557" s="89">
        <v>2</v>
      </c>
      <c r="D557" s="103">
        <v>0.00028556019672057415</v>
      </c>
      <c r="E557" s="103">
        <v>2.927702404014429</v>
      </c>
      <c r="F557" s="89" t="s">
        <v>3520</v>
      </c>
      <c r="G557" s="89" t="b">
        <v>0</v>
      </c>
      <c r="H557" s="89" t="b">
        <v>0</v>
      </c>
      <c r="I557" s="89" t="b">
        <v>0</v>
      </c>
      <c r="J557" s="89" t="b">
        <v>0</v>
      </c>
      <c r="K557" s="89" t="b">
        <v>0</v>
      </c>
      <c r="L557" s="89" t="b">
        <v>0</v>
      </c>
    </row>
    <row r="558" spans="1:12" ht="15">
      <c r="A558" s="90" t="s">
        <v>3386</v>
      </c>
      <c r="B558" s="89" t="s">
        <v>1822</v>
      </c>
      <c r="C558" s="89">
        <v>2</v>
      </c>
      <c r="D558" s="103">
        <v>0.00028556019672057415</v>
      </c>
      <c r="E558" s="103">
        <v>3.313053285378446</v>
      </c>
      <c r="F558" s="89" t="s">
        <v>3520</v>
      </c>
      <c r="G558" s="89" t="b">
        <v>0</v>
      </c>
      <c r="H558" s="89" t="b">
        <v>0</v>
      </c>
      <c r="I558" s="89" t="b">
        <v>0</v>
      </c>
      <c r="J558" s="89" t="b">
        <v>0</v>
      </c>
      <c r="K558" s="89" t="b">
        <v>0</v>
      </c>
      <c r="L558" s="89" t="b">
        <v>0</v>
      </c>
    </row>
    <row r="559" spans="1:12" ht="15">
      <c r="A559" s="90" t="s">
        <v>2326</v>
      </c>
      <c r="B559" s="89" t="s">
        <v>3162</v>
      </c>
      <c r="C559" s="89">
        <v>2</v>
      </c>
      <c r="D559" s="103">
        <v>0.00028556019672057415</v>
      </c>
      <c r="E559" s="103">
        <v>3.68103007067304</v>
      </c>
      <c r="F559" s="89" t="s">
        <v>3520</v>
      </c>
      <c r="G559" s="89" t="b">
        <v>0</v>
      </c>
      <c r="H559" s="89" t="b">
        <v>0</v>
      </c>
      <c r="I559" s="89" t="b">
        <v>0</v>
      </c>
      <c r="J559" s="89" t="b">
        <v>0</v>
      </c>
      <c r="K559" s="89" t="b">
        <v>0</v>
      </c>
      <c r="L559" s="89" t="b">
        <v>0</v>
      </c>
    </row>
    <row r="560" spans="1:12" ht="15">
      <c r="A560" s="90" t="s">
        <v>1511</v>
      </c>
      <c r="B560" s="89" t="s">
        <v>2700</v>
      </c>
      <c r="C560" s="89">
        <v>2</v>
      </c>
      <c r="D560" s="103">
        <v>0.00024407029310759347</v>
      </c>
      <c r="E560" s="103">
        <v>2.8571213297287215</v>
      </c>
      <c r="F560" s="89" t="s">
        <v>3520</v>
      </c>
      <c r="G560" s="89" t="b">
        <v>0</v>
      </c>
      <c r="H560" s="89" t="b">
        <v>0</v>
      </c>
      <c r="I560" s="89" t="b">
        <v>0</v>
      </c>
      <c r="J560" s="89" t="b">
        <v>0</v>
      </c>
      <c r="K560" s="89" t="b">
        <v>0</v>
      </c>
      <c r="L560" s="89" t="b">
        <v>0</v>
      </c>
    </row>
    <row r="561" spans="1:12" ht="15">
      <c r="A561" s="90" t="s">
        <v>2650</v>
      </c>
      <c r="B561" s="89" t="s">
        <v>1455</v>
      </c>
      <c r="C561" s="89">
        <v>2</v>
      </c>
      <c r="D561" s="103">
        <v>0.00024407029310759347</v>
      </c>
      <c r="E561" s="103">
        <v>1.5349020349948024</v>
      </c>
      <c r="F561" s="89" t="s">
        <v>3520</v>
      </c>
      <c r="G561" s="89" t="b">
        <v>0</v>
      </c>
      <c r="H561" s="89" t="b">
        <v>0</v>
      </c>
      <c r="I561" s="89" t="b">
        <v>0</v>
      </c>
      <c r="J561" s="89" t="b">
        <v>0</v>
      </c>
      <c r="K561" s="89" t="b">
        <v>0</v>
      </c>
      <c r="L561" s="89" t="b">
        <v>0</v>
      </c>
    </row>
    <row r="562" spans="1:12" ht="15">
      <c r="A562" s="90" t="s">
        <v>1642</v>
      </c>
      <c r="B562" s="89" t="s">
        <v>2734</v>
      </c>
      <c r="C562" s="89">
        <v>2</v>
      </c>
      <c r="D562" s="103">
        <v>0.00024407029310759347</v>
      </c>
      <c r="E562" s="103">
        <v>3.116758640234478</v>
      </c>
      <c r="F562" s="89" t="s">
        <v>3520</v>
      </c>
      <c r="G562" s="89" t="b">
        <v>0</v>
      </c>
      <c r="H562" s="89" t="b">
        <v>0</v>
      </c>
      <c r="I562" s="89" t="b">
        <v>0</v>
      </c>
      <c r="J562" s="89" t="b">
        <v>0</v>
      </c>
      <c r="K562" s="89" t="b">
        <v>0</v>
      </c>
      <c r="L562" s="89" t="b">
        <v>0</v>
      </c>
    </row>
    <row r="563" spans="1:12" ht="15">
      <c r="A563" s="90" t="s">
        <v>2206</v>
      </c>
      <c r="B563" s="89" t="s">
        <v>1526</v>
      </c>
      <c r="C563" s="89">
        <v>2</v>
      </c>
      <c r="D563" s="103">
        <v>0.00028556019672057415</v>
      </c>
      <c r="E563" s="103">
        <v>2.626672408350448</v>
      </c>
      <c r="F563" s="89" t="s">
        <v>3520</v>
      </c>
      <c r="G563" s="89" t="b">
        <v>0</v>
      </c>
      <c r="H563" s="89" t="b">
        <v>0</v>
      </c>
      <c r="I563" s="89" t="b">
        <v>0</v>
      </c>
      <c r="J563" s="89" t="b">
        <v>0</v>
      </c>
      <c r="K563" s="89" t="b">
        <v>0</v>
      </c>
      <c r="L563" s="89" t="b">
        <v>0</v>
      </c>
    </row>
    <row r="564" spans="1:12" ht="15">
      <c r="A564" s="90" t="s">
        <v>3204</v>
      </c>
      <c r="B564" s="89" t="s">
        <v>3107</v>
      </c>
      <c r="C564" s="89">
        <v>2</v>
      </c>
      <c r="D564" s="103">
        <v>0.00028556019672057415</v>
      </c>
      <c r="E564" s="103">
        <v>3.8571213297287215</v>
      </c>
      <c r="F564" s="89" t="s">
        <v>3520</v>
      </c>
      <c r="G564" s="89" t="b">
        <v>0</v>
      </c>
      <c r="H564" s="89" t="b">
        <v>0</v>
      </c>
      <c r="I564" s="89" t="b">
        <v>0</v>
      </c>
      <c r="J564" s="89" t="b">
        <v>0</v>
      </c>
      <c r="K564" s="89" t="b">
        <v>0</v>
      </c>
      <c r="L564" s="89" t="b">
        <v>0</v>
      </c>
    </row>
    <row r="565" spans="1:12" ht="15">
      <c r="A565" s="90" t="s">
        <v>1683</v>
      </c>
      <c r="B565" s="89" t="s">
        <v>1463</v>
      </c>
      <c r="C565" s="89">
        <v>2</v>
      </c>
      <c r="D565" s="103">
        <v>0.00028556019672057415</v>
      </c>
      <c r="E565" s="103">
        <v>1.7567507846111585</v>
      </c>
      <c r="F565" s="89" t="s">
        <v>3520</v>
      </c>
      <c r="G565" s="89" t="b">
        <v>0</v>
      </c>
      <c r="H565" s="89" t="b">
        <v>0</v>
      </c>
      <c r="I565" s="89" t="b">
        <v>0</v>
      </c>
      <c r="J565" s="89" t="b">
        <v>0</v>
      </c>
      <c r="K565" s="89" t="b">
        <v>0</v>
      </c>
      <c r="L565" s="89" t="b">
        <v>0</v>
      </c>
    </row>
    <row r="566" spans="1:12" ht="15">
      <c r="A566" s="90" t="s">
        <v>3455</v>
      </c>
      <c r="B566" s="89" t="s">
        <v>3279</v>
      </c>
      <c r="C566" s="89">
        <v>2</v>
      </c>
      <c r="D566" s="103">
        <v>0.00028556019672057415</v>
      </c>
      <c r="E566" s="103">
        <v>3.8571213297287215</v>
      </c>
      <c r="F566" s="89" t="s">
        <v>3520</v>
      </c>
      <c r="G566" s="89" t="b">
        <v>0</v>
      </c>
      <c r="H566" s="89" t="b">
        <v>0</v>
      </c>
      <c r="I566" s="89" t="b">
        <v>0</v>
      </c>
      <c r="J566" s="89" t="b">
        <v>0</v>
      </c>
      <c r="K566" s="89" t="b">
        <v>0</v>
      </c>
      <c r="L566" s="89" t="b">
        <v>0</v>
      </c>
    </row>
    <row r="567" spans="1:12" ht="15">
      <c r="A567" s="90" t="s">
        <v>1683</v>
      </c>
      <c r="B567" s="89" t="s">
        <v>1735</v>
      </c>
      <c r="C567" s="89">
        <v>2</v>
      </c>
      <c r="D567" s="103">
        <v>0.00028556019672057415</v>
      </c>
      <c r="E567" s="103">
        <v>2.6018488246254154</v>
      </c>
      <c r="F567" s="89" t="s">
        <v>3520</v>
      </c>
      <c r="G567" s="89" t="b">
        <v>0</v>
      </c>
      <c r="H567" s="89" t="b">
        <v>0</v>
      </c>
      <c r="I567" s="89" t="b">
        <v>0</v>
      </c>
      <c r="J567" s="89" t="b">
        <v>0</v>
      </c>
      <c r="K567" s="89" t="b">
        <v>0</v>
      </c>
      <c r="L567" s="89" t="b">
        <v>0</v>
      </c>
    </row>
    <row r="568" spans="1:12" ht="15">
      <c r="A568" s="90" t="s">
        <v>1457</v>
      </c>
      <c r="B568" s="89" t="s">
        <v>2369</v>
      </c>
      <c r="C568" s="89">
        <v>2</v>
      </c>
      <c r="D568" s="103">
        <v>0.00024407029310759347</v>
      </c>
      <c r="E568" s="103">
        <v>1.6357070918863827</v>
      </c>
      <c r="F568" s="89" t="s">
        <v>3520</v>
      </c>
      <c r="G568" s="89" t="b">
        <v>0</v>
      </c>
      <c r="H568" s="89" t="b">
        <v>0</v>
      </c>
      <c r="I568" s="89" t="b">
        <v>0</v>
      </c>
      <c r="J568" s="89" t="b">
        <v>0</v>
      </c>
      <c r="K568" s="89" t="b">
        <v>0</v>
      </c>
      <c r="L568" s="89" t="b">
        <v>0</v>
      </c>
    </row>
    <row r="569" spans="1:12" ht="15">
      <c r="A569" s="90" t="s">
        <v>1564</v>
      </c>
      <c r="B569" s="89" t="s">
        <v>1603</v>
      </c>
      <c r="C569" s="89">
        <v>2</v>
      </c>
      <c r="D569" s="103">
        <v>0.00024407029310759347</v>
      </c>
      <c r="E569" s="103">
        <v>2.203908815953378</v>
      </c>
      <c r="F569" s="89" t="s">
        <v>3520</v>
      </c>
      <c r="G569" s="89" t="b">
        <v>0</v>
      </c>
      <c r="H569" s="89" t="b">
        <v>0</v>
      </c>
      <c r="I569" s="89" t="b">
        <v>0</v>
      </c>
      <c r="J569" s="89" t="b">
        <v>0</v>
      </c>
      <c r="K569" s="89" t="b">
        <v>0</v>
      </c>
      <c r="L569" s="89" t="b">
        <v>0</v>
      </c>
    </row>
    <row r="570" spans="1:12" ht="15">
      <c r="A570" s="90" t="s">
        <v>2756</v>
      </c>
      <c r="B570" s="89" t="s">
        <v>2056</v>
      </c>
      <c r="C570" s="89">
        <v>2</v>
      </c>
      <c r="D570" s="103">
        <v>0.00024407029310759347</v>
      </c>
      <c r="E570" s="103">
        <v>3.459181321056684</v>
      </c>
      <c r="F570" s="89" t="s">
        <v>3520</v>
      </c>
      <c r="G570" s="89" t="b">
        <v>0</v>
      </c>
      <c r="H570" s="89" t="b">
        <v>0</v>
      </c>
      <c r="I570" s="89" t="b">
        <v>0</v>
      </c>
      <c r="J570" s="89" t="b">
        <v>0</v>
      </c>
      <c r="K570" s="89" t="b">
        <v>0</v>
      </c>
      <c r="L570" s="89" t="b">
        <v>0</v>
      </c>
    </row>
    <row r="571" spans="1:12" ht="15">
      <c r="A571" s="90" t="s">
        <v>1747</v>
      </c>
      <c r="B571" s="89" t="s">
        <v>2132</v>
      </c>
      <c r="C571" s="89">
        <v>2</v>
      </c>
      <c r="D571" s="103">
        <v>0.00028556019672057415</v>
      </c>
      <c r="E571" s="103">
        <v>2.954031342736778</v>
      </c>
      <c r="F571" s="89" t="s">
        <v>3520</v>
      </c>
      <c r="G571" s="89" t="b">
        <v>0</v>
      </c>
      <c r="H571" s="89" t="b">
        <v>0</v>
      </c>
      <c r="I571" s="89" t="b">
        <v>0</v>
      </c>
      <c r="J571" s="89" t="b">
        <v>0</v>
      </c>
      <c r="K571" s="89" t="b">
        <v>0</v>
      </c>
      <c r="L571" s="89" t="b">
        <v>0</v>
      </c>
    </row>
    <row r="572" spans="1:12" ht="15">
      <c r="A572" s="90" t="s">
        <v>3125</v>
      </c>
      <c r="B572" s="89" t="s">
        <v>2204</v>
      </c>
      <c r="C572" s="89">
        <v>2</v>
      </c>
      <c r="D572" s="103">
        <v>0.00028556019672057415</v>
      </c>
      <c r="E572" s="103">
        <v>3.55609133406474</v>
      </c>
      <c r="F572" s="89" t="s">
        <v>3520</v>
      </c>
      <c r="G572" s="89" t="b">
        <v>0</v>
      </c>
      <c r="H572" s="89" t="b">
        <v>0</v>
      </c>
      <c r="I572" s="89" t="b">
        <v>0</v>
      </c>
      <c r="J572" s="89" t="b">
        <v>0</v>
      </c>
      <c r="K572" s="89" t="b">
        <v>0</v>
      </c>
      <c r="L572" s="89" t="b">
        <v>0</v>
      </c>
    </row>
    <row r="573" spans="1:12" ht="15">
      <c r="A573" s="90" t="s">
        <v>3249</v>
      </c>
      <c r="B573" s="89" t="s">
        <v>2116</v>
      </c>
      <c r="C573" s="89">
        <v>2</v>
      </c>
      <c r="D573" s="103">
        <v>0.00028556019672057415</v>
      </c>
      <c r="E573" s="103">
        <v>3.55609133406474</v>
      </c>
      <c r="F573" s="89" t="s">
        <v>3520</v>
      </c>
      <c r="G573" s="89" t="b">
        <v>0</v>
      </c>
      <c r="H573" s="89" t="b">
        <v>0</v>
      </c>
      <c r="I573" s="89" t="b">
        <v>0</v>
      </c>
      <c r="J573" s="89" t="b">
        <v>0</v>
      </c>
      <c r="K573" s="89" t="b">
        <v>0</v>
      </c>
      <c r="L573" s="89" t="b">
        <v>0</v>
      </c>
    </row>
    <row r="574" spans="1:12" ht="15">
      <c r="A574" s="90" t="s">
        <v>2834</v>
      </c>
      <c r="B574" s="89" t="s">
        <v>1457</v>
      </c>
      <c r="C574" s="89">
        <v>2</v>
      </c>
      <c r="D574" s="103">
        <v>0.00024407029310759347</v>
      </c>
      <c r="E574" s="103">
        <v>1.809846462344542</v>
      </c>
      <c r="F574" s="89" t="s">
        <v>3520</v>
      </c>
      <c r="G574" s="89" t="b">
        <v>0</v>
      </c>
      <c r="H574" s="89" t="b">
        <v>0</v>
      </c>
      <c r="I574" s="89" t="b">
        <v>0</v>
      </c>
      <c r="J574" s="89" t="b">
        <v>0</v>
      </c>
      <c r="K574" s="89" t="b">
        <v>0</v>
      </c>
      <c r="L574" s="89" t="b">
        <v>0</v>
      </c>
    </row>
    <row r="575" spans="1:12" ht="15">
      <c r="A575" s="90" t="s">
        <v>3144</v>
      </c>
      <c r="B575" s="89" t="s">
        <v>1946</v>
      </c>
      <c r="C575" s="89">
        <v>2</v>
      </c>
      <c r="D575" s="103">
        <v>0.00028556019672057415</v>
      </c>
      <c r="E575" s="103">
        <v>3.3800000750090593</v>
      </c>
      <c r="F575" s="89" t="s">
        <v>3520</v>
      </c>
      <c r="G575" s="89" t="b">
        <v>0</v>
      </c>
      <c r="H575" s="89" t="b">
        <v>0</v>
      </c>
      <c r="I575" s="89" t="b">
        <v>0</v>
      </c>
      <c r="J575" s="89" t="b">
        <v>0</v>
      </c>
      <c r="K575" s="89" t="b">
        <v>0</v>
      </c>
      <c r="L575" s="89" t="b">
        <v>0</v>
      </c>
    </row>
    <row r="576" spans="1:12" ht="15">
      <c r="A576" s="90" t="s">
        <v>1458</v>
      </c>
      <c r="B576" s="89" t="s">
        <v>1553</v>
      </c>
      <c r="C576" s="89">
        <v>2</v>
      </c>
      <c r="D576" s="103">
        <v>0.00024407029310759347</v>
      </c>
      <c r="E576" s="103">
        <v>1.1896683768387677</v>
      </c>
      <c r="F576" s="89" t="s">
        <v>3520</v>
      </c>
      <c r="G576" s="89" t="b">
        <v>0</v>
      </c>
      <c r="H576" s="89" t="b">
        <v>0</v>
      </c>
      <c r="I576" s="89" t="b">
        <v>0</v>
      </c>
      <c r="J576" s="89" t="b">
        <v>0</v>
      </c>
      <c r="K576" s="89" t="b">
        <v>0</v>
      </c>
      <c r="L576" s="89" t="b">
        <v>0</v>
      </c>
    </row>
    <row r="577" spans="1:12" ht="15">
      <c r="A577" s="90" t="s">
        <v>1873</v>
      </c>
      <c r="B577" s="89" t="s">
        <v>2042</v>
      </c>
      <c r="C577" s="89">
        <v>2</v>
      </c>
      <c r="D577" s="103">
        <v>0.00028556019672057415</v>
      </c>
      <c r="E577" s="103">
        <v>2.9820600663370214</v>
      </c>
      <c r="F577" s="89" t="s">
        <v>3520</v>
      </c>
      <c r="G577" s="89" t="b">
        <v>0</v>
      </c>
      <c r="H577" s="89" t="b">
        <v>0</v>
      </c>
      <c r="I577" s="89" t="b">
        <v>0</v>
      </c>
      <c r="J577" s="89" t="b">
        <v>0</v>
      </c>
      <c r="K577" s="89" t="b">
        <v>0</v>
      </c>
      <c r="L577" s="89" t="b">
        <v>0</v>
      </c>
    </row>
    <row r="578" spans="1:12" ht="15">
      <c r="A578" s="90" t="s">
        <v>3071</v>
      </c>
      <c r="B578" s="89" t="s">
        <v>2335</v>
      </c>
      <c r="C578" s="89">
        <v>2</v>
      </c>
      <c r="D578" s="103">
        <v>0.00028556019672057415</v>
      </c>
      <c r="E578" s="103">
        <v>3.68103007067304</v>
      </c>
      <c r="F578" s="89" t="s">
        <v>3520</v>
      </c>
      <c r="G578" s="89" t="b">
        <v>0</v>
      </c>
      <c r="H578" s="89" t="b">
        <v>0</v>
      </c>
      <c r="I578" s="89" t="b">
        <v>0</v>
      </c>
      <c r="J578" s="89" t="b">
        <v>0</v>
      </c>
      <c r="K578" s="89" t="b">
        <v>0</v>
      </c>
      <c r="L578" s="89" t="b">
        <v>0</v>
      </c>
    </row>
    <row r="579" spans="1:12" ht="15">
      <c r="A579" s="90" t="s">
        <v>2330</v>
      </c>
      <c r="B579" s="89" t="s">
        <v>2961</v>
      </c>
      <c r="C579" s="89">
        <v>2</v>
      </c>
      <c r="D579" s="103">
        <v>0.00024407029310759347</v>
      </c>
      <c r="E579" s="103">
        <v>3.68103007067304</v>
      </c>
      <c r="F579" s="89" t="s">
        <v>3520</v>
      </c>
      <c r="G579" s="89" t="b">
        <v>0</v>
      </c>
      <c r="H579" s="89" t="b">
        <v>0</v>
      </c>
      <c r="I579" s="89" t="b">
        <v>0</v>
      </c>
      <c r="J579" s="89" t="b">
        <v>0</v>
      </c>
      <c r="K579" s="89" t="b">
        <v>0</v>
      </c>
      <c r="L579" s="89" t="b">
        <v>0</v>
      </c>
    </row>
    <row r="580" spans="1:12" ht="15">
      <c r="A580" s="90" t="s">
        <v>3262</v>
      </c>
      <c r="B580" s="89" t="s">
        <v>1963</v>
      </c>
      <c r="C580" s="89">
        <v>2</v>
      </c>
      <c r="D580" s="103">
        <v>0.00028556019672057415</v>
      </c>
      <c r="E580" s="103">
        <v>3.459181321056684</v>
      </c>
      <c r="F580" s="89" t="s">
        <v>3520</v>
      </c>
      <c r="G580" s="89" t="b">
        <v>0</v>
      </c>
      <c r="H580" s="89" t="b">
        <v>0</v>
      </c>
      <c r="I580" s="89" t="b">
        <v>0</v>
      </c>
      <c r="J580" s="89" t="b">
        <v>0</v>
      </c>
      <c r="K580" s="89" t="b">
        <v>0</v>
      </c>
      <c r="L580" s="89" t="b">
        <v>0</v>
      </c>
    </row>
    <row r="581" spans="1:12" ht="15">
      <c r="A581" s="90" t="s">
        <v>1538</v>
      </c>
      <c r="B581" s="89" t="s">
        <v>3420</v>
      </c>
      <c r="C581" s="89">
        <v>2</v>
      </c>
      <c r="D581" s="103">
        <v>0.00028556019672057415</v>
      </c>
      <c r="E581" s="103">
        <v>2.954031342736778</v>
      </c>
      <c r="F581" s="89" t="s">
        <v>3520</v>
      </c>
      <c r="G581" s="89" t="b">
        <v>0</v>
      </c>
      <c r="H581" s="89" t="b">
        <v>0</v>
      </c>
      <c r="I581" s="89" t="b">
        <v>0</v>
      </c>
      <c r="J581" s="89" t="b">
        <v>0</v>
      </c>
      <c r="K581" s="89" t="b">
        <v>0</v>
      </c>
      <c r="L581" s="89" t="b">
        <v>0</v>
      </c>
    </row>
    <row r="582" spans="1:12" ht="15">
      <c r="A582" s="90" t="s">
        <v>1458</v>
      </c>
      <c r="B582" s="89" t="s">
        <v>3139</v>
      </c>
      <c r="C582" s="89">
        <v>2</v>
      </c>
      <c r="D582" s="103">
        <v>0.00028556019672057415</v>
      </c>
      <c r="E582" s="103">
        <v>2.0647296402304676</v>
      </c>
      <c r="F582" s="89" t="s">
        <v>3520</v>
      </c>
      <c r="G582" s="89" t="b">
        <v>0</v>
      </c>
      <c r="H582" s="89" t="b">
        <v>0</v>
      </c>
      <c r="I582" s="89" t="b">
        <v>0</v>
      </c>
      <c r="J582" s="89" t="b">
        <v>0</v>
      </c>
      <c r="K582" s="89" t="b">
        <v>0</v>
      </c>
      <c r="L582" s="89" t="b">
        <v>0</v>
      </c>
    </row>
    <row r="583" spans="1:12" ht="15">
      <c r="A583" s="90" t="s">
        <v>1635</v>
      </c>
      <c r="B583" s="89" t="s">
        <v>2416</v>
      </c>
      <c r="C583" s="89">
        <v>2</v>
      </c>
      <c r="D583" s="103">
        <v>0.00028556019672057415</v>
      </c>
      <c r="E583" s="103">
        <v>2.9406673811787964</v>
      </c>
      <c r="F583" s="89" t="s">
        <v>3520</v>
      </c>
      <c r="G583" s="89" t="b">
        <v>1</v>
      </c>
      <c r="H583" s="89" t="b">
        <v>0</v>
      </c>
      <c r="I583" s="89" t="b">
        <v>0</v>
      </c>
      <c r="J583" s="89" t="b">
        <v>0</v>
      </c>
      <c r="K583" s="89" t="b">
        <v>0</v>
      </c>
      <c r="L583" s="89" t="b">
        <v>0</v>
      </c>
    </row>
    <row r="584" spans="1:12" ht="15">
      <c r="A584" s="90" t="s">
        <v>1792</v>
      </c>
      <c r="B584" s="89" t="s">
        <v>1464</v>
      </c>
      <c r="C584" s="89">
        <v>2</v>
      </c>
      <c r="D584" s="103">
        <v>0.00024407029310759347</v>
      </c>
      <c r="E584" s="103">
        <v>1.9065131049444908</v>
      </c>
      <c r="F584" s="89" t="s">
        <v>3520</v>
      </c>
      <c r="G584" s="89" t="b">
        <v>0</v>
      </c>
      <c r="H584" s="89" t="b">
        <v>0</v>
      </c>
      <c r="I584" s="89" t="b">
        <v>0</v>
      </c>
      <c r="J584" s="89" t="b">
        <v>0</v>
      </c>
      <c r="K584" s="89" t="b">
        <v>0</v>
      </c>
      <c r="L584" s="89" t="b">
        <v>0</v>
      </c>
    </row>
    <row r="585" spans="1:12" ht="15">
      <c r="A585" s="90" t="s">
        <v>1458</v>
      </c>
      <c r="B585" s="89" t="s">
        <v>2155</v>
      </c>
      <c r="C585" s="89">
        <v>2</v>
      </c>
      <c r="D585" s="103">
        <v>0.00024407029310759347</v>
      </c>
      <c r="E585" s="103">
        <v>1.7636996445664865</v>
      </c>
      <c r="F585" s="89" t="s">
        <v>3520</v>
      </c>
      <c r="G585" s="89" t="b">
        <v>0</v>
      </c>
      <c r="H585" s="89" t="b">
        <v>0</v>
      </c>
      <c r="I585" s="89" t="b">
        <v>0</v>
      </c>
      <c r="J585" s="89" t="b">
        <v>0</v>
      </c>
      <c r="K585" s="89" t="b">
        <v>0</v>
      </c>
      <c r="L585" s="89" t="b">
        <v>0</v>
      </c>
    </row>
    <row r="586" spans="1:12" ht="15">
      <c r="A586" s="90" t="s">
        <v>524</v>
      </c>
      <c r="B586" s="89" t="s">
        <v>1856</v>
      </c>
      <c r="C586" s="89">
        <v>2</v>
      </c>
      <c r="D586" s="103">
        <v>0.00028556019672057415</v>
      </c>
      <c r="E586" s="103">
        <v>3.3800000750090593</v>
      </c>
      <c r="F586" s="89" t="s">
        <v>3520</v>
      </c>
      <c r="G586" s="89" t="b">
        <v>0</v>
      </c>
      <c r="H586" s="89" t="b">
        <v>0</v>
      </c>
      <c r="I586" s="89" t="b">
        <v>0</v>
      </c>
      <c r="J586" s="89" t="b">
        <v>0</v>
      </c>
      <c r="K586" s="89" t="b">
        <v>0</v>
      </c>
      <c r="L586" s="89" t="b">
        <v>0</v>
      </c>
    </row>
    <row r="587" spans="1:12" ht="15">
      <c r="A587" s="90" t="s">
        <v>2648</v>
      </c>
      <c r="B587" s="89" t="s">
        <v>2727</v>
      </c>
      <c r="C587" s="89">
        <v>2</v>
      </c>
      <c r="D587" s="103">
        <v>0.00024407029310759347</v>
      </c>
      <c r="E587" s="103">
        <v>3.68103007067304</v>
      </c>
      <c r="F587" s="89" t="s">
        <v>3520</v>
      </c>
      <c r="G587" s="89" t="b">
        <v>0</v>
      </c>
      <c r="H587" s="89" t="b">
        <v>0</v>
      </c>
      <c r="I587" s="89" t="b">
        <v>0</v>
      </c>
      <c r="J587" s="89" t="b">
        <v>0</v>
      </c>
      <c r="K587" s="89" t="b">
        <v>0</v>
      </c>
      <c r="L587" s="89" t="b">
        <v>0</v>
      </c>
    </row>
    <row r="588" spans="1:12" ht="15">
      <c r="A588" s="90" t="s">
        <v>1516</v>
      </c>
      <c r="B588" s="89" t="s">
        <v>1568</v>
      </c>
      <c r="C588" s="89">
        <v>2</v>
      </c>
      <c r="D588" s="103">
        <v>0.00024407029310759347</v>
      </c>
      <c r="E588" s="103">
        <v>2.034299684425617</v>
      </c>
      <c r="F588" s="89" t="s">
        <v>3520</v>
      </c>
      <c r="G588" s="89" t="b">
        <v>0</v>
      </c>
      <c r="H588" s="89" t="b">
        <v>0</v>
      </c>
      <c r="I588" s="89" t="b">
        <v>0</v>
      </c>
      <c r="J588" s="89" t="b">
        <v>0</v>
      </c>
      <c r="K588" s="89" t="b">
        <v>0</v>
      </c>
      <c r="L588" s="89" t="b">
        <v>0</v>
      </c>
    </row>
    <row r="589" spans="1:12" ht="15">
      <c r="A589" s="90" t="s">
        <v>1476</v>
      </c>
      <c r="B589" s="89" t="s">
        <v>1502</v>
      </c>
      <c r="C589" s="89">
        <v>2</v>
      </c>
      <c r="D589" s="103">
        <v>0.00024407029310759347</v>
      </c>
      <c r="E589" s="103">
        <v>1.5687603022557697</v>
      </c>
      <c r="F589" s="89" t="s">
        <v>3520</v>
      </c>
      <c r="G589" s="89" t="b">
        <v>0</v>
      </c>
      <c r="H589" s="89" t="b">
        <v>0</v>
      </c>
      <c r="I589" s="89" t="b">
        <v>0</v>
      </c>
      <c r="J589" s="89" t="b">
        <v>0</v>
      </c>
      <c r="K589" s="89" t="b">
        <v>0</v>
      </c>
      <c r="L589" s="89" t="b">
        <v>0</v>
      </c>
    </row>
    <row r="590" spans="1:12" ht="15">
      <c r="A590" s="90" t="s">
        <v>1488</v>
      </c>
      <c r="B590" s="89" t="s">
        <v>1455</v>
      </c>
      <c r="C590" s="89">
        <v>2</v>
      </c>
      <c r="D590" s="103">
        <v>0.00028556019672057415</v>
      </c>
      <c r="E590" s="103">
        <v>0.5496252918155086</v>
      </c>
      <c r="F590" s="89" t="s">
        <v>3520</v>
      </c>
      <c r="G590" s="89" t="b">
        <v>0</v>
      </c>
      <c r="H590" s="89" t="b">
        <v>0</v>
      </c>
      <c r="I590" s="89" t="b">
        <v>0</v>
      </c>
      <c r="J590" s="89" t="b">
        <v>0</v>
      </c>
      <c r="K590" s="89" t="b">
        <v>0</v>
      </c>
      <c r="L590" s="89" t="b">
        <v>0</v>
      </c>
    </row>
    <row r="591" spans="1:12" ht="15">
      <c r="A591" s="90" t="s">
        <v>1457</v>
      </c>
      <c r="B591" s="89" t="s">
        <v>3344</v>
      </c>
      <c r="C591" s="89">
        <v>2</v>
      </c>
      <c r="D591" s="103">
        <v>0.00028556019672057415</v>
      </c>
      <c r="E591" s="103">
        <v>1.811798350942064</v>
      </c>
      <c r="F591" s="89" t="s">
        <v>3520</v>
      </c>
      <c r="G591" s="89" t="b">
        <v>0</v>
      </c>
      <c r="H591" s="89" t="b">
        <v>0</v>
      </c>
      <c r="I591" s="89" t="b">
        <v>0</v>
      </c>
      <c r="J591" s="89" t="b">
        <v>0</v>
      </c>
      <c r="K591" s="89" t="b">
        <v>0</v>
      </c>
      <c r="L591" s="89" t="b">
        <v>0</v>
      </c>
    </row>
    <row r="592" spans="1:12" ht="15">
      <c r="A592" s="90" t="s">
        <v>1519</v>
      </c>
      <c r="B592" s="89" t="s">
        <v>1485</v>
      </c>
      <c r="C592" s="89">
        <v>2</v>
      </c>
      <c r="D592" s="103">
        <v>0.00028556019672057415</v>
      </c>
      <c r="E592" s="103">
        <v>1.7267875612337154</v>
      </c>
      <c r="F592" s="89" t="s">
        <v>3520</v>
      </c>
      <c r="G592" s="89" t="b">
        <v>0</v>
      </c>
      <c r="H592" s="89" t="b">
        <v>0</v>
      </c>
      <c r="I592" s="89" t="b">
        <v>0</v>
      </c>
      <c r="J592" s="89" t="b">
        <v>0</v>
      </c>
      <c r="K592" s="89" t="b">
        <v>0</v>
      </c>
      <c r="L592" s="89" t="b">
        <v>0</v>
      </c>
    </row>
    <row r="593" spans="1:12" ht="15">
      <c r="A593" s="90" t="s">
        <v>1596</v>
      </c>
      <c r="B593" s="89" t="s">
        <v>1920</v>
      </c>
      <c r="C593" s="89">
        <v>2</v>
      </c>
      <c r="D593" s="103">
        <v>0.00028556019672057415</v>
      </c>
      <c r="E593" s="103">
        <v>2.5670867183662036</v>
      </c>
      <c r="F593" s="89" t="s">
        <v>3520</v>
      </c>
      <c r="G593" s="89" t="b">
        <v>0</v>
      </c>
      <c r="H593" s="89" t="b">
        <v>0</v>
      </c>
      <c r="I593" s="89" t="b">
        <v>0</v>
      </c>
      <c r="J593" s="89" t="b">
        <v>0</v>
      </c>
      <c r="K593" s="89" t="b">
        <v>0</v>
      </c>
      <c r="L593" s="89" t="b">
        <v>0</v>
      </c>
    </row>
    <row r="594" spans="1:12" ht="15">
      <c r="A594" s="90" t="s">
        <v>1791</v>
      </c>
      <c r="B594" s="89" t="s">
        <v>1634</v>
      </c>
      <c r="C594" s="89">
        <v>2</v>
      </c>
      <c r="D594" s="103">
        <v>0.00028556019672057415</v>
      </c>
      <c r="E594" s="103">
        <v>2.572690595884202</v>
      </c>
      <c r="F594" s="89" t="s">
        <v>3520</v>
      </c>
      <c r="G594" s="89" t="b">
        <v>0</v>
      </c>
      <c r="H594" s="89" t="b">
        <v>0</v>
      </c>
      <c r="I594" s="89" t="b">
        <v>0</v>
      </c>
      <c r="J594" s="89" t="b">
        <v>0</v>
      </c>
      <c r="K594" s="89" t="b">
        <v>0</v>
      </c>
      <c r="L594" s="89" t="b">
        <v>0</v>
      </c>
    </row>
    <row r="595" spans="1:12" ht="15">
      <c r="A595" s="90" t="s">
        <v>1783</v>
      </c>
      <c r="B595" s="89" t="s">
        <v>1475</v>
      </c>
      <c r="C595" s="89">
        <v>2</v>
      </c>
      <c r="D595" s="103">
        <v>0.00028556019672057415</v>
      </c>
      <c r="E595" s="103">
        <v>2.034299684425617</v>
      </c>
      <c r="F595" s="89" t="s">
        <v>3520</v>
      </c>
      <c r="G595" s="89" t="b">
        <v>0</v>
      </c>
      <c r="H595" s="89" t="b">
        <v>0</v>
      </c>
      <c r="I595" s="89" t="b">
        <v>0</v>
      </c>
      <c r="J595" s="89" t="b">
        <v>0</v>
      </c>
      <c r="K595" s="89" t="b">
        <v>0</v>
      </c>
      <c r="L595" s="89" t="b">
        <v>0</v>
      </c>
    </row>
    <row r="596" spans="1:12" ht="15">
      <c r="A596" s="90" t="s">
        <v>1708</v>
      </c>
      <c r="B596" s="89" t="s">
        <v>1457</v>
      </c>
      <c r="C596" s="89">
        <v>2</v>
      </c>
      <c r="D596" s="103">
        <v>0.00024407029310759347</v>
      </c>
      <c r="E596" s="103">
        <v>1.1566339485691983</v>
      </c>
      <c r="F596" s="89" t="s">
        <v>3520</v>
      </c>
      <c r="G596" s="89" t="b">
        <v>0</v>
      </c>
      <c r="H596" s="89" t="b">
        <v>0</v>
      </c>
      <c r="I596" s="89" t="b">
        <v>0</v>
      </c>
      <c r="J596" s="89" t="b">
        <v>0</v>
      </c>
      <c r="K596" s="89" t="b">
        <v>0</v>
      </c>
      <c r="L596" s="89" t="b">
        <v>0</v>
      </c>
    </row>
    <row r="597" spans="1:12" ht="15">
      <c r="A597" s="90" t="s">
        <v>2875</v>
      </c>
      <c r="B597" s="89" t="s">
        <v>1466</v>
      </c>
      <c r="C597" s="89">
        <v>2</v>
      </c>
      <c r="D597" s="103">
        <v>0.00028556019672057415</v>
      </c>
      <c r="E597" s="103">
        <v>2.5146986489065153</v>
      </c>
      <c r="F597" s="89" t="s">
        <v>3520</v>
      </c>
      <c r="G597" s="89" t="b">
        <v>0</v>
      </c>
      <c r="H597" s="89" t="b">
        <v>0</v>
      </c>
      <c r="I597" s="89" t="b">
        <v>0</v>
      </c>
      <c r="J597" s="89" t="b">
        <v>0</v>
      </c>
      <c r="K597" s="89" t="b">
        <v>0</v>
      </c>
      <c r="L597" s="89" t="b">
        <v>0</v>
      </c>
    </row>
    <row r="598" spans="1:12" ht="15">
      <c r="A598" s="90" t="s">
        <v>2490</v>
      </c>
      <c r="B598" s="89" t="s">
        <v>2683</v>
      </c>
      <c r="C598" s="89">
        <v>2</v>
      </c>
      <c r="D598" s="103">
        <v>0.00024407029310759347</v>
      </c>
      <c r="E598" s="103">
        <v>3.68103007067304</v>
      </c>
      <c r="F598" s="89" t="s">
        <v>3520</v>
      </c>
      <c r="G598" s="89" t="b">
        <v>0</v>
      </c>
      <c r="H598" s="89" t="b">
        <v>0</v>
      </c>
      <c r="I598" s="89" t="b">
        <v>0</v>
      </c>
      <c r="J598" s="89" t="b">
        <v>0</v>
      </c>
      <c r="K598" s="89" t="b">
        <v>0</v>
      </c>
      <c r="L598" s="89" t="b">
        <v>0</v>
      </c>
    </row>
    <row r="599" spans="1:12" ht="15">
      <c r="A599" s="90" t="s">
        <v>1482</v>
      </c>
      <c r="B599" s="89" t="s">
        <v>1459</v>
      </c>
      <c r="C599" s="89">
        <v>2</v>
      </c>
      <c r="D599" s="103">
        <v>0.00024407029310759347</v>
      </c>
      <c r="E599" s="103">
        <v>0.9033616379954927</v>
      </c>
      <c r="F599" s="89" t="s">
        <v>3520</v>
      </c>
      <c r="G599" s="89" t="b">
        <v>0</v>
      </c>
      <c r="H599" s="89" t="b">
        <v>0</v>
      </c>
      <c r="I599" s="89" t="b">
        <v>0</v>
      </c>
      <c r="J599" s="89" t="b">
        <v>0</v>
      </c>
      <c r="K599" s="89" t="b">
        <v>0</v>
      </c>
      <c r="L599" s="89" t="b">
        <v>0</v>
      </c>
    </row>
    <row r="600" spans="1:12" ht="15">
      <c r="A600" s="90" t="s">
        <v>3040</v>
      </c>
      <c r="B600" s="89" t="s">
        <v>2075</v>
      </c>
      <c r="C600" s="89">
        <v>2</v>
      </c>
      <c r="D600" s="103">
        <v>0.00024407029310759347</v>
      </c>
      <c r="E600" s="103">
        <v>3.459181321056684</v>
      </c>
      <c r="F600" s="89" t="s">
        <v>3520</v>
      </c>
      <c r="G600" s="89" t="b">
        <v>0</v>
      </c>
      <c r="H600" s="89" t="b">
        <v>0</v>
      </c>
      <c r="I600" s="89" t="b">
        <v>0</v>
      </c>
      <c r="J600" s="89" t="b">
        <v>0</v>
      </c>
      <c r="K600" s="89" t="b">
        <v>0</v>
      </c>
      <c r="L600" s="89" t="b">
        <v>0</v>
      </c>
    </row>
    <row r="601" spans="1:12" ht="15">
      <c r="A601" s="90" t="s">
        <v>2001</v>
      </c>
      <c r="B601" s="89" t="s">
        <v>1713</v>
      </c>
      <c r="C601" s="89">
        <v>2</v>
      </c>
      <c r="D601" s="103">
        <v>0.00024407029310759347</v>
      </c>
      <c r="E601" s="103">
        <v>2.8571213297287215</v>
      </c>
      <c r="F601" s="89" t="s">
        <v>3520</v>
      </c>
      <c r="G601" s="89" t="b">
        <v>0</v>
      </c>
      <c r="H601" s="89" t="b">
        <v>0</v>
      </c>
      <c r="I601" s="89" t="b">
        <v>0</v>
      </c>
      <c r="J601" s="89" t="b">
        <v>0</v>
      </c>
      <c r="K601" s="89" t="b">
        <v>0</v>
      </c>
      <c r="L601" s="89" t="b">
        <v>0</v>
      </c>
    </row>
    <row r="602" spans="1:12" ht="15">
      <c r="A602" s="90" t="s">
        <v>1583</v>
      </c>
      <c r="B602" s="89" t="s">
        <v>1904</v>
      </c>
      <c r="C602" s="89">
        <v>2</v>
      </c>
      <c r="D602" s="103">
        <v>0.00024407029310759347</v>
      </c>
      <c r="E602" s="103">
        <v>2.5670867183662036</v>
      </c>
      <c r="F602" s="89" t="s">
        <v>3520</v>
      </c>
      <c r="G602" s="89" t="b">
        <v>0</v>
      </c>
      <c r="H602" s="89" t="b">
        <v>0</v>
      </c>
      <c r="I602" s="89" t="b">
        <v>0</v>
      </c>
      <c r="J602" s="89" t="b">
        <v>0</v>
      </c>
      <c r="K602" s="89" t="b">
        <v>0</v>
      </c>
      <c r="L602" s="89" t="b">
        <v>0</v>
      </c>
    </row>
    <row r="603" spans="1:12" ht="15">
      <c r="A603" s="90" t="s">
        <v>1701</v>
      </c>
      <c r="B603" s="89" t="s">
        <v>1900</v>
      </c>
      <c r="C603" s="89">
        <v>2</v>
      </c>
      <c r="D603" s="103">
        <v>0.00028556019672057415</v>
      </c>
      <c r="E603" s="103">
        <v>2.7267875612337154</v>
      </c>
      <c r="F603" s="89" t="s">
        <v>3520</v>
      </c>
      <c r="G603" s="89" t="b">
        <v>0</v>
      </c>
      <c r="H603" s="89" t="b">
        <v>0</v>
      </c>
      <c r="I603" s="89" t="b">
        <v>0</v>
      </c>
      <c r="J603" s="89" t="b">
        <v>0</v>
      </c>
      <c r="K603" s="89" t="b">
        <v>0</v>
      </c>
      <c r="L603" s="89" t="b">
        <v>0</v>
      </c>
    </row>
    <row r="604" spans="1:12" ht="15">
      <c r="A604" s="90" t="s">
        <v>3460</v>
      </c>
      <c r="B604" s="89" t="s">
        <v>1456</v>
      </c>
      <c r="C604" s="89">
        <v>2</v>
      </c>
      <c r="D604" s="103">
        <v>0.00028556019672057415</v>
      </c>
      <c r="E604" s="103">
        <v>1.7945393455005585</v>
      </c>
      <c r="F604" s="89" t="s">
        <v>3520</v>
      </c>
      <c r="G604" s="89" t="b">
        <v>1</v>
      </c>
      <c r="H604" s="89" t="b">
        <v>0</v>
      </c>
      <c r="I604" s="89" t="b">
        <v>0</v>
      </c>
      <c r="J604" s="89" t="b">
        <v>0</v>
      </c>
      <c r="K604" s="89" t="b">
        <v>0</v>
      </c>
      <c r="L604" s="89" t="b">
        <v>0</v>
      </c>
    </row>
    <row r="605" spans="1:12" ht="15">
      <c r="A605" s="90" t="s">
        <v>2720</v>
      </c>
      <c r="B605" s="89" t="s">
        <v>3254</v>
      </c>
      <c r="C605" s="89">
        <v>2</v>
      </c>
      <c r="D605" s="103">
        <v>0.00028556019672057415</v>
      </c>
      <c r="E605" s="103">
        <v>3.8571213297287215</v>
      </c>
      <c r="F605" s="89" t="s">
        <v>3520</v>
      </c>
      <c r="G605" s="89" t="b">
        <v>0</v>
      </c>
      <c r="H605" s="89" t="b">
        <v>0</v>
      </c>
      <c r="I605" s="89" t="b">
        <v>0</v>
      </c>
      <c r="J605" s="89" t="b">
        <v>0</v>
      </c>
      <c r="K605" s="89" t="b">
        <v>0</v>
      </c>
      <c r="L605" s="89" t="b">
        <v>0</v>
      </c>
    </row>
    <row r="606" spans="1:12" ht="15">
      <c r="A606" s="90" t="s">
        <v>1463</v>
      </c>
      <c r="B606" s="89" t="s">
        <v>2313</v>
      </c>
      <c r="C606" s="89">
        <v>2</v>
      </c>
      <c r="D606" s="103">
        <v>0.00028556019672057415</v>
      </c>
      <c r="E606" s="103">
        <v>2.233872039330821</v>
      </c>
      <c r="F606" s="89" t="s">
        <v>3520</v>
      </c>
      <c r="G606" s="89" t="b">
        <v>0</v>
      </c>
      <c r="H606" s="89" t="b">
        <v>0</v>
      </c>
      <c r="I606" s="89" t="b">
        <v>0</v>
      </c>
      <c r="J606" s="89" t="b">
        <v>0</v>
      </c>
      <c r="K606" s="89" t="b">
        <v>0</v>
      </c>
      <c r="L606" s="89" t="b">
        <v>0</v>
      </c>
    </row>
    <row r="607" spans="1:12" ht="15">
      <c r="A607" s="90" t="s">
        <v>1560</v>
      </c>
      <c r="B607" s="89" t="s">
        <v>1462</v>
      </c>
      <c r="C607" s="89">
        <v>2</v>
      </c>
      <c r="D607" s="103">
        <v>0.00028556019672057415</v>
      </c>
      <c r="E607" s="103">
        <v>1.5496252918155087</v>
      </c>
      <c r="F607" s="89" t="s">
        <v>3520</v>
      </c>
      <c r="G607" s="89" t="b">
        <v>0</v>
      </c>
      <c r="H607" s="89" t="b">
        <v>0</v>
      </c>
      <c r="I607" s="89" t="b">
        <v>0</v>
      </c>
      <c r="J607" s="89" t="b">
        <v>0</v>
      </c>
      <c r="K607" s="89" t="b">
        <v>0</v>
      </c>
      <c r="L607" s="89" t="b">
        <v>0</v>
      </c>
    </row>
    <row r="608" spans="1:12" ht="15">
      <c r="A608" s="90" t="s">
        <v>1631</v>
      </c>
      <c r="B608" s="89" t="s">
        <v>1564</v>
      </c>
      <c r="C608" s="89">
        <v>2</v>
      </c>
      <c r="D608" s="103">
        <v>0.00024407029310759347</v>
      </c>
      <c r="E608" s="103">
        <v>2.2416973768427777</v>
      </c>
      <c r="F608" s="89" t="s">
        <v>3520</v>
      </c>
      <c r="G608" s="89" t="b">
        <v>0</v>
      </c>
      <c r="H608" s="89" t="b">
        <v>0</v>
      </c>
      <c r="I608" s="89" t="b">
        <v>0</v>
      </c>
      <c r="J608" s="89" t="b">
        <v>0</v>
      </c>
      <c r="K608" s="89" t="b">
        <v>0</v>
      </c>
      <c r="L608" s="89" t="b">
        <v>0</v>
      </c>
    </row>
    <row r="609" spans="1:12" ht="15">
      <c r="A609" s="90" t="s">
        <v>1714</v>
      </c>
      <c r="B609" s="89" t="s">
        <v>1480</v>
      </c>
      <c r="C609" s="89">
        <v>2</v>
      </c>
      <c r="D609" s="103">
        <v>0.00028556019672057415</v>
      </c>
      <c r="E609" s="103">
        <v>2.0647296402304676</v>
      </c>
      <c r="F609" s="89" t="s">
        <v>3520</v>
      </c>
      <c r="G609" s="89" t="b">
        <v>0</v>
      </c>
      <c r="H609" s="89" t="b">
        <v>0</v>
      </c>
      <c r="I609" s="89" t="b">
        <v>0</v>
      </c>
      <c r="J609" s="89" t="b">
        <v>0</v>
      </c>
      <c r="K609" s="89" t="b">
        <v>0</v>
      </c>
      <c r="L609" s="89" t="b">
        <v>0</v>
      </c>
    </row>
    <row r="610" spans="1:12" ht="15">
      <c r="A610" s="90" t="s">
        <v>1538</v>
      </c>
      <c r="B610" s="89" t="s">
        <v>1471</v>
      </c>
      <c r="C610" s="89">
        <v>2</v>
      </c>
      <c r="D610" s="103">
        <v>0.00024407029310759347</v>
      </c>
      <c r="E610" s="103">
        <v>1.6318120480028586</v>
      </c>
      <c r="F610" s="89" t="s">
        <v>3520</v>
      </c>
      <c r="G610" s="89" t="b">
        <v>0</v>
      </c>
      <c r="H610" s="89" t="b">
        <v>0</v>
      </c>
      <c r="I610" s="89" t="b">
        <v>0</v>
      </c>
      <c r="J610" s="89" t="b">
        <v>0</v>
      </c>
      <c r="K610" s="89" t="b">
        <v>0</v>
      </c>
      <c r="L610" s="89" t="b">
        <v>0</v>
      </c>
    </row>
    <row r="611" spans="1:12" ht="15">
      <c r="A611" s="90" t="s">
        <v>1614</v>
      </c>
      <c r="B611" s="89" t="s">
        <v>2102</v>
      </c>
      <c r="C611" s="89">
        <v>2</v>
      </c>
      <c r="D611" s="103">
        <v>0.00024407029310759347</v>
      </c>
      <c r="E611" s="103">
        <v>2.777940083681097</v>
      </c>
      <c r="F611" s="89" t="s">
        <v>3520</v>
      </c>
      <c r="G611" s="89" t="b">
        <v>0</v>
      </c>
      <c r="H611" s="89" t="b">
        <v>0</v>
      </c>
      <c r="I611" s="89" t="b">
        <v>0</v>
      </c>
      <c r="J611" s="89" t="b">
        <v>0</v>
      </c>
      <c r="K611" s="89" t="b">
        <v>0</v>
      </c>
      <c r="L611" s="89" t="b">
        <v>0</v>
      </c>
    </row>
    <row r="612" spans="1:12" ht="15">
      <c r="A612" s="90" t="s">
        <v>1472</v>
      </c>
      <c r="B612" s="89" t="s">
        <v>1455</v>
      </c>
      <c r="C612" s="89">
        <v>2</v>
      </c>
      <c r="D612" s="103">
        <v>0.00024407029310759347</v>
      </c>
      <c r="E612" s="103">
        <v>0.4099632983865023</v>
      </c>
      <c r="F612" s="89" t="s">
        <v>3520</v>
      </c>
      <c r="G612" s="89" t="b">
        <v>0</v>
      </c>
      <c r="H612" s="89" t="b">
        <v>0</v>
      </c>
      <c r="I612" s="89" t="b">
        <v>0</v>
      </c>
      <c r="J612" s="89" t="b">
        <v>0</v>
      </c>
      <c r="K612" s="89" t="b">
        <v>0</v>
      </c>
      <c r="L612" s="89" t="b">
        <v>0</v>
      </c>
    </row>
    <row r="613" spans="1:12" ht="15">
      <c r="A613" s="90" t="s">
        <v>1458</v>
      </c>
      <c r="B613" s="89" t="s">
        <v>1703</v>
      </c>
      <c r="C613" s="89">
        <v>2</v>
      </c>
      <c r="D613" s="103">
        <v>0.00028556019672057415</v>
      </c>
      <c r="E613" s="103">
        <v>1.411517126455124</v>
      </c>
      <c r="F613" s="89" t="s">
        <v>3520</v>
      </c>
      <c r="G613" s="89" t="b">
        <v>0</v>
      </c>
      <c r="H613" s="89" t="b">
        <v>0</v>
      </c>
      <c r="I613" s="89" t="b">
        <v>0</v>
      </c>
      <c r="J613" s="89" t="b">
        <v>0</v>
      </c>
      <c r="K613" s="89" t="b">
        <v>0</v>
      </c>
      <c r="L613" s="89" t="b">
        <v>0</v>
      </c>
    </row>
    <row r="614" spans="1:12" ht="15">
      <c r="A614" s="90" t="s">
        <v>1503</v>
      </c>
      <c r="B614" s="89" t="s">
        <v>1569</v>
      </c>
      <c r="C614" s="89">
        <v>2</v>
      </c>
      <c r="D614" s="103">
        <v>0.00024407029310759347</v>
      </c>
      <c r="E614" s="103">
        <v>1.9706306045562396</v>
      </c>
      <c r="F614" s="89" t="s">
        <v>3520</v>
      </c>
      <c r="G614" s="89" t="b">
        <v>0</v>
      </c>
      <c r="H614" s="89" t="b">
        <v>0</v>
      </c>
      <c r="I614" s="89" t="b">
        <v>0</v>
      </c>
      <c r="J614" s="89" t="b">
        <v>0</v>
      </c>
      <c r="K614" s="89" t="b">
        <v>0</v>
      </c>
      <c r="L614" s="89" t="b">
        <v>0</v>
      </c>
    </row>
    <row r="615" spans="1:12" ht="15">
      <c r="A615" s="90" t="s">
        <v>2054</v>
      </c>
      <c r="B615" s="89" t="s">
        <v>1699</v>
      </c>
      <c r="C615" s="89">
        <v>2</v>
      </c>
      <c r="D615" s="103">
        <v>0.00028556019672057415</v>
      </c>
      <c r="E615" s="103">
        <v>2.80596880728134</v>
      </c>
      <c r="F615" s="89" t="s">
        <v>3520</v>
      </c>
      <c r="G615" s="89" t="b">
        <v>0</v>
      </c>
      <c r="H615" s="89" t="b">
        <v>0</v>
      </c>
      <c r="I615" s="89" t="b">
        <v>0</v>
      </c>
      <c r="J615" s="89" t="b">
        <v>0</v>
      </c>
      <c r="K615" s="89" t="b">
        <v>0</v>
      </c>
      <c r="L615" s="89" t="b">
        <v>0</v>
      </c>
    </row>
    <row r="616" spans="1:12" ht="15">
      <c r="A616" s="90" t="s">
        <v>2445</v>
      </c>
      <c r="B616" s="89" t="s">
        <v>2077</v>
      </c>
      <c r="C616" s="89">
        <v>2</v>
      </c>
      <c r="D616" s="103">
        <v>0.00028556019672057415</v>
      </c>
      <c r="E616" s="103">
        <v>3.2830900620010026</v>
      </c>
      <c r="F616" s="89" t="s">
        <v>3520</v>
      </c>
      <c r="G616" s="89" t="b">
        <v>0</v>
      </c>
      <c r="H616" s="89" t="b">
        <v>0</v>
      </c>
      <c r="I616" s="89" t="b">
        <v>0</v>
      </c>
      <c r="J616" s="89" t="b">
        <v>0</v>
      </c>
      <c r="K616" s="89" t="b">
        <v>0</v>
      </c>
      <c r="L616" s="89" t="b">
        <v>0</v>
      </c>
    </row>
    <row r="617" spans="1:12" ht="15">
      <c r="A617" s="90" t="s">
        <v>1824</v>
      </c>
      <c r="B617" s="89" t="s">
        <v>1482</v>
      </c>
      <c r="C617" s="89">
        <v>2</v>
      </c>
      <c r="D617" s="103">
        <v>0.00028556019672057415</v>
      </c>
      <c r="E617" s="103">
        <v>2.1227215872081544</v>
      </c>
      <c r="F617" s="89" t="s">
        <v>3520</v>
      </c>
      <c r="G617" s="89" t="b">
        <v>0</v>
      </c>
      <c r="H617" s="89" t="b">
        <v>0</v>
      </c>
      <c r="I617" s="89" t="b">
        <v>0</v>
      </c>
      <c r="J617" s="89" t="b">
        <v>0</v>
      </c>
      <c r="K617" s="89" t="b">
        <v>0</v>
      </c>
      <c r="L617" s="89" t="b">
        <v>0</v>
      </c>
    </row>
    <row r="618" spans="1:12" ht="15">
      <c r="A618" s="90" t="s">
        <v>1556</v>
      </c>
      <c r="B618" s="89" t="s">
        <v>3196</v>
      </c>
      <c r="C618" s="89">
        <v>2</v>
      </c>
      <c r="D618" s="103">
        <v>0.00024407029310759347</v>
      </c>
      <c r="E618" s="103">
        <v>2.9820600663370214</v>
      </c>
      <c r="F618" s="89" t="s">
        <v>3520</v>
      </c>
      <c r="G618" s="89" t="b">
        <v>0</v>
      </c>
      <c r="H618" s="89" t="b">
        <v>0</v>
      </c>
      <c r="I618" s="89" t="b">
        <v>0</v>
      </c>
      <c r="J618" s="89" t="b">
        <v>0</v>
      </c>
      <c r="K618" s="89" t="b">
        <v>0</v>
      </c>
      <c r="L618" s="89" t="b">
        <v>0</v>
      </c>
    </row>
    <row r="619" spans="1:12" ht="15">
      <c r="A619" s="90" t="s">
        <v>3291</v>
      </c>
      <c r="B619" s="89" t="s">
        <v>2220</v>
      </c>
      <c r="C619" s="89">
        <v>2</v>
      </c>
      <c r="D619" s="103">
        <v>0.00024407029310759347</v>
      </c>
      <c r="E619" s="103">
        <v>3.55609133406474</v>
      </c>
      <c r="F619" s="89" t="s">
        <v>3520</v>
      </c>
      <c r="G619" s="89" t="b">
        <v>0</v>
      </c>
      <c r="H619" s="89" t="b">
        <v>0</v>
      </c>
      <c r="I619" s="89" t="b">
        <v>0</v>
      </c>
      <c r="J619" s="89" t="b">
        <v>0</v>
      </c>
      <c r="K619" s="89" t="b">
        <v>0</v>
      </c>
      <c r="L619" s="89" t="b">
        <v>0</v>
      </c>
    </row>
    <row r="620" spans="1:12" ht="15">
      <c r="A620" s="90" t="s">
        <v>1601</v>
      </c>
      <c r="B620" s="89" t="s">
        <v>1682</v>
      </c>
      <c r="C620" s="89">
        <v>2</v>
      </c>
      <c r="D620" s="103">
        <v>0.00028556019672057415</v>
      </c>
      <c r="E620" s="103">
        <v>2.425757565569734</v>
      </c>
      <c r="F620" s="89" t="s">
        <v>3520</v>
      </c>
      <c r="G620" s="89" t="b">
        <v>0</v>
      </c>
      <c r="H620" s="89" t="b">
        <v>0</v>
      </c>
      <c r="I620" s="89" t="b">
        <v>0</v>
      </c>
      <c r="J620" s="89" t="b">
        <v>0</v>
      </c>
      <c r="K620" s="89" t="b">
        <v>0</v>
      </c>
      <c r="L620" s="89" t="b">
        <v>0</v>
      </c>
    </row>
    <row r="621" spans="1:12" ht="15">
      <c r="A621" s="90" t="s">
        <v>1521</v>
      </c>
      <c r="B621" s="89" t="s">
        <v>1498</v>
      </c>
      <c r="C621" s="89">
        <v>2</v>
      </c>
      <c r="D621" s="103">
        <v>0.00024407029310759347</v>
      </c>
      <c r="E621" s="103">
        <v>1.8236975742417718</v>
      </c>
      <c r="F621" s="89" t="s">
        <v>3520</v>
      </c>
      <c r="G621" s="89" t="b">
        <v>0</v>
      </c>
      <c r="H621" s="89" t="b">
        <v>0</v>
      </c>
      <c r="I621" s="89" t="b">
        <v>0</v>
      </c>
      <c r="J621" s="89" t="b">
        <v>0</v>
      </c>
      <c r="K621" s="89" t="b">
        <v>0</v>
      </c>
      <c r="L621" s="89" t="b">
        <v>0</v>
      </c>
    </row>
    <row r="622" spans="1:12" ht="15">
      <c r="A622" s="90" t="s">
        <v>2539</v>
      </c>
      <c r="B622" s="89" t="s">
        <v>2233</v>
      </c>
      <c r="C622" s="89">
        <v>2</v>
      </c>
      <c r="D622" s="103">
        <v>0.00028556019672057415</v>
      </c>
      <c r="E622" s="103">
        <v>3.3800000750090593</v>
      </c>
      <c r="F622" s="89" t="s">
        <v>3520</v>
      </c>
      <c r="G622" s="89" t="b">
        <v>0</v>
      </c>
      <c r="H622" s="89" t="b">
        <v>0</v>
      </c>
      <c r="I622" s="89" t="b">
        <v>0</v>
      </c>
      <c r="J622" s="89" t="b">
        <v>0</v>
      </c>
      <c r="K622" s="89" t="b">
        <v>0</v>
      </c>
      <c r="L622" s="89" t="b">
        <v>0</v>
      </c>
    </row>
    <row r="623" spans="1:12" ht="15">
      <c r="A623" s="90" t="s">
        <v>2124</v>
      </c>
      <c r="B623" s="89" t="s">
        <v>1868</v>
      </c>
      <c r="C623" s="89">
        <v>2</v>
      </c>
      <c r="D623" s="103">
        <v>0.00028556019672057415</v>
      </c>
      <c r="E623" s="103">
        <v>3.078970079345078</v>
      </c>
      <c r="F623" s="89" t="s">
        <v>3520</v>
      </c>
      <c r="G623" s="89" t="b">
        <v>0</v>
      </c>
      <c r="H623" s="89" t="b">
        <v>0</v>
      </c>
      <c r="I623" s="89" t="b">
        <v>0</v>
      </c>
      <c r="J623" s="89" t="b">
        <v>0</v>
      </c>
      <c r="K623" s="89" t="b">
        <v>0</v>
      </c>
      <c r="L623" s="89" t="b">
        <v>0</v>
      </c>
    </row>
    <row r="624" spans="1:12" ht="15">
      <c r="A624" s="90" t="s">
        <v>3222</v>
      </c>
      <c r="B624" s="89" t="s">
        <v>3252</v>
      </c>
      <c r="C624" s="89">
        <v>2</v>
      </c>
      <c r="D624" s="103">
        <v>0.00028556019672057415</v>
      </c>
      <c r="E624" s="103">
        <v>3.8571213297287215</v>
      </c>
      <c r="F624" s="89" t="s">
        <v>3520</v>
      </c>
      <c r="G624" s="89" t="b">
        <v>0</v>
      </c>
      <c r="H624" s="89" t="b">
        <v>0</v>
      </c>
      <c r="I624" s="89" t="b">
        <v>0</v>
      </c>
      <c r="J624" s="89" t="b">
        <v>0</v>
      </c>
      <c r="K624" s="89" t="b">
        <v>0</v>
      </c>
      <c r="L624" s="89" t="b">
        <v>0</v>
      </c>
    </row>
    <row r="625" spans="1:12" ht="15">
      <c r="A625" s="90" t="s">
        <v>3448</v>
      </c>
      <c r="B625" s="89" t="s">
        <v>1802</v>
      </c>
      <c r="C625" s="89">
        <v>2</v>
      </c>
      <c r="D625" s="103">
        <v>0.00028556019672057415</v>
      </c>
      <c r="E625" s="103">
        <v>3.313053285378446</v>
      </c>
      <c r="F625" s="89" t="s">
        <v>3520</v>
      </c>
      <c r="G625" s="89" t="b">
        <v>0</v>
      </c>
      <c r="H625" s="89" t="b">
        <v>0</v>
      </c>
      <c r="I625" s="89" t="b">
        <v>0</v>
      </c>
      <c r="J625" s="89" t="b">
        <v>0</v>
      </c>
      <c r="K625" s="89" t="b">
        <v>0</v>
      </c>
      <c r="L625" s="89" t="b">
        <v>0</v>
      </c>
    </row>
    <row r="626" spans="1:12" ht="15">
      <c r="A626" s="90" t="s">
        <v>1937</v>
      </c>
      <c r="B626" s="89" t="s">
        <v>1529</v>
      </c>
      <c r="C626" s="89">
        <v>2</v>
      </c>
      <c r="D626" s="103">
        <v>0.00024407029310759347</v>
      </c>
      <c r="E626" s="103">
        <v>2.4505811492947664</v>
      </c>
      <c r="F626" s="89" t="s">
        <v>3520</v>
      </c>
      <c r="G626" s="89" t="b">
        <v>0</v>
      </c>
      <c r="H626" s="89" t="b">
        <v>0</v>
      </c>
      <c r="I626" s="89" t="b">
        <v>0</v>
      </c>
      <c r="J626" s="89" t="b">
        <v>0</v>
      </c>
      <c r="K626" s="89" t="b">
        <v>0</v>
      </c>
      <c r="L626" s="89" t="b">
        <v>0</v>
      </c>
    </row>
    <row r="627" spans="1:12" ht="15">
      <c r="A627" s="90" t="s">
        <v>1482</v>
      </c>
      <c r="B627" s="89" t="s">
        <v>1632</v>
      </c>
      <c r="C627" s="89">
        <v>2</v>
      </c>
      <c r="D627" s="103">
        <v>0.00028556019672057415</v>
      </c>
      <c r="E627" s="103">
        <v>1.9264269420641862</v>
      </c>
      <c r="F627" s="89" t="s">
        <v>3520</v>
      </c>
      <c r="G627" s="89" t="b">
        <v>0</v>
      </c>
      <c r="H627" s="89" t="b">
        <v>0</v>
      </c>
      <c r="I627" s="89" t="b">
        <v>0</v>
      </c>
      <c r="J627" s="89" t="b">
        <v>0</v>
      </c>
      <c r="K627" s="89" t="b">
        <v>0</v>
      </c>
      <c r="L627" s="89" t="b">
        <v>0</v>
      </c>
    </row>
    <row r="628" spans="1:12" ht="15">
      <c r="A628" s="90" t="s">
        <v>2203</v>
      </c>
      <c r="B628" s="89" t="s">
        <v>1791</v>
      </c>
      <c r="C628" s="89">
        <v>2</v>
      </c>
      <c r="D628" s="103">
        <v>0.00028556019672057415</v>
      </c>
      <c r="E628" s="103">
        <v>3.0120232897144645</v>
      </c>
      <c r="F628" s="89" t="s">
        <v>3520</v>
      </c>
      <c r="G628" s="89" t="b">
        <v>0</v>
      </c>
      <c r="H628" s="89" t="b">
        <v>1</v>
      </c>
      <c r="I628" s="89" t="b">
        <v>0</v>
      </c>
      <c r="J628" s="89" t="b">
        <v>0</v>
      </c>
      <c r="K628" s="89" t="b">
        <v>0</v>
      </c>
      <c r="L628" s="89" t="b">
        <v>0</v>
      </c>
    </row>
    <row r="629" spans="1:12" ht="15">
      <c r="A629" s="90" t="s">
        <v>2977</v>
      </c>
      <c r="B629" s="89" t="s">
        <v>2279</v>
      </c>
      <c r="C629" s="89">
        <v>2</v>
      </c>
      <c r="D629" s="103">
        <v>0.00028556019672057415</v>
      </c>
      <c r="E629" s="103">
        <v>3.55609133406474</v>
      </c>
      <c r="F629" s="89" t="s">
        <v>3520</v>
      </c>
      <c r="G629" s="89" t="b">
        <v>0</v>
      </c>
      <c r="H629" s="89" t="b">
        <v>0</v>
      </c>
      <c r="I629" s="89" t="b">
        <v>0</v>
      </c>
      <c r="J629" s="89" t="b">
        <v>0</v>
      </c>
      <c r="K629" s="89" t="b">
        <v>0</v>
      </c>
      <c r="L629" s="89" t="b">
        <v>0</v>
      </c>
    </row>
    <row r="630" spans="1:12" ht="15">
      <c r="A630" s="90" t="s">
        <v>2411</v>
      </c>
      <c r="B630" s="89" t="s">
        <v>3368</v>
      </c>
      <c r="C630" s="89">
        <v>2</v>
      </c>
      <c r="D630" s="103">
        <v>0.00024407029310759347</v>
      </c>
      <c r="E630" s="103">
        <v>3.68103007067304</v>
      </c>
      <c r="F630" s="89" t="s">
        <v>3520</v>
      </c>
      <c r="G630" s="89" t="b">
        <v>0</v>
      </c>
      <c r="H630" s="89" t="b">
        <v>0</v>
      </c>
      <c r="I630" s="89" t="b">
        <v>0</v>
      </c>
      <c r="J630" s="89" t="b">
        <v>0</v>
      </c>
      <c r="K630" s="89" t="b">
        <v>0</v>
      </c>
      <c r="L630" s="89" t="b">
        <v>0</v>
      </c>
    </row>
    <row r="631" spans="1:12" ht="15">
      <c r="A631" s="90" t="s">
        <v>2281</v>
      </c>
      <c r="B631" s="89" t="s">
        <v>3288</v>
      </c>
      <c r="C631" s="89">
        <v>2</v>
      </c>
      <c r="D631" s="103">
        <v>0.00028556019672057415</v>
      </c>
      <c r="E631" s="103">
        <v>3.55609133406474</v>
      </c>
      <c r="F631" s="89" t="s">
        <v>3520</v>
      </c>
      <c r="G631" s="89" t="b">
        <v>0</v>
      </c>
      <c r="H631" s="89" t="b">
        <v>0</v>
      </c>
      <c r="I631" s="89" t="b">
        <v>0</v>
      </c>
      <c r="J631" s="89" t="b">
        <v>0</v>
      </c>
      <c r="K631" s="89" t="b">
        <v>0</v>
      </c>
      <c r="L631" s="89" t="b">
        <v>0</v>
      </c>
    </row>
    <row r="632" spans="1:12" ht="15">
      <c r="A632" s="90" t="s">
        <v>2942</v>
      </c>
      <c r="B632" s="89" t="s">
        <v>3374</v>
      </c>
      <c r="C632" s="89">
        <v>2</v>
      </c>
      <c r="D632" s="103">
        <v>0.00028556019672057415</v>
      </c>
      <c r="E632" s="103">
        <v>3.8571213297287215</v>
      </c>
      <c r="F632" s="89" t="s">
        <v>3520</v>
      </c>
      <c r="G632" s="89" t="b">
        <v>0</v>
      </c>
      <c r="H632" s="89" t="b">
        <v>0</v>
      </c>
      <c r="I632" s="89" t="b">
        <v>0</v>
      </c>
      <c r="J632" s="89" t="b">
        <v>0</v>
      </c>
      <c r="K632" s="89" t="b">
        <v>0</v>
      </c>
      <c r="L632" s="89" t="b">
        <v>0</v>
      </c>
    </row>
    <row r="633" spans="1:12" ht="15">
      <c r="A633" s="90" t="s">
        <v>1799</v>
      </c>
      <c r="B633" s="89" t="s">
        <v>2432</v>
      </c>
      <c r="C633" s="89">
        <v>2</v>
      </c>
      <c r="D633" s="103">
        <v>0.00028556019672057415</v>
      </c>
      <c r="E633" s="103">
        <v>3.136962026322765</v>
      </c>
      <c r="F633" s="89" t="s">
        <v>3520</v>
      </c>
      <c r="G633" s="89" t="b">
        <v>0</v>
      </c>
      <c r="H633" s="89" t="b">
        <v>0</v>
      </c>
      <c r="I633" s="89" t="b">
        <v>0</v>
      </c>
      <c r="J633" s="89" t="b">
        <v>1</v>
      </c>
      <c r="K633" s="89" t="b">
        <v>0</v>
      </c>
      <c r="L633" s="89" t="b">
        <v>0</v>
      </c>
    </row>
    <row r="634" spans="1:12" ht="15">
      <c r="A634" s="90" t="s">
        <v>1513</v>
      </c>
      <c r="B634" s="89" t="s">
        <v>1455</v>
      </c>
      <c r="C634" s="89">
        <v>2</v>
      </c>
      <c r="D634" s="103">
        <v>0.00028556019672057415</v>
      </c>
      <c r="E634" s="103">
        <v>0.7567507846111586</v>
      </c>
      <c r="F634" s="89" t="s">
        <v>3520</v>
      </c>
      <c r="G634" s="89" t="b">
        <v>0</v>
      </c>
      <c r="H634" s="89" t="b">
        <v>0</v>
      </c>
      <c r="I634" s="89" t="b">
        <v>0</v>
      </c>
      <c r="J634" s="89" t="b">
        <v>0</v>
      </c>
      <c r="K634" s="89" t="b">
        <v>0</v>
      </c>
      <c r="L634" s="89" t="b">
        <v>0</v>
      </c>
    </row>
    <row r="635" spans="1:12" ht="15">
      <c r="A635" s="90" t="s">
        <v>2680</v>
      </c>
      <c r="B635" s="89" t="s">
        <v>3238</v>
      </c>
      <c r="C635" s="89">
        <v>2</v>
      </c>
      <c r="D635" s="103">
        <v>0.00028556019672057415</v>
      </c>
      <c r="E635" s="103">
        <v>3.8571213297287215</v>
      </c>
      <c r="F635" s="89" t="s">
        <v>3520</v>
      </c>
      <c r="G635" s="89" t="b">
        <v>0</v>
      </c>
      <c r="H635" s="89" t="b">
        <v>1</v>
      </c>
      <c r="I635" s="89" t="b">
        <v>0</v>
      </c>
      <c r="J635" s="89" t="b">
        <v>0</v>
      </c>
      <c r="K635" s="89" t="b">
        <v>0</v>
      </c>
      <c r="L635" s="89" t="b">
        <v>0</v>
      </c>
    </row>
    <row r="636" spans="1:12" ht="15">
      <c r="A636" s="90" t="s">
        <v>3121</v>
      </c>
      <c r="B636" s="89" t="s">
        <v>1455</v>
      </c>
      <c r="C636" s="89">
        <v>2</v>
      </c>
      <c r="D636" s="103">
        <v>0.00028556019672057415</v>
      </c>
      <c r="E636" s="103">
        <v>1.7109932940504835</v>
      </c>
      <c r="F636" s="89" t="s">
        <v>3520</v>
      </c>
      <c r="G636" s="89" t="b">
        <v>0</v>
      </c>
      <c r="H636" s="89" t="b">
        <v>0</v>
      </c>
      <c r="I636" s="89" t="b">
        <v>0</v>
      </c>
      <c r="J636" s="89" t="b">
        <v>0</v>
      </c>
      <c r="K636" s="89" t="b">
        <v>0</v>
      </c>
      <c r="L636" s="89" t="b">
        <v>0</v>
      </c>
    </row>
    <row r="637" spans="1:12" ht="15">
      <c r="A637" s="90" t="s">
        <v>1459</v>
      </c>
      <c r="B637" s="89" t="s">
        <v>1522</v>
      </c>
      <c r="C637" s="89">
        <v>2</v>
      </c>
      <c r="D637" s="103">
        <v>0.00024407029310759347</v>
      </c>
      <c r="E637" s="103">
        <v>1.1394508267264594</v>
      </c>
      <c r="F637" s="89" t="s">
        <v>3520</v>
      </c>
      <c r="G637" s="89" t="b">
        <v>0</v>
      </c>
      <c r="H637" s="89" t="b">
        <v>0</v>
      </c>
      <c r="I637" s="89" t="b">
        <v>0</v>
      </c>
      <c r="J637" s="89" t="b">
        <v>0</v>
      </c>
      <c r="K637" s="89" t="b">
        <v>0</v>
      </c>
      <c r="L637" s="89" t="b">
        <v>0</v>
      </c>
    </row>
    <row r="638" spans="1:12" ht="15">
      <c r="A638" s="90" t="s">
        <v>1456</v>
      </c>
      <c r="B638" s="89" t="s">
        <v>1750</v>
      </c>
      <c r="C638" s="89">
        <v>2</v>
      </c>
      <c r="D638" s="103">
        <v>0.00024407029310759347</v>
      </c>
      <c r="E638" s="103">
        <v>1.192479354172596</v>
      </c>
      <c r="F638" s="89" t="s">
        <v>3520</v>
      </c>
      <c r="G638" s="89" t="b">
        <v>0</v>
      </c>
      <c r="H638" s="89" t="b">
        <v>0</v>
      </c>
      <c r="I638" s="89" t="b">
        <v>0</v>
      </c>
      <c r="J638" s="89" t="b">
        <v>1</v>
      </c>
      <c r="K638" s="89" t="b">
        <v>0</v>
      </c>
      <c r="L638" s="89" t="b">
        <v>0</v>
      </c>
    </row>
    <row r="639" spans="1:12" ht="15">
      <c r="A639" s="90" t="s">
        <v>3293</v>
      </c>
      <c r="B639" s="89" t="s">
        <v>3454</v>
      </c>
      <c r="C639" s="89">
        <v>2</v>
      </c>
      <c r="D639" s="103">
        <v>0.00028556019672057415</v>
      </c>
      <c r="E639" s="103">
        <v>3.8571213297287215</v>
      </c>
      <c r="F639" s="89" t="s">
        <v>3520</v>
      </c>
      <c r="G639" s="89" t="b">
        <v>0</v>
      </c>
      <c r="H639" s="89" t="b">
        <v>0</v>
      </c>
      <c r="I639" s="89" t="b">
        <v>0</v>
      </c>
      <c r="J639" s="89" t="b">
        <v>0</v>
      </c>
      <c r="K639" s="89" t="b">
        <v>0</v>
      </c>
      <c r="L639" s="89" t="b">
        <v>0</v>
      </c>
    </row>
    <row r="640" spans="1:12" ht="15">
      <c r="A640" s="90" t="s">
        <v>2400</v>
      </c>
      <c r="B640" s="89" t="s">
        <v>1578</v>
      </c>
      <c r="C640" s="89">
        <v>2</v>
      </c>
      <c r="D640" s="103">
        <v>0.00028556019672057415</v>
      </c>
      <c r="E640" s="103">
        <v>2.8359320306587836</v>
      </c>
      <c r="F640" s="89" t="s">
        <v>3520</v>
      </c>
      <c r="G640" s="89" t="b">
        <v>0</v>
      </c>
      <c r="H640" s="89" t="b">
        <v>0</v>
      </c>
      <c r="I640" s="89" t="b">
        <v>0</v>
      </c>
      <c r="J640" s="89" t="b">
        <v>0</v>
      </c>
      <c r="K640" s="89" t="b">
        <v>0</v>
      </c>
      <c r="L640" s="89" t="b">
        <v>0</v>
      </c>
    </row>
    <row r="641" spans="1:12" ht="15">
      <c r="A641" s="90" t="s">
        <v>1532</v>
      </c>
      <c r="B641" s="89" t="s">
        <v>1521</v>
      </c>
      <c r="C641" s="89">
        <v>2</v>
      </c>
      <c r="D641" s="103">
        <v>0.00024407029310759347</v>
      </c>
      <c r="E641" s="103">
        <v>1.973459894575104</v>
      </c>
      <c r="F641" s="89" t="s">
        <v>3520</v>
      </c>
      <c r="G641" s="89" t="b">
        <v>0</v>
      </c>
      <c r="H641" s="89" t="b">
        <v>0</v>
      </c>
      <c r="I641" s="89" t="b">
        <v>0</v>
      </c>
      <c r="J641" s="89" t="b">
        <v>0</v>
      </c>
      <c r="K641" s="89" t="b">
        <v>0</v>
      </c>
      <c r="L641" s="89" t="b">
        <v>0</v>
      </c>
    </row>
    <row r="642" spans="1:12" ht="15">
      <c r="A642" s="90" t="s">
        <v>2879</v>
      </c>
      <c r="B642" s="89" t="s">
        <v>1555</v>
      </c>
      <c r="C642" s="89">
        <v>2</v>
      </c>
      <c r="D642" s="103">
        <v>0.00028556019672057415</v>
      </c>
      <c r="E642" s="103">
        <v>2.9820600663370214</v>
      </c>
      <c r="F642" s="89" t="s">
        <v>3520</v>
      </c>
      <c r="G642" s="89" t="b">
        <v>0</v>
      </c>
      <c r="H642" s="89" t="b">
        <v>0</v>
      </c>
      <c r="I642" s="89" t="b">
        <v>0</v>
      </c>
      <c r="J642" s="89" t="b">
        <v>0</v>
      </c>
      <c r="K642" s="89" t="b">
        <v>0</v>
      </c>
      <c r="L642" s="89" t="b">
        <v>0</v>
      </c>
    </row>
    <row r="643" spans="1:12" ht="15">
      <c r="A643" s="90" t="s">
        <v>1456</v>
      </c>
      <c r="B643" s="89" t="s">
        <v>1486</v>
      </c>
      <c r="C643" s="89">
        <v>2</v>
      </c>
      <c r="D643" s="103">
        <v>0.00024407029310759347</v>
      </c>
      <c r="E643" s="103">
        <v>0.6331713432655836</v>
      </c>
      <c r="F643" s="89" t="s">
        <v>3520</v>
      </c>
      <c r="G643" s="89" t="b">
        <v>0</v>
      </c>
      <c r="H643" s="89" t="b">
        <v>0</v>
      </c>
      <c r="I643" s="89" t="b">
        <v>0</v>
      </c>
      <c r="J643" s="89" t="b">
        <v>0</v>
      </c>
      <c r="K643" s="89" t="b">
        <v>0</v>
      </c>
      <c r="L643" s="89" t="b">
        <v>0</v>
      </c>
    </row>
    <row r="644" spans="1:12" ht="15">
      <c r="A644" s="90" t="s">
        <v>1600</v>
      </c>
      <c r="B644" s="89" t="s">
        <v>2400</v>
      </c>
      <c r="C644" s="89">
        <v>2</v>
      </c>
      <c r="D644" s="103">
        <v>0.00028556019672057415</v>
      </c>
      <c r="E644" s="103">
        <v>2.9028788202893967</v>
      </c>
      <c r="F644" s="89" t="s">
        <v>3520</v>
      </c>
      <c r="G644" s="89" t="b">
        <v>0</v>
      </c>
      <c r="H644" s="89" t="b">
        <v>0</v>
      </c>
      <c r="I644" s="89" t="b">
        <v>0</v>
      </c>
      <c r="J644" s="89" t="b">
        <v>0</v>
      </c>
      <c r="K644" s="89" t="b">
        <v>0</v>
      </c>
      <c r="L644" s="89" t="b">
        <v>0</v>
      </c>
    </row>
    <row r="645" spans="1:12" ht="15">
      <c r="A645" s="90" t="s">
        <v>2040</v>
      </c>
      <c r="B645" s="89" t="s">
        <v>1456</v>
      </c>
      <c r="C645" s="89">
        <v>2</v>
      </c>
      <c r="D645" s="103">
        <v>0.00024407029310759347</v>
      </c>
      <c r="E645" s="103">
        <v>1.3965993368285208</v>
      </c>
      <c r="F645" s="89" t="s">
        <v>3520</v>
      </c>
      <c r="G645" s="89" t="b">
        <v>0</v>
      </c>
      <c r="H645" s="89" t="b">
        <v>1</v>
      </c>
      <c r="I645" s="89" t="b">
        <v>0</v>
      </c>
      <c r="J645" s="89" t="b">
        <v>0</v>
      </c>
      <c r="K645" s="89" t="b">
        <v>0</v>
      </c>
      <c r="L645" s="89" t="b">
        <v>0</v>
      </c>
    </row>
    <row r="646" spans="1:12" ht="15">
      <c r="A646" s="90" t="s">
        <v>2684</v>
      </c>
      <c r="B646" s="89" t="s">
        <v>1745</v>
      </c>
      <c r="C646" s="89">
        <v>2</v>
      </c>
      <c r="D646" s="103">
        <v>0.00028556019672057415</v>
      </c>
      <c r="E646" s="103">
        <v>3.255061338400759</v>
      </c>
      <c r="F646" s="89" t="s">
        <v>3520</v>
      </c>
      <c r="G646" s="89" t="b">
        <v>0</v>
      </c>
      <c r="H646" s="89" t="b">
        <v>0</v>
      </c>
      <c r="I646" s="89" t="b">
        <v>0</v>
      </c>
      <c r="J646" s="89" t="b">
        <v>0</v>
      </c>
      <c r="K646" s="89" t="b">
        <v>0</v>
      </c>
      <c r="L646" s="89" t="b">
        <v>0</v>
      </c>
    </row>
    <row r="647" spans="1:12" ht="15">
      <c r="A647" s="90" t="s">
        <v>1517</v>
      </c>
      <c r="B647" s="89" t="s">
        <v>1823</v>
      </c>
      <c r="C647" s="89">
        <v>2</v>
      </c>
      <c r="D647" s="103">
        <v>0.00028556019672057415</v>
      </c>
      <c r="E647" s="103">
        <v>2.335329680089598</v>
      </c>
      <c r="F647" s="89" t="s">
        <v>3520</v>
      </c>
      <c r="G647" s="89" t="b">
        <v>0</v>
      </c>
      <c r="H647" s="89" t="b">
        <v>0</v>
      </c>
      <c r="I647" s="89" t="b">
        <v>0</v>
      </c>
      <c r="J647" s="89" t="b">
        <v>0</v>
      </c>
      <c r="K647" s="89" t="b">
        <v>0</v>
      </c>
      <c r="L647" s="89" t="b">
        <v>0</v>
      </c>
    </row>
    <row r="648" spans="1:12" ht="15">
      <c r="A648" s="90" t="s">
        <v>2273</v>
      </c>
      <c r="B648" s="89" t="s">
        <v>1733</v>
      </c>
      <c r="C648" s="89">
        <v>2</v>
      </c>
      <c r="D648" s="103">
        <v>0.00028556019672057415</v>
      </c>
      <c r="E648" s="103">
        <v>2.954031342736778</v>
      </c>
      <c r="F648" s="89" t="s">
        <v>3520</v>
      </c>
      <c r="G648" s="89" t="b">
        <v>0</v>
      </c>
      <c r="H648" s="89" t="b">
        <v>0</v>
      </c>
      <c r="I648" s="89" t="b">
        <v>0</v>
      </c>
      <c r="J648" s="89" t="b">
        <v>0</v>
      </c>
      <c r="K648" s="89" t="b">
        <v>0</v>
      </c>
      <c r="L648" s="89" t="b">
        <v>0</v>
      </c>
    </row>
    <row r="649" spans="1:12" ht="15">
      <c r="A649" s="90" t="s">
        <v>2792</v>
      </c>
      <c r="B649" s="89" t="s">
        <v>2240</v>
      </c>
      <c r="C649" s="89">
        <v>2</v>
      </c>
      <c r="D649" s="103">
        <v>0.00028556019672057415</v>
      </c>
      <c r="E649" s="103">
        <v>3.55609133406474</v>
      </c>
      <c r="F649" s="89" t="s">
        <v>3520</v>
      </c>
      <c r="G649" s="89" t="b">
        <v>0</v>
      </c>
      <c r="H649" s="89" t="b">
        <v>0</v>
      </c>
      <c r="I649" s="89" t="b">
        <v>0</v>
      </c>
      <c r="J649" s="89" t="b">
        <v>0</v>
      </c>
      <c r="K649" s="89" t="b">
        <v>0</v>
      </c>
      <c r="L649" s="89" t="b">
        <v>0</v>
      </c>
    </row>
    <row r="650" spans="1:12" ht="15">
      <c r="A650" s="90" t="s">
        <v>1890</v>
      </c>
      <c r="B650" s="89" t="s">
        <v>1456</v>
      </c>
      <c r="C650" s="89">
        <v>2</v>
      </c>
      <c r="D650" s="103">
        <v>0.00024407029310759347</v>
      </c>
      <c r="E650" s="103">
        <v>1.317418090780896</v>
      </c>
      <c r="F650" s="89" t="s">
        <v>3520</v>
      </c>
      <c r="G650" s="89" t="b">
        <v>0</v>
      </c>
      <c r="H650" s="89" t="b">
        <v>0</v>
      </c>
      <c r="I650" s="89" t="b">
        <v>0</v>
      </c>
      <c r="J650" s="89" t="b">
        <v>0</v>
      </c>
      <c r="K650" s="89" t="b">
        <v>0</v>
      </c>
      <c r="L650" s="89" t="b">
        <v>0</v>
      </c>
    </row>
    <row r="651" spans="1:12" ht="15">
      <c r="A651" s="90" t="s">
        <v>1537</v>
      </c>
      <c r="B651" s="89" t="s">
        <v>1980</v>
      </c>
      <c r="C651" s="89">
        <v>2</v>
      </c>
      <c r="D651" s="103">
        <v>0.00024407029310759347</v>
      </c>
      <c r="E651" s="103">
        <v>2.55609133406474</v>
      </c>
      <c r="F651" s="89" t="s">
        <v>3520</v>
      </c>
      <c r="G651" s="89" t="b">
        <v>0</v>
      </c>
      <c r="H651" s="89" t="b">
        <v>0</v>
      </c>
      <c r="I651" s="89" t="b">
        <v>0</v>
      </c>
      <c r="J651" s="89" t="b">
        <v>0</v>
      </c>
      <c r="K651" s="89" t="b">
        <v>0</v>
      </c>
      <c r="L651" s="89" t="b">
        <v>0</v>
      </c>
    </row>
    <row r="652" spans="1:12" ht="15">
      <c r="A652" s="90" t="s">
        <v>2285</v>
      </c>
      <c r="B652" s="89" t="s">
        <v>1727</v>
      </c>
      <c r="C652" s="89">
        <v>2</v>
      </c>
      <c r="D652" s="103">
        <v>0.00024407029310759347</v>
      </c>
      <c r="E652" s="103">
        <v>2.954031342736778</v>
      </c>
      <c r="F652" s="89" t="s">
        <v>3520</v>
      </c>
      <c r="G652" s="89" t="b">
        <v>0</v>
      </c>
      <c r="H652" s="89" t="b">
        <v>0</v>
      </c>
      <c r="I652" s="89" t="b">
        <v>0</v>
      </c>
      <c r="J652" s="89" t="b">
        <v>0</v>
      </c>
      <c r="K652" s="89" t="b">
        <v>0</v>
      </c>
      <c r="L652" s="89" t="b">
        <v>0</v>
      </c>
    </row>
    <row r="653" spans="1:12" ht="15">
      <c r="A653" s="90" t="s">
        <v>1051</v>
      </c>
      <c r="B653" s="89" t="s">
        <v>2809</v>
      </c>
      <c r="C653" s="89">
        <v>2</v>
      </c>
      <c r="D653" s="103">
        <v>0.00028556019672057415</v>
      </c>
      <c r="E653" s="103">
        <v>3.3800000750090593</v>
      </c>
      <c r="F653" s="89" t="s">
        <v>3520</v>
      </c>
      <c r="G653" s="89" t="b">
        <v>0</v>
      </c>
      <c r="H653" s="89" t="b">
        <v>0</v>
      </c>
      <c r="I653" s="89" t="b">
        <v>0</v>
      </c>
      <c r="J653" s="89" t="b">
        <v>0</v>
      </c>
      <c r="K653" s="89" t="b">
        <v>0</v>
      </c>
      <c r="L653" s="89" t="b">
        <v>0</v>
      </c>
    </row>
    <row r="654" spans="1:12" ht="15">
      <c r="A654" s="90" t="s">
        <v>1824</v>
      </c>
      <c r="B654" s="89" t="s">
        <v>1632</v>
      </c>
      <c r="C654" s="89">
        <v>2</v>
      </c>
      <c r="D654" s="103">
        <v>0.00028556019672057415</v>
      </c>
      <c r="E654" s="103">
        <v>2.572690595884202</v>
      </c>
      <c r="F654" s="89" t="s">
        <v>3520</v>
      </c>
      <c r="G654" s="89" t="b">
        <v>0</v>
      </c>
      <c r="H654" s="89" t="b">
        <v>0</v>
      </c>
      <c r="I654" s="89" t="b">
        <v>0</v>
      </c>
      <c r="J654" s="89" t="b">
        <v>0</v>
      </c>
      <c r="K654" s="89" t="b">
        <v>0</v>
      </c>
      <c r="L654" s="89" t="b">
        <v>0</v>
      </c>
    </row>
    <row r="655" spans="1:12" ht="15">
      <c r="A655" s="90" t="s">
        <v>1468</v>
      </c>
      <c r="B655" s="89" t="s">
        <v>1977</v>
      </c>
      <c r="C655" s="89">
        <v>2</v>
      </c>
      <c r="D655" s="103">
        <v>0.00028556019672057415</v>
      </c>
      <c r="E655" s="103">
        <v>2.1474274600009293</v>
      </c>
      <c r="F655" s="89" t="s">
        <v>3520</v>
      </c>
      <c r="G655" s="89" t="b">
        <v>0</v>
      </c>
      <c r="H655" s="89" t="b">
        <v>0</v>
      </c>
      <c r="I655" s="89" t="b">
        <v>0</v>
      </c>
      <c r="J655" s="89" t="b">
        <v>0</v>
      </c>
      <c r="K655" s="89" t="b">
        <v>0</v>
      </c>
      <c r="L655" s="89" t="b">
        <v>0</v>
      </c>
    </row>
    <row r="656" spans="1:12" ht="15">
      <c r="A656" s="90" t="s">
        <v>1464</v>
      </c>
      <c r="B656" s="89" t="s">
        <v>1468</v>
      </c>
      <c r="C656" s="89">
        <v>2</v>
      </c>
      <c r="D656" s="103">
        <v>0.00024407029310759347</v>
      </c>
      <c r="E656" s="103">
        <v>1.118142689379161</v>
      </c>
      <c r="F656" s="89" t="s">
        <v>3520</v>
      </c>
      <c r="G656" s="89" t="b">
        <v>0</v>
      </c>
      <c r="H656" s="89" t="b">
        <v>0</v>
      </c>
      <c r="I656" s="89" t="b">
        <v>0</v>
      </c>
      <c r="J656" s="89" t="b">
        <v>0</v>
      </c>
      <c r="K656" s="89" t="b">
        <v>0</v>
      </c>
      <c r="L656" s="89" t="b">
        <v>0</v>
      </c>
    </row>
    <row r="657" spans="1:12" ht="15">
      <c r="A657" s="90" t="s">
        <v>1945</v>
      </c>
      <c r="B657" s="89" t="s">
        <v>1456</v>
      </c>
      <c r="C657" s="89">
        <v>2</v>
      </c>
      <c r="D657" s="103">
        <v>0.00024407029310759347</v>
      </c>
      <c r="E657" s="103">
        <v>1.317418090780896</v>
      </c>
      <c r="F657" s="89" t="s">
        <v>3520</v>
      </c>
      <c r="G657" s="89" t="b">
        <v>0</v>
      </c>
      <c r="H657" s="89" t="b">
        <v>0</v>
      </c>
      <c r="I657" s="89" t="b">
        <v>0</v>
      </c>
      <c r="J657" s="89" t="b">
        <v>0</v>
      </c>
      <c r="K657" s="89" t="b">
        <v>0</v>
      </c>
      <c r="L657" s="89" t="b">
        <v>0</v>
      </c>
    </row>
    <row r="658" spans="1:12" ht="15">
      <c r="A658" s="90" t="s">
        <v>1458</v>
      </c>
      <c r="B658" s="89" t="s">
        <v>1468</v>
      </c>
      <c r="C658" s="89">
        <v>2</v>
      </c>
      <c r="D658" s="103">
        <v>0.00028556019672057415</v>
      </c>
      <c r="E658" s="103">
        <v>0.7322911803148623</v>
      </c>
      <c r="F658" s="89" t="s">
        <v>3520</v>
      </c>
      <c r="G658" s="89" t="b">
        <v>0</v>
      </c>
      <c r="H658" s="89" t="b">
        <v>0</v>
      </c>
      <c r="I658" s="89" t="b">
        <v>0</v>
      </c>
      <c r="J658" s="89" t="b">
        <v>0</v>
      </c>
      <c r="K658" s="89" t="b">
        <v>0</v>
      </c>
      <c r="L658" s="89" t="b">
        <v>0</v>
      </c>
    </row>
    <row r="659" spans="1:12" ht="15">
      <c r="A659" s="90" t="s">
        <v>1541</v>
      </c>
      <c r="B659" s="89" t="s">
        <v>1948</v>
      </c>
      <c r="C659" s="89">
        <v>2</v>
      </c>
      <c r="D659" s="103">
        <v>0.00028556019672057415</v>
      </c>
      <c r="E659" s="103">
        <v>2.4769100880171155</v>
      </c>
      <c r="F659" s="89" t="s">
        <v>3520</v>
      </c>
      <c r="G659" s="89" t="b">
        <v>0</v>
      </c>
      <c r="H659" s="89" t="b">
        <v>0</v>
      </c>
      <c r="I659" s="89" t="b">
        <v>0</v>
      </c>
      <c r="J659" s="89" t="b">
        <v>0</v>
      </c>
      <c r="K659" s="89" t="b">
        <v>0</v>
      </c>
      <c r="L659" s="89" t="b">
        <v>0</v>
      </c>
    </row>
    <row r="660" spans="1:12" ht="15">
      <c r="A660" s="90" t="s">
        <v>1616</v>
      </c>
      <c r="B660" s="89" t="s">
        <v>1864</v>
      </c>
      <c r="C660" s="89">
        <v>2</v>
      </c>
      <c r="D660" s="103">
        <v>0.00028556019672057415</v>
      </c>
      <c r="E660" s="103">
        <v>2.6018488246254154</v>
      </c>
      <c r="F660" s="89" t="s">
        <v>3520</v>
      </c>
      <c r="G660" s="89" t="b">
        <v>0</v>
      </c>
      <c r="H660" s="89" t="b">
        <v>0</v>
      </c>
      <c r="I660" s="89" t="b">
        <v>0</v>
      </c>
      <c r="J660" s="89" t="b">
        <v>0</v>
      </c>
      <c r="K660" s="89" t="b">
        <v>0</v>
      </c>
      <c r="L660" s="89" t="b">
        <v>0</v>
      </c>
    </row>
    <row r="661" spans="1:12" ht="15">
      <c r="A661" s="90" t="s">
        <v>2671</v>
      </c>
      <c r="B661" s="89" t="s">
        <v>1582</v>
      </c>
      <c r="C661" s="89">
        <v>2</v>
      </c>
      <c r="D661" s="103">
        <v>0.00028556019672057415</v>
      </c>
      <c r="E661" s="103">
        <v>2.868116714030185</v>
      </c>
      <c r="F661" s="89" t="s">
        <v>3520</v>
      </c>
      <c r="G661" s="89" t="b">
        <v>0</v>
      </c>
      <c r="H661" s="89" t="b">
        <v>1</v>
      </c>
      <c r="I661" s="89" t="b">
        <v>0</v>
      </c>
      <c r="J661" s="89" t="b">
        <v>0</v>
      </c>
      <c r="K661" s="89" t="b">
        <v>0</v>
      </c>
      <c r="L661" s="89" t="b">
        <v>0</v>
      </c>
    </row>
    <row r="662" spans="1:12" ht="15">
      <c r="A662" s="90" t="s">
        <v>1892</v>
      </c>
      <c r="B662" s="89" t="s">
        <v>3434</v>
      </c>
      <c r="C662" s="89">
        <v>2</v>
      </c>
      <c r="D662" s="103">
        <v>0.00028556019672057415</v>
      </c>
      <c r="E662" s="103">
        <v>3.3800000750090593</v>
      </c>
      <c r="F662" s="89" t="s">
        <v>3520</v>
      </c>
      <c r="G662" s="89" t="b">
        <v>0</v>
      </c>
      <c r="H662" s="89" t="b">
        <v>0</v>
      </c>
      <c r="I662" s="89" t="b">
        <v>0</v>
      </c>
      <c r="J662" s="89" t="b">
        <v>0</v>
      </c>
      <c r="K662" s="89" t="b">
        <v>0</v>
      </c>
      <c r="L662" s="89" t="b">
        <v>0</v>
      </c>
    </row>
    <row r="663" spans="1:12" ht="15">
      <c r="A663" s="90" t="s">
        <v>1495</v>
      </c>
      <c r="B663" s="89" t="s">
        <v>1529</v>
      </c>
      <c r="C663" s="89">
        <v>2</v>
      </c>
      <c r="D663" s="103">
        <v>0.00028556019672057415</v>
      </c>
      <c r="E663" s="103">
        <v>1.848521157966804</v>
      </c>
      <c r="F663" s="89" t="s">
        <v>3520</v>
      </c>
      <c r="G663" s="89" t="b">
        <v>0</v>
      </c>
      <c r="H663" s="89" t="b">
        <v>1</v>
      </c>
      <c r="I663" s="89" t="b">
        <v>0</v>
      </c>
      <c r="J663" s="89" t="b">
        <v>0</v>
      </c>
      <c r="K663" s="89" t="b">
        <v>0</v>
      </c>
      <c r="L663" s="89" t="b">
        <v>0</v>
      </c>
    </row>
    <row r="664" spans="1:12" ht="15">
      <c r="A664" s="90" t="s">
        <v>2855</v>
      </c>
      <c r="B664" s="89" t="s">
        <v>1722</v>
      </c>
      <c r="C664" s="89">
        <v>2</v>
      </c>
      <c r="D664" s="103">
        <v>0.00024407029310759347</v>
      </c>
      <c r="E664" s="103">
        <v>3.255061338400759</v>
      </c>
      <c r="F664" s="89" t="s">
        <v>3520</v>
      </c>
      <c r="G664" s="89" t="b">
        <v>0</v>
      </c>
      <c r="H664" s="89" t="b">
        <v>0</v>
      </c>
      <c r="I664" s="89" t="b">
        <v>0</v>
      </c>
      <c r="J664" s="89" t="b">
        <v>0</v>
      </c>
      <c r="K664" s="89" t="b">
        <v>0</v>
      </c>
      <c r="L664" s="89" t="b">
        <v>0</v>
      </c>
    </row>
    <row r="665" spans="1:12" ht="15">
      <c r="A665" s="90" t="s">
        <v>1566</v>
      </c>
      <c r="B665" s="89" t="s">
        <v>1501</v>
      </c>
      <c r="C665" s="89">
        <v>2</v>
      </c>
      <c r="D665" s="103">
        <v>0.00024407029310759347</v>
      </c>
      <c r="E665" s="103">
        <v>1.9706306045562396</v>
      </c>
      <c r="F665" s="89" t="s">
        <v>3520</v>
      </c>
      <c r="G665" s="89" t="b">
        <v>0</v>
      </c>
      <c r="H665" s="89" t="b">
        <v>0</v>
      </c>
      <c r="I665" s="89" t="b">
        <v>0</v>
      </c>
      <c r="J665" s="89" t="b">
        <v>0</v>
      </c>
      <c r="K665" s="89" t="b">
        <v>0</v>
      </c>
      <c r="L665" s="89" t="b">
        <v>0</v>
      </c>
    </row>
    <row r="666" spans="1:12" ht="15">
      <c r="A666" s="90" t="s">
        <v>3113</v>
      </c>
      <c r="B666" s="89" t="s">
        <v>1569</v>
      </c>
      <c r="C666" s="89">
        <v>2</v>
      </c>
      <c r="D666" s="103">
        <v>0.00028556019672057415</v>
      </c>
      <c r="E666" s="103">
        <v>3.0120232897144645</v>
      </c>
      <c r="F666" s="89" t="s">
        <v>3520</v>
      </c>
      <c r="G666" s="89" t="b">
        <v>0</v>
      </c>
      <c r="H666" s="89" t="b">
        <v>0</v>
      </c>
      <c r="I666" s="89" t="b">
        <v>0</v>
      </c>
      <c r="J666" s="89" t="b">
        <v>0</v>
      </c>
      <c r="K666" s="89" t="b">
        <v>0</v>
      </c>
      <c r="L666" s="89" t="b">
        <v>0</v>
      </c>
    </row>
    <row r="667" spans="1:12" ht="15">
      <c r="A667" s="90" t="s">
        <v>1978</v>
      </c>
      <c r="B667" s="89" t="s">
        <v>1866</v>
      </c>
      <c r="C667" s="89">
        <v>2</v>
      </c>
      <c r="D667" s="103">
        <v>0.00028556019672057415</v>
      </c>
      <c r="E667" s="103">
        <v>2.9820600663370214</v>
      </c>
      <c r="F667" s="89" t="s">
        <v>3520</v>
      </c>
      <c r="G667" s="89" t="b">
        <v>0</v>
      </c>
      <c r="H667" s="89" t="b">
        <v>0</v>
      </c>
      <c r="I667" s="89" t="b">
        <v>0</v>
      </c>
      <c r="J667" s="89" t="b">
        <v>0</v>
      </c>
      <c r="K667" s="89" t="b">
        <v>0</v>
      </c>
      <c r="L667" s="89" t="b">
        <v>0</v>
      </c>
    </row>
    <row r="668" spans="1:12" ht="15">
      <c r="A668" s="90" t="s">
        <v>1482</v>
      </c>
      <c r="B668" s="89" t="s">
        <v>1486</v>
      </c>
      <c r="C668" s="89">
        <v>2</v>
      </c>
      <c r="D668" s="103">
        <v>0.00024407029310759347</v>
      </c>
      <c r="E668" s="103">
        <v>1.5054216293234552</v>
      </c>
      <c r="F668" s="89" t="s">
        <v>3520</v>
      </c>
      <c r="G668" s="89" t="b">
        <v>0</v>
      </c>
      <c r="H668" s="89" t="b">
        <v>0</v>
      </c>
      <c r="I668" s="89" t="b">
        <v>0</v>
      </c>
      <c r="J668" s="89" t="b">
        <v>0</v>
      </c>
      <c r="K668" s="89" t="b">
        <v>0</v>
      </c>
      <c r="L668" s="89" t="b">
        <v>0</v>
      </c>
    </row>
    <row r="669" spans="1:12" ht="15">
      <c r="A669" s="90" t="s">
        <v>3049</v>
      </c>
      <c r="B669" s="89" t="s">
        <v>2942</v>
      </c>
      <c r="C669" s="89">
        <v>2</v>
      </c>
      <c r="D669" s="103">
        <v>0.00028556019672057415</v>
      </c>
      <c r="E669" s="103">
        <v>3.8571213297287215</v>
      </c>
      <c r="F669" s="89" t="s">
        <v>3520</v>
      </c>
      <c r="G669" s="89" t="b">
        <v>0</v>
      </c>
      <c r="H669" s="89" t="b">
        <v>0</v>
      </c>
      <c r="I669" s="89" t="b">
        <v>0</v>
      </c>
      <c r="J669" s="89" t="b">
        <v>0</v>
      </c>
      <c r="K669" s="89" t="b">
        <v>0</v>
      </c>
      <c r="L669" s="89" t="b">
        <v>0</v>
      </c>
    </row>
    <row r="670" spans="1:12" ht="15">
      <c r="A670" s="90" t="s">
        <v>1586</v>
      </c>
      <c r="B670" s="89" t="s">
        <v>1496</v>
      </c>
      <c r="C670" s="89">
        <v>2</v>
      </c>
      <c r="D670" s="103">
        <v>0.00024407029310759347</v>
      </c>
      <c r="E670" s="103">
        <v>1.965026727038241</v>
      </c>
      <c r="F670" s="89" t="s">
        <v>3520</v>
      </c>
      <c r="G670" s="89" t="b">
        <v>1</v>
      </c>
      <c r="H670" s="89" t="b">
        <v>0</v>
      </c>
      <c r="I670" s="89" t="b">
        <v>0</v>
      </c>
      <c r="J670" s="89" t="b">
        <v>0</v>
      </c>
      <c r="K670" s="89" t="b">
        <v>0</v>
      </c>
      <c r="L670" s="89" t="b">
        <v>0</v>
      </c>
    </row>
    <row r="671" spans="1:12" ht="15">
      <c r="A671" s="90" t="s">
        <v>3234</v>
      </c>
      <c r="B671" s="89" t="s">
        <v>3000</v>
      </c>
      <c r="C671" s="89">
        <v>2</v>
      </c>
      <c r="D671" s="103">
        <v>0.00024407029310759347</v>
      </c>
      <c r="E671" s="103">
        <v>3.8571213297287215</v>
      </c>
      <c r="F671" s="89" t="s">
        <v>3520</v>
      </c>
      <c r="G671" s="89" t="b">
        <v>0</v>
      </c>
      <c r="H671" s="89" t="b">
        <v>0</v>
      </c>
      <c r="I671" s="89" t="b">
        <v>0</v>
      </c>
      <c r="J671" s="89" t="b">
        <v>0</v>
      </c>
      <c r="K671" s="89" t="b">
        <v>0</v>
      </c>
      <c r="L671" s="89" t="b">
        <v>0</v>
      </c>
    </row>
    <row r="672" spans="1:12" ht="15">
      <c r="A672" s="90" t="s">
        <v>1506</v>
      </c>
      <c r="B672" s="89" t="s">
        <v>1493</v>
      </c>
      <c r="C672" s="89">
        <v>2</v>
      </c>
      <c r="D672" s="103">
        <v>0.00028556019672057415</v>
      </c>
      <c r="E672" s="103">
        <v>1.739022017650727</v>
      </c>
      <c r="F672" s="89" t="s">
        <v>3520</v>
      </c>
      <c r="G672" s="89" t="b">
        <v>0</v>
      </c>
      <c r="H672" s="89" t="b">
        <v>0</v>
      </c>
      <c r="I672" s="89" t="b">
        <v>0</v>
      </c>
      <c r="J672" s="89" t="b">
        <v>0</v>
      </c>
      <c r="K672" s="89" t="b">
        <v>0</v>
      </c>
      <c r="L672" s="89" t="b">
        <v>0</v>
      </c>
    </row>
    <row r="673" spans="1:12" ht="15">
      <c r="A673" s="90" t="s">
        <v>1855</v>
      </c>
      <c r="B673" s="89" t="s">
        <v>3144</v>
      </c>
      <c r="C673" s="89">
        <v>2</v>
      </c>
      <c r="D673" s="103">
        <v>0.00028556019672057415</v>
      </c>
      <c r="E673" s="103">
        <v>3.3800000750090593</v>
      </c>
      <c r="F673" s="89" t="s">
        <v>3520</v>
      </c>
      <c r="G673" s="89" t="b">
        <v>0</v>
      </c>
      <c r="H673" s="89" t="b">
        <v>0</v>
      </c>
      <c r="I673" s="89" t="b">
        <v>0</v>
      </c>
      <c r="J673" s="89" t="b">
        <v>0</v>
      </c>
      <c r="K673" s="89" t="b">
        <v>0</v>
      </c>
      <c r="L673" s="89" t="b">
        <v>0</v>
      </c>
    </row>
    <row r="674" spans="1:12" ht="15">
      <c r="A674" s="90" t="s">
        <v>1519</v>
      </c>
      <c r="B674" s="89" t="s">
        <v>1972</v>
      </c>
      <c r="C674" s="89">
        <v>2</v>
      </c>
      <c r="D674" s="103">
        <v>0.00028556019672057415</v>
      </c>
      <c r="E674" s="103">
        <v>2.504938811617359</v>
      </c>
      <c r="F674" s="89" t="s">
        <v>3520</v>
      </c>
      <c r="G674" s="89" t="b">
        <v>0</v>
      </c>
      <c r="H674" s="89" t="b">
        <v>0</v>
      </c>
      <c r="I674" s="89" t="b">
        <v>0</v>
      </c>
      <c r="J674" s="89" t="b">
        <v>0</v>
      </c>
      <c r="K674" s="89" t="b">
        <v>0</v>
      </c>
      <c r="L674" s="89" t="b">
        <v>0</v>
      </c>
    </row>
    <row r="675" spans="1:12" ht="15">
      <c r="A675" s="90" t="s">
        <v>1458</v>
      </c>
      <c r="B675" s="89" t="s">
        <v>1467</v>
      </c>
      <c r="C675" s="89">
        <v>2</v>
      </c>
      <c r="D675" s="103">
        <v>0.00024407029310759347</v>
      </c>
      <c r="E675" s="103">
        <v>0.7529757791747133</v>
      </c>
      <c r="F675" s="89" t="s">
        <v>3520</v>
      </c>
      <c r="G675" s="89" t="b">
        <v>0</v>
      </c>
      <c r="H675" s="89" t="b">
        <v>0</v>
      </c>
      <c r="I675" s="89" t="b">
        <v>0</v>
      </c>
      <c r="J675" s="89" t="b">
        <v>0</v>
      </c>
      <c r="K675" s="89" t="b">
        <v>0</v>
      </c>
      <c r="L675" s="89" t="b">
        <v>0</v>
      </c>
    </row>
    <row r="676" spans="1:12" ht="15">
      <c r="A676" s="90" t="s">
        <v>1627</v>
      </c>
      <c r="B676" s="89" t="s">
        <v>2281</v>
      </c>
      <c r="C676" s="89">
        <v>2</v>
      </c>
      <c r="D676" s="103">
        <v>0.00028556019672057415</v>
      </c>
      <c r="E676" s="103">
        <v>2.8157286445704965</v>
      </c>
      <c r="F676" s="89" t="s">
        <v>3520</v>
      </c>
      <c r="G676" s="89" t="b">
        <v>0</v>
      </c>
      <c r="H676" s="89" t="b">
        <v>0</v>
      </c>
      <c r="I676" s="89" t="b">
        <v>0</v>
      </c>
      <c r="J676" s="89" t="b">
        <v>0</v>
      </c>
      <c r="K676" s="89" t="b">
        <v>0</v>
      </c>
      <c r="L676" s="89" t="b">
        <v>0</v>
      </c>
    </row>
    <row r="677" spans="1:12" ht="15">
      <c r="A677" s="90" t="s">
        <v>1742</v>
      </c>
      <c r="B677" s="89" t="s">
        <v>1559</v>
      </c>
      <c r="C677" s="89">
        <v>2</v>
      </c>
      <c r="D677" s="103">
        <v>0.00024407029310759347</v>
      </c>
      <c r="E677" s="103">
        <v>2.3800000750090593</v>
      </c>
      <c r="F677" s="89" t="s">
        <v>3520</v>
      </c>
      <c r="G677" s="89" t="b">
        <v>0</v>
      </c>
      <c r="H677" s="89" t="b">
        <v>0</v>
      </c>
      <c r="I677" s="89" t="b">
        <v>0</v>
      </c>
      <c r="J677" s="89" t="b">
        <v>0</v>
      </c>
      <c r="K677" s="89" t="b">
        <v>0</v>
      </c>
      <c r="L677" s="89" t="b">
        <v>0</v>
      </c>
    </row>
    <row r="678" spans="1:12" ht="15">
      <c r="A678" s="90" t="s">
        <v>1509</v>
      </c>
      <c r="B678" s="89" t="s">
        <v>1580</v>
      </c>
      <c r="C678" s="89">
        <v>2</v>
      </c>
      <c r="D678" s="103">
        <v>0.00028556019672057415</v>
      </c>
      <c r="E678" s="103">
        <v>2.066484367797018</v>
      </c>
      <c r="F678" s="89" t="s">
        <v>3520</v>
      </c>
      <c r="G678" s="89" t="b">
        <v>0</v>
      </c>
      <c r="H678" s="89" t="b">
        <v>0</v>
      </c>
      <c r="I678" s="89" t="b">
        <v>0</v>
      </c>
      <c r="J678" s="89" t="b">
        <v>0</v>
      </c>
      <c r="K678" s="89" t="b">
        <v>0</v>
      </c>
      <c r="L678" s="89" t="b">
        <v>0</v>
      </c>
    </row>
    <row r="679" spans="1:12" ht="15">
      <c r="A679" s="90" t="s">
        <v>2974</v>
      </c>
      <c r="B679" s="89" t="s">
        <v>1476</v>
      </c>
      <c r="C679" s="89">
        <v>2</v>
      </c>
      <c r="D679" s="103">
        <v>0.00028556019672057415</v>
      </c>
      <c r="E679" s="103">
        <v>2.5783677287758926</v>
      </c>
      <c r="F679" s="89" t="s">
        <v>3520</v>
      </c>
      <c r="G679" s="89" t="b">
        <v>0</v>
      </c>
      <c r="H679" s="89" t="b">
        <v>0</v>
      </c>
      <c r="I679" s="89" t="b">
        <v>0</v>
      </c>
      <c r="J679" s="89" t="b">
        <v>0</v>
      </c>
      <c r="K679" s="89" t="b">
        <v>0</v>
      </c>
      <c r="L679" s="89" t="b">
        <v>0</v>
      </c>
    </row>
    <row r="680" spans="1:12" ht="15">
      <c r="A680" s="90" t="s">
        <v>1456</v>
      </c>
      <c r="B680" s="89" t="s">
        <v>1542</v>
      </c>
      <c r="C680" s="89">
        <v>2</v>
      </c>
      <c r="D680" s="103">
        <v>0.00024407029310759347</v>
      </c>
      <c r="E680" s="103">
        <v>0.8914493585086148</v>
      </c>
      <c r="F680" s="89" t="s">
        <v>3520</v>
      </c>
      <c r="G680" s="89" t="b">
        <v>0</v>
      </c>
      <c r="H680" s="89" t="b">
        <v>0</v>
      </c>
      <c r="I680" s="89" t="b">
        <v>0</v>
      </c>
      <c r="J680" s="89" t="b">
        <v>0</v>
      </c>
      <c r="K680" s="89" t="b">
        <v>0</v>
      </c>
      <c r="L680" s="89" t="b">
        <v>0</v>
      </c>
    </row>
    <row r="681" spans="1:12" ht="15">
      <c r="A681" s="90" t="s">
        <v>1532</v>
      </c>
      <c r="B681" s="89" t="s">
        <v>1780</v>
      </c>
      <c r="C681" s="89">
        <v>2</v>
      </c>
      <c r="D681" s="103">
        <v>0.00028556019672057415</v>
      </c>
      <c r="E681" s="103">
        <v>2.3836343596641534</v>
      </c>
      <c r="F681" s="89" t="s">
        <v>3520</v>
      </c>
      <c r="G681" s="89" t="b">
        <v>0</v>
      </c>
      <c r="H681" s="89" t="b">
        <v>0</v>
      </c>
      <c r="I681" s="89" t="b">
        <v>0</v>
      </c>
      <c r="J681" s="89" t="b">
        <v>0</v>
      </c>
      <c r="K681" s="89" t="b">
        <v>0</v>
      </c>
      <c r="L681" s="89" t="b">
        <v>0</v>
      </c>
    </row>
    <row r="682" spans="1:12" ht="15">
      <c r="A682" s="90" t="s">
        <v>1952</v>
      </c>
      <c r="B682" s="89" t="s">
        <v>1730</v>
      </c>
      <c r="C682" s="89">
        <v>2</v>
      </c>
      <c r="D682" s="103">
        <v>0.00024407029310759347</v>
      </c>
      <c r="E682" s="103">
        <v>2.8571213297287215</v>
      </c>
      <c r="F682" s="89" t="s">
        <v>3520</v>
      </c>
      <c r="G682" s="89" t="b">
        <v>0</v>
      </c>
      <c r="H682" s="89" t="b">
        <v>0</v>
      </c>
      <c r="I682" s="89" t="b">
        <v>0</v>
      </c>
      <c r="J682" s="89" t="b">
        <v>0</v>
      </c>
      <c r="K682" s="89" t="b">
        <v>0</v>
      </c>
      <c r="L682" s="89" t="b">
        <v>0</v>
      </c>
    </row>
    <row r="683" spans="1:12" ht="15">
      <c r="A683" s="90" t="s">
        <v>3416</v>
      </c>
      <c r="B683" s="89" t="s">
        <v>1563</v>
      </c>
      <c r="C683" s="89">
        <v>2</v>
      </c>
      <c r="D683" s="103">
        <v>0.00028556019672057415</v>
      </c>
      <c r="E683" s="103">
        <v>2.9820600663370214</v>
      </c>
      <c r="F683" s="89" t="s">
        <v>3520</v>
      </c>
      <c r="G683" s="89" t="b">
        <v>0</v>
      </c>
      <c r="H683" s="89" t="b">
        <v>0</v>
      </c>
      <c r="I683" s="89" t="b">
        <v>0</v>
      </c>
      <c r="J683" s="89" t="b">
        <v>0</v>
      </c>
      <c r="K683" s="89" t="b">
        <v>0</v>
      </c>
      <c r="L683" s="89" t="b">
        <v>0</v>
      </c>
    </row>
    <row r="684" spans="1:12" ht="15">
      <c r="A684" s="90" t="s">
        <v>2458</v>
      </c>
      <c r="B684" s="89" t="s">
        <v>1508</v>
      </c>
      <c r="C684" s="89">
        <v>2</v>
      </c>
      <c r="D684" s="103">
        <v>0.00028556019672057415</v>
      </c>
      <c r="E684" s="103">
        <v>2.68103007067304</v>
      </c>
      <c r="F684" s="89" t="s">
        <v>3520</v>
      </c>
      <c r="G684" s="89" t="b">
        <v>0</v>
      </c>
      <c r="H684" s="89" t="b">
        <v>0</v>
      </c>
      <c r="I684" s="89" t="b">
        <v>0</v>
      </c>
      <c r="J684" s="89" t="b">
        <v>0</v>
      </c>
      <c r="K684" s="89" t="b">
        <v>0</v>
      </c>
      <c r="L684" s="89" t="b">
        <v>0</v>
      </c>
    </row>
    <row r="685" spans="1:12" ht="15">
      <c r="A685" s="90" t="s">
        <v>1664</v>
      </c>
      <c r="B685" s="89" t="s">
        <v>3465</v>
      </c>
      <c r="C685" s="89">
        <v>2</v>
      </c>
      <c r="D685" s="103">
        <v>0.00024407029310759347</v>
      </c>
      <c r="E685" s="103">
        <v>3.1581513253927027</v>
      </c>
      <c r="F685" s="89" t="s">
        <v>3520</v>
      </c>
      <c r="G685" s="89" t="b">
        <v>0</v>
      </c>
      <c r="H685" s="89" t="b">
        <v>0</v>
      </c>
      <c r="I685" s="89" t="b">
        <v>0</v>
      </c>
      <c r="J685" s="89" t="b">
        <v>0</v>
      </c>
      <c r="K685" s="89" t="b">
        <v>0</v>
      </c>
      <c r="L685" s="89" t="b">
        <v>0</v>
      </c>
    </row>
    <row r="686" spans="1:12" ht="15">
      <c r="A686" s="90" t="s">
        <v>3446</v>
      </c>
      <c r="B686" s="89" t="s">
        <v>2902</v>
      </c>
      <c r="C686" s="89">
        <v>2</v>
      </c>
      <c r="D686" s="103">
        <v>0.00024407029310759347</v>
      </c>
      <c r="E686" s="103">
        <v>3.8571213297287215</v>
      </c>
      <c r="F686" s="89" t="s">
        <v>3520</v>
      </c>
      <c r="G686" s="89" t="b">
        <v>0</v>
      </c>
      <c r="H686" s="89" t="b">
        <v>0</v>
      </c>
      <c r="I686" s="89" t="b">
        <v>0</v>
      </c>
      <c r="J686" s="89" t="b">
        <v>0</v>
      </c>
      <c r="K686" s="89" t="b">
        <v>0</v>
      </c>
      <c r="L686" s="89" t="b">
        <v>0</v>
      </c>
    </row>
    <row r="687" spans="1:12" ht="15">
      <c r="A687" s="90" t="s">
        <v>2281</v>
      </c>
      <c r="B687" s="89" t="s">
        <v>3161</v>
      </c>
      <c r="C687" s="89">
        <v>2</v>
      </c>
      <c r="D687" s="103">
        <v>0.00028556019672057415</v>
      </c>
      <c r="E687" s="103">
        <v>3.55609133406474</v>
      </c>
      <c r="F687" s="89" t="s">
        <v>3520</v>
      </c>
      <c r="G687" s="89" t="b">
        <v>0</v>
      </c>
      <c r="H687" s="89" t="b">
        <v>0</v>
      </c>
      <c r="I687" s="89" t="b">
        <v>0</v>
      </c>
      <c r="J687" s="89" t="b">
        <v>0</v>
      </c>
      <c r="K687" s="89" t="b">
        <v>0</v>
      </c>
      <c r="L687" s="89" t="b">
        <v>0</v>
      </c>
    </row>
    <row r="688" spans="1:12" ht="15">
      <c r="A688" s="90" t="s">
        <v>1741</v>
      </c>
      <c r="B688" s="89" t="s">
        <v>1559</v>
      </c>
      <c r="C688" s="89">
        <v>2</v>
      </c>
      <c r="D688" s="103">
        <v>0.00024407029310759347</v>
      </c>
      <c r="E688" s="103">
        <v>2.584120057664984</v>
      </c>
      <c r="F688" s="89" t="s">
        <v>3520</v>
      </c>
      <c r="G688" s="89" t="b">
        <v>0</v>
      </c>
      <c r="H688" s="89" t="b">
        <v>0</v>
      </c>
      <c r="I688" s="89" t="b">
        <v>0</v>
      </c>
      <c r="J688" s="89" t="b">
        <v>0</v>
      </c>
      <c r="K688" s="89" t="b">
        <v>0</v>
      </c>
      <c r="L688" s="89" t="b">
        <v>0</v>
      </c>
    </row>
    <row r="689" spans="1:12" ht="15">
      <c r="A689" s="90" t="s">
        <v>2432</v>
      </c>
      <c r="B689" s="89" t="s">
        <v>1456</v>
      </c>
      <c r="C689" s="89">
        <v>2</v>
      </c>
      <c r="D689" s="103">
        <v>0.00028556019672057415</v>
      </c>
      <c r="E689" s="103">
        <v>1.6184480864448771</v>
      </c>
      <c r="F689" s="89" t="s">
        <v>3520</v>
      </c>
      <c r="G689" s="89" t="b">
        <v>1</v>
      </c>
      <c r="H689" s="89" t="b">
        <v>0</v>
      </c>
      <c r="I689" s="89" t="b">
        <v>0</v>
      </c>
      <c r="J689" s="89" t="b">
        <v>0</v>
      </c>
      <c r="K689" s="89" t="b">
        <v>0</v>
      </c>
      <c r="L689" s="89" t="b">
        <v>0</v>
      </c>
    </row>
    <row r="690" spans="1:12" ht="15">
      <c r="A690" s="90" t="s">
        <v>1235</v>
      </c>
      <c r="B690" s="89" t="s">
        <v>1455</v>
      </c>
      <c r="C690" s="89">
        <v>2</v>
      </c>
      <c r="D690" s="103">
        <v>0.00028556019672057415</v>
      </c>
      <c r="E690" s="103">
        <v>1.313053285378446</v>
      </c>
      <c r="F690" s="89" t="s">
        <v>3520</v>
      </c>
      <c r="G690" s="89" t="b">
        <v>0</v>
      </c>
      <c r="H690" s="89" t="b">
        <v>0</v>
      </c>
      <c r="I690" s="89" t="b">
        <v>0</v>
      </c>
      <c r="J690" s="89" t="b">
        <v>0</v>
      </c>
      <c r="K690" s="89" t="b">
        <v>0</v>
      </c>
      <c r="L690" s="89" t="b">
        <v>0</v>
      </c>
    </row>
    <row r="691" spans="1:12" ht="15">
      <c r="A691" s="90" t="s">
        <v>1640</v>
      </c>
      <c r="B691" s="89" t="s">
        <v>2726</v>
      </c>
      <c r="C691" s="89">
        <v>2</v>
      </c>
      <c r="D691" s="103">
        <v>0.00028556019672057415</v>
      </c>
      <c r="E691" s="103">
        <v>3.116758640234478</v>
      </c>
      <c r="F691" s="89" t="s">
        <v>3520</v>
      </c>
      <c r="G691" s="89" t="b">
        <v>0</v>
      </c>
      <c r="H691" s="89" t="b">
        <v>0</v>
      </c>
      <c r="I691" s="89" t="b">
        <v>0</v>
      </c>
      <c r="J691" s="89" t="b">
        <v>0</v>
      </c>
      <c r="K691" s="89" t="b">
        <v>0</v>
      </c>
      <c r="L691" s="89" t="b">
        <v>0</v>
      </c>
    </row>
    <row r="692" spans="1:12" ht="15">
      <c r="A692" s="90" t="s">
        <v>1580</v>
      </c>
      <c r="B692" s="89" t="s">
        <v>2166</v>
      </c>
      <c r="C692" s="89">
        <v>2</v>
      </c>
      <c r="D692" s="103">
        <v>0.00024407029310759347</v>
      </c>
      <c r="E692" s="103">
        <v>2.743177977421885</v>
      </c>
      <c r="F692" s="89" t="s">
        <v>3520</v>
      </c>
      <c r="G692" s="89" t="b">
        <v>0</v>
      </c>
      <c r="H692" s="89" t="b">
        <v>0</v>
      </c>
      <c r="I692" s="89" t="b">
        <v>0</v>
      </c>
      <c r="J692" s="89" t="b">
        <v>0</v>
      </c>
      <c r="K692" s="89" t="b">
        <v>0</v>
      </c>
      <c r="L692" s="89" t="b">
        <v>0</v>
      </c>
    </row>
    <row r="693" spans="1:12" ht="15">
      <c r="A693" s="90" t="s">
        <v>1496</v>
      </c>
      <c r="B693" s="89" t="s">
        <v>1456</v>
      </c>
      <c r="C693" s="89">
        <v>2</v>
      </c>
      <c r="D693" s="103">
        <v>0.00024407029310759347</v>
      </c>
      <c r="E693" s="103">
        <v>0.7153580994529336</v>
      </c>
      <c r="F693" s="89" t="s">
        <v>3520</v>
      </c>
      <c r="G693" s="89" t="b">
        <v>0</v>
      </c>
      <c r="H693" s="89" t="b">
        <v>0</v>
      </c>
      <c r="I693" s="89" t="b">
        <v>0</v>
      </c>
      <c r="J693" s="89" t="b">
        <v>0</v>
      </c>
      <c r="K693" s="89" t="b">
        <v>0</v>
      </c>
      <c r="L693" s="89" t="b">
        <v>0</v>
      </c>
    </row>
    <row r="694" spans="1:12" ht="15">
      <c r="A694" s="90" t="s">
        <v>2251</v>
      </c>
      <c r="B694" s="89" t="s">
        <v>2593</v>
      </c>
      <c r="C694" s="89">
        <v>2</v>
      </c>
      <c r="D694" s="103">
        <v>0.00028556019672057415</v>
      </c>
      <c r="E694" s="103">
        <v>3.3800000750090593</v>
      </c>
      <c r="F694" s="89" t="s">
        <v>3520</v>
      </c>
      <c r="G694" s="89" t="b">
        <v>0</v>
      </c>
      <c r="H694" s="89" t="b">
        <v>0</v>
      </c>
      <c r="I694" s="89" t="b">
        <v>0</v>
      </c>
      <c r="J694" s="89" t="b">
        <v>0</v>
      </c>
      <c r="K694" s="89" t="b">
        <v>0</v>
      </c>
      <c r="L694" s="89" t="b">
        <v>0</v>
      </c>
    </row>
    <row r="695" spans="1:12" ht="15">
      <c r="A695" s="90" t="s">
        <v>1051</v>
      </c>
      <c r="B695" s="89" t="s">
        <v>1456</v>
      </c>
      <c r="C695" s="89">
        <v>2</v>
      </c>
      <c r="D695" s="103">
        <v>0.00028556019672057415</v>
      </c>
      <c r="E695" s="103">
        <v>1.317418090780896</v>
      </c>
      <c r="F695" s="89" t="s">
        <v>3520</v>
      </c>
      <c r="G695" s="89" t="b">
        <v>0</v>
      </c>
      <c r="H695" s="89" t="b">
        <v>0</v>
      </c>
      <c r="I695" s="89" t="b">
        <v>0</v>
      </c>
      <c r="J695" s="89" t="b">
        <v>0</v>
      </c>
      <c r="K695" s="89" t="b">
        <v>0</v>
      </c>
      <c r="L695" s="89" t="b">
        <v>0</v>
      </c>
    </row>
    <row r="696" spans="1:12" ht="15">
      <c r="A696" s="90" t="s">
        <v>1567</v>
      </c>
      <c r="B696" s="89" t="s">
        <v>2632</v>
      </c>
      <c r="C696" s="89">
        <v>2</v>
      </c>
      <c r="D696" s="103">
        <v>0.00028556019672057415</v>
      </c>
      <c r="E696" s="103">
        <v>2.8359320306587836</v>
      </c>
      <c r="F696" s="89" t="s">
        <v>3520</v>
      </c>
      <c r="G696" s="89" t="b">
        <v>0</v>
      </c>
      <c r="H696" s="89" t="b">
        <v>0</v>
      </c>
      <c r="I696" s="89" t="b">
        <v>0</v>
      </c>
      <c r="J696" s="89" t="b">
        <v>1</v>
      </c>
      <c r="K696" s="89" t="b">
        <v>0</v>
      </c>
      <c r="L696" s="89" t="b">
        <v>0</v>
      </c>
    </row>
    <row r="697" spans="1:12" ht="15">
      <c r="A697" s="90" t="s">
        <v>1617</v>
      </c>
      <c r="B697" s="89" t="s">
        <v>2800</v>
      </c>
      <c r="C697" s="89">
        <v>2</v>
      </c>
      <c r="D697" s="103">
        <v>0.00028556019672057415</v>
      </c>
      <c r="E697" s="103">
        <v>3.116758640234478</v>
      </c>
      <c r="F697" s="89" t="s">
        <v>3520</v>
      </c>
      <c r="G697" s="89" t="b">
        <v>0</v>
      </c>
      <c r="H697" s="89" t="b">
        <v>0</v>
      </c>
      <c r="I697" s="89" t="b">
        <v>0</v>
      </c>
      <c r="J697" s="89" t="b">
        <v>0</v>
      </c>
      <c r="K697" s="89" t="b">
        <v>0</v>
      </c>
      <c r="L697" s="89" t="b">
        <v>0</v>
      </c>
    </row>
    <row r="698" spans="1:12" ht="15">
      <c r="A698" s="90" t="s">
        <v>1862</v>
      </c>
      <c r="B698" s="89" t="s">
        <v>2695</v>
      </c>
      <c r="C698" s="89">
        <v>2</v>
      </c>
      <c r="D698" s="103">
        <v>0.00028556019672057415</v>
      </c>
      <c r="E698" s="103">
        <v>3.3800000750090593</v>
      </c>
      <c r="F698" s="89" t="s">
        <v>3520</v>
      </c>
      <c r="G698" s="89" t="b">
        <v>0</v>
      </c>
      <c r="H698" s="89" t="b">
        <v>0</v>
      </c>
      <c r="I698" s="89" t="b">
        <v>0</v>
      </c>
      <c r="J698" s="89" t="b">
        <v>0</v>
      </c>
      <c r="K698" s="89" t="b">
        <v>0</v>
      </c>
      <c r="L698" s="89" t="b">
        <v>0</v>
      </c>
    </row>
    <row r="699" spans="1:12" ht="15">
      <c r="A699" s="90" t="s">
        <v>1457</v>
      </c>
      <c r="B699" s="89" t="s">
        <v>1508</v>
      </c>
      <c r="C699" s="89">
        <v>2</v>
      </c>
      <c r="D699" s="103">
        <v>0.00024407029310759347</v>
      </c>
      <c r="E699" s="103">
        <v>0.8117983509420641</v>
      </c>
      <c r="F699" s="89" t="s">
        <v>3520</v>
      </c>
      <c r="G699" s="89" t="b">
        <v>0</v>
      </c>
      <c r="H699" s="89" t="b">
        <v>0</v>
      </c>
      <c r="I699" s="89" t="b">
        <v>0</v>
      </c>
      <c r="J699" s="89" t="b">
        <v>0</v>
      </c>
      <c r="K699" s="89" t="b">
        <v>0</v>
      </c>
      <c r="L699" s="89" t="b">
        <v>0</v>
      </c>
    </row>
    <row r="700" spans="1:12" ht="15">
      <c r="A700" s="90" t="s">
        <v>1835</v>
      </c>
      <c r="B700" s="89" t="s">
        <v>3155</v>
      </c>
      <c r="C700" s="89">
        <v>2</v>
      </c>
      <c r="D700" s="103">
        <v>0.00028556019672057415</v>
      </c>
      <c r="E700" s="103">
        <v>3.3800000750090593</v>
      </c>
      <c r="F700" s="89" t="s">
        <v>3520</v>
      </c>
      <c r="G700" s="89" t="b">
        <v>0</v>
      </c>
      <c r="H700" s="89" t="b">
        <v>0</v>
      </c>
      <c r="I700" s="89" t="b">
        <v>0</v>
      </c>
      <c r="J700" s="89" t="b">
        <v>0</v>
      </c>
      <c r="K700" s="89" t="b">
        <v>0</v>
      </c>
      <c r="L700" s="89" t="b">
        <v>0</v>
      </c>
    </row>
    <row r="701" spans="1:12" ht="15">
      <c r="A701" s="90" t="s">
        <v>1492</v>
      </c>
      <c r="B701" s="89" t="s">
        <v>1501</v>
      </c>
      <c r="C701" s="89">
        <v>2</v>
      </c>
      <c r="D701" s="103">
        <v>0.00024407029310759347</v>
      </c>
      <c r="E701" s="103">
        <v>1.6696006088922584</v>
      </c>
      <c r="F701" s="89" t="s">
        <v>3520</v>
      </c>
      <c r="G701" s="89" t="b">
        <v>0</v>
      </c>
      <c r="H701" s="89" t="b">
        <v>0</v>
      </c>
      <c r="I701" s="89" t="b">
        <v>0</v>
      </c>
      <c r="J701" s="89" t="b">
        <v>0</v>
      </c>
      <c r="K701" s="89" t="b">
        <v>0</v>
      </c>
      <c r="L701" s="89" t="b">
        <v>0</v>
      </c>
    </row>
    <row r="702" spans="1:12" ht="15">
      <c r="A702" s="90" t="s">
        <v>1462</v>
      </c>
      <c r="B702" s="89" t="s">
        <v>1484</v>
      </c>
      <c r="C702" s="89">
        <v>2</v>
      </c>
      <c r="D702" s="103">
        <v>0.00028556019672057415</v>
      </c>
      <c r="E702" s="103">
        <v>1.204391633659474</v>
      </c>
      <c r="F702" s="89" t="s">
        <v>3520</v>
      </c>
      <c r="G702" s="89" t="b">
        <v>0</v>
      </c>
      <c r="H702" s="89" t="b">
        <v>0</v>
      </c>
      <c r="I702" s="89" t="b">
        <v>0</v>
      </c>
      <c r="J702" s="89" t="b">
        <v>0</v>
      </c>
      <c r="K702" s="89" t="b">
        <v>0</v>
      </c>
      <c r="L702" s="89" t="b">
        <v>0</v>
      </c>
    </row>
    <row r="703" spans="1:12" ht="15">
      <c r="A703" s="90" t="s">
        <v>1494</v>
      </c>
      <c r="B703" s="89" t="s">
        <v>1679</v>
      </c>
      <c r="C703" s="89">
        <v>2</v>
      </c>
      <c r="D703" s="103">
        <v>0.00024407029310759347</v>
      </c>
      <c r="E703" s="103">
        <v>2.1247275699057533</v>
      </c>
      <c r="F703" s="89" t="s">
        <v>3520</v>
      </c>
      <c r="G703" s="89" t="b">
        <v>0</v>
      </c>
      <c r="H703" s="89" t="b">
        <v>0</v>
      </c>
      <c r="I703" s="89" t="b">
        <v>0</v>
      </c>
      <c r="J703" s="89" t="b">
        <v>0</v>
      </c>
      <c r="K703" s="89" t="b">
        <v>0</v>
      </c>
      <c r="L703" s="89" t="b">
        <v>0</v>
      </c>
    </row>
    <row r="704" spans="1:12" ht="15">
      <c r="A704" s="90" t="s">
        <v>1502</v>
      </c>
      <c r="B704" s="89" t="s">
        <v>1649</v>
      </c>
      <c r="C704" s="89">
        <v>2</v>
      </c>
      <c r="D704" s="103">
        <v>0.00024407029310759347</v>
      </c>
      <c r="E704" s="103">
        <v>2.0753659550762524</v>
      </c>
      <c r="F704" s="89" t="s">
        <v>3520</v>
      </c>
      <c r="G704" s="89" t="b">
        <v>0</v>
      </c>
      <c r="H704" s="89" t="b">
        <v>0</v>
      </c>
      <c r="I704" s="89" t="b">
        <v>0</v>
      </c>
      <c r="J704" s="89" t="b">
        <v>0</v>
      </c>
      <c r="K704" s="89" t="b">
        <v>0</v>
      </c>
      <c r="L704" s="89" t="b">
        <v>0</v>
      </c>
    </row>
    <row r="705" spans="1:12" ht="15">
      <c r="A705" s="90" t="s">
        <v>3109</v>
      </c>
      <c r="B705" s="89" t="s">
        <v>1455</v>
      </c>
      <c r="C705" s="89">
        <v>2</v>
      </c>
      <c r="D705" s="103">
        <v>0.00024407029310759347</v>
      </c>
      <c r="E705" s="103">
        <v>1.7109932940504835</v>
      </c>
      <c r="F705" s="89" t="s">
        <v>3520</v>
      </c>
      <c r="G705" s="89" t="b">
        <v>0</v>
      </c>
      <c r="H705" s="89" t="b">
        <v>0</v>
      </c>
      <c r="I705" s="89" t="b">
        <v>0</v>
      </c>
      <c r="J705" s="89" t="b">
        <v>0</v>
      </c>
      <c r="K705" s="89" t="b">
        <v>0</v>
      </c>
      <c r="L705" s="89" t="b">
        <v>0</v>
      </c>
    </row>
    <row r="706" spans="1:12" ht="15">
      <c r="A706" s="90" t="s">
        <v>1456</v>
      </c>
      <c r="B706" s="89" t="s">
        <v>1464</v>
      </c>
      <c r="C706" s="89">
        <v>2</v>
      </c>
      <c r="D706" s="103">
        <v>0.00024407029310759347</v>
      </c>
      <c r="E706" s="103">
        <v>0.3879991650666033</v>
      </c>
      <c r="F706" s="89" t="s">
        <v>3520</v>
      </c>
      <c r="G706" s="89" t="b">
        <v>0</v>
      </c>
      <c r="H706" s="89" t="b">
        <v>0</v>
      </c>
      <c r="I706" s="89" t="b">
        <v>0</v>
      </c>
      <c r="J706" s="89" t="b">
        <v>0</v>
      </c>
      <c r="K706" s="89" t="b">
        <v>0</v>
      </c>
      <c r="L706" s="89" t="b">
        <v>0</v>
      </c>
    </row>
    <row r="707" spans="1:12" ht="15">
      <c r="A707" s="90" t="s">
        <v>2845</v>
      </c>
      <c r="B707" s="89" t="s">
        <v>3116</v>
      </c>
      <c r="C707" s="89">
        <v>2</v>
      </c>
      <c r="D707" s="103">
        <v>0.00028556019672057415</v>
      </c>
      <c r="E707" s="103">
        <v>3.8571213297287215</v>
      </c>
      <c r="F707" s="89" t="s">
        <v>3520</v>
      </c>
      <c r="G707" s="89" t="b">
        <v>0</v>
      </c>
      <c r="H707" s="89" t="b">
        <v>0</v>
      </c>
      <c r="I707" s="89" t="b">
        <v>0</v>
      </c>
      <c r="J707" s="89" t="b">
        <v>0</v>
      </c>
      <c r="K707" s="89" t="b">
        <v>0</v>
      </c>
      <c r="L707" s="89" t="b">
        <v>0</v>
      </c>
    </row>
    <row r="708" spans="1:12" ht="15">
      <c r="A708" s="90" t="s">
        <v>2514</v>
      </c>
      <c r="B708" s="89" t="s">
        <v>1496</v>
      </c>
      <c r="C708" s="89">
        <v>2</v>
      </c>
      <c r="D708" s="103">
        <v>0.00024407029310759347</v>
      </c>
      <c r="E708" s="103">
        <v>2.6018488246254154</v>
      </c>
      <c r="F708" s="89" t="s">
        <v>3520</v>
      </c>
      <c r="G708" s="89" t="b">
        <v>0</v>
      </c>
      <c r="H708" s="89" t="b">
        <v>0</v>
      </c>
      <c r="I708" s="89" t="b">
        <v>0</v>
      </c>
      <c r="J708" s="89" t="b">
        <v>0</v>
      </c>
      <c r="K708" s="89" t="b">
        <v>0</v>
      </c>
      <c r="L708" s="89" t="b">
        <v>0</v>
      </c>
    </row>
    <row r="709" spans="1:12" ht="15">
      <c r="A709" s="90" t="s">
        <v>1537</v>
      </c>
      <c r="B709" s="89" t="s">
        <v>1461</v>
      </c>
      <c r="C709" s="89">
        <v>2</v>
      </c>
      <c r="D709" s="103">
        <v>0.00024407029310759347</v>
      </c>
      <c r="E709" s="103">
        <v>1.4225524256945228</v>
      </c>
      <c r="F709" s="89" t="s">
        <v>3520</v>
      </c>
      <c r="G709" s="89" t="b">
        <v>0</v>
      </c>
      <c r="H709" s="89" t="b">
        <v>0</v>
      </c>
      <c r="I709" s="89" t="b">
        <v>0</v>
      </c>
      <c r="J709" s="89" t="b">
        <v>0</v>
      </c>
      <c r="K709" s="89" t="b">
        <v>0</v>
      </c>
      <c r="L709" s="89" t="b">
        <v>0</v>
      </c>
    </row>
    <row r="710" spans="1:12" ht="15">
      <c r="A710" s="90" t="s">
        <v>3161</v>
      </c>
      <c r="B710" s="89" t="s">
        <v>2281</v>
      </c>
      <c r="C710" s="89">
        <v>2</v>
      </c>
      <c r="D710" s="103">
        <v>0.00028556019672057415</v>
      </c>
      <c r="E710" s="103">
        <v>3.55609133406474</v>
      </c>
      <c r="F710" s="89" t="s">
        <v>3520</v>
      </c>
      <c r="G710" s="89" t="b">
        <v>0</v>
      </c>
      <c r="H710" s="89" t="b">
        <v>0</v>
      </c>
      <c r="I710" s="89" t="b">
        <v>0</v>
      </c>
      <c r="J710" s="89" t="b">
        <v>0</v>
      </c>
      <c r="K710" s="89" t="b">
        <v>0</v>
      </c>
      <c r="L710" s="89" t="b">
        <v>0</v>
      </c>
    </row>
    <row r="711" spans="1:12" ht="15">
      <c r="A711" s="90" t="s">
        <v>2796</v>
      </c>
      <c r="B711" s="89" t="s">
        <v>3312</v>
      </c>
      <c r="C711" s="89">
        <v>2</v>
      </c>
      <c r="D711" s="103">
        <v>0.00024407029310759347</v>
      </c>
      <c r="E711" s="103">
        <v>3.8571213297287215</v>
      </c>
      <c r="F711" s="89" t="s">
        <v>3520</v>
      </c>
      <c r="G711" s="89" t="b">
        <v>0</v>
      </c>
      <c r="H711" s="89" t="b">
        <v>0</v>
      </c>
      <c r="I711" s="89" t="b">
        <v>0</v>
      </c>
      <c r="J711" s="89" t="b">
        <v>0</v>
      </c>
      <c r="K711" s="89" t="b">
        <v>0</v>
      </c>
      <c r="L711" s="89" t="b">
        <v>0</v>
      </c>
    </row>
    <row r="712" spans="1:12" ht="15">
      <c r="A712" s="90" t="s">
        <v>2119</v>
      </c>
      <c r="B712" s="89" t="s">
        <v>2389</v>
      </c>
      <c r="C712" s="89">
        <v>2</v>
      </c>
      <c r="D712" s="103">
        <v>0.00024407029310759347</v>
      </c>
      <c r="E712" s="103">
        <v>3.3800000750090593</v>
      </c>
      <c r="F712" s="89" t="s">
        <v>3520</v>
      </c>
      <c r="G712" s="89" t="b">
        <v>0</v>
      </c>
      <c r="H712" s="89" t="b">
        <v>0</v>
      </c>
      <c r="I712" s="89" t="b">
        <v>0</v>
      </c>
      <c r="J712" s="89" t="b">
        <v>0</v>
      </c>
      <c r="K712" s="89" t="b">
        <v>0</v>
      </c>
      <c r="L712" s="89" t="b">
        <v>0</v>
      </c>
    </row>
    <row r="713" spans="1:12" ht="15">
      <c r="A713" s="90" t="s">
        <v>1479</v>
      </c>
      <c r="B713" s="89" t="s">
        <v>1576</v>
      </c>
      <c r="C713" s="89">
        <v>2</v>
      </c>
      <c r="D713" s="103">
        <v>0.00024407029310759347</v>
      </c>
      <c r="E713" s="103">
        <v>1.80790330705854</v>
      </c>
      <c r="F713" s="89" t="s">
        <v>3520</v>
      </c>
      <c r="G713" s="89" t="b">
        <v>0</v>
      </c>
      <c r="H713" s="89" t="b">
        <v>0</v>
      </c>
      <c r="I713" s="89" t="b">
        <v>0</v>
      </c>
      <c r="J713" s="89" t="b">
        <v>0</v>
      </c>
      <c r="K713" s="89" t="b">
        <v>0</v>
      </c>
      <c r="L713" s="89" t="b">
        <v>0</v>
      </c>
    </row>
    <row r="714" spans="1:12" ht="15">
      <c r="A714" s="90" t="s">
        <v>1712</v>
      </c>
      <c r="B714" s="89" t="s">
        <v>1964</v>
      </c>
      <c r="C714" s="89">
        <v>2</v>
      </c>
      <c r="D714" s="103">
        <v>0.00028556019672057415</v>
      </c>
      <c r="E714" s="103">
        <v>2.8571213297287215</v>
      </c>
      <c r="F714" s="89" t="s">
        <v>3520</v>
      </c>
      <c r="G714" s="89" t="b">
        <v>0</v>
      </c>
      <c r="H714" s="89" t="b">
        <v>0</v>
      </c>
      <c r="I714" s="89" t="b">
        <v>0</v>
      </c>
      <c r="J714" s="89" t="b">
        <v>0</v>
      </c>
      <c r="K714" s="89" t="b">
        <v>0</v>
      </c>
      <c r="L714" s="89" t="b">
        <v>0</v>
      </c>
    </row>
    <row r="715" spans="1:12" ht="15">
      <c r="A715" s="90" t="s">
        <v>1609</v>
      </c>
      <c r="B715" s="89" t="s">
        <v>2796</v>
      </c>
      <c r="C715" s="89">
        <v>2</v>
      </c>
      <c r="D715" s="103">
        <v>0.00024407029310759347</v>
      </c>
      <c r="E715" s="103">
        <v>3.078970079345078</v>
      </c>
      <c r="F715" s="89" t="s">
        <v>3520</v>
      </c>
      <c r="G715" s="89" t="b">
        <v>0</v>
      </c>
      <c r="H715" s="89" t="b">
        <v>0</v>
      </c>
      <c r="I715" s="89" t="b">
        <v>0</v>
      </c>
      <c r="J715" s="89" t="b">
        <v>0</v>
      </c>
      <c r="K715" s="89" t="b">
        <v>0</v>
      </c>
      <c r="L715" s="89" t="b">
        <v>0</v>
      </c>
    </row>
    <row r="716" spans="1:12" ht="15">
      <c r="A716" s="90" t="s">
        <v>2088</v>
      </c>
      <c r="B716" s="89" t="s">
        <v>1616</v>
      </c>
      <c r="C716" s="89">
        <v>2</v>
      </c>
      <c r="D716" s="103">
        <v>0.00028556019672057415</v>
      </c>
      <c r="E716" s="103">
        <v>2.777940083681097</v>
      </c>
      <c r="F716" s="89" t="s">
        <v>3520</v>
      </c>
      <c r="G716" s="89" t="b">
        <v>0</v>
      </c>
      <c r="H716" s="89" t="b">
        <v>0</v>
      </c>
      <c r="I716" s="89" t="b">
        <v>0</v>
      </c>
      <c r="J716" s="89" t="b">
        <v>0</v>
      </c>
      <c r="K716" s="89" t="b">
        <v>0</v>
      </c>
      <c r="L716" s="89" t="b">
        <v>0</v>
      </c>
    </row>
    <row r="717" spans="1:12" ht="15">
      <c r="A717" s="90" t="s">
        <v>1475</v>
      </c>
      <c r="B717" s="89" t="s">
        <v>3284</v>
      </c>
      <c r="C717" s="89">
        <v>2</v>
      </c>
      <c r="D717" s="103">
        <v>0.00024407029310759347</v>
      </c>
      <c r="E717" s="103">
        <v>2.5783677287758926</v>
      </c>
      <c r="F717" s="89" t="s">
        <v>3520</v>
      </c>
      <c r="G717" s="89" t="b">
        <v>0</v>
      </c>
      <c r="H717" s="89" t="b">
        <v>0</v>
      </c>
      <c r="I717" s="89" t="b">
        <v>0</v>
      </c>
      <c r="J717" s="89" t="b">
        <v>0</v>
      </c>
      <c r="K717" s="89" t="b">
        <v>0</v>
      </c>
      <c r="L717" s="89" t="b">
        <v>0</v>
      </c>
    </row>
    <row r="718" spans="1:12" ht="15">
      <c r="A718" s="90" t="s">
        <v>1774</v>
      </c>
      <c r="B718" s="89" t="s">
        <v>2375</v>
      </c>
      <c r="C718" s="89">
        <v>2</v>
      </c>
      <c r="D718" s="103">
        <v>0.00028556019672057415</v>
      </c>
      <c r="E718" s="103">
        <v>3.203908815953378</v>
      </c>
      <c r="F718" s="89" t="s">
        <v>3520</v>
      </c>
      <c r="G718" s="89" t="b">
        <v>0</v>
      </c>
      <c r="H718" s="89" t="b">
        <v>0</v>
      </c>
      <c r="I718" s="89" t="b">
        <v>0</v>
      </c>
      <c r="J718" s="89" t="b">
        <v>0</v>
      </c>
      <c r="K718" s="89" t="b">
        <v>0</v>
      </c>
      <c r="L718" s="89" t="b">
        <v>0</v>
      </c>
    </row>
    <row r="719" spans="1:12" ht="15">
      <c r="A719" s="90" t="s">
        <v>1458</v>
      </c>
      <c r="B719" s="89" t="s">
        <v>1472</v>
      </c>
      <c r="C719" s="89">
        <v>2</v>
      </c>
      <c r="D719" s="103">
        <v>0.00024407029310759347</v>
      </c>
      <c r="E719" s="103">
        <v>0.7425103454965484</v>
      </c>
      <c r="F719" s="89" t="s">
        <v>3520</v>
      </c>
      <c r="G719" s="89" t="b">
        <v>0</v>
      </c>
      <c r="H719" s="89" t="b">
        <v>0</v>
      </c>
      <c r="I719" s="89" t="b">
        <v>0</v>
      </c>
      <c r="J719" s="89" t="b">
        <v>0</v>
      </c>
      <c r="K719" s="89" t="b">
        <v>0</v>
      </c>
      <c r="L719" s="89" t="b">
        <v>0</v>
      </c>
    </row>
    <row r="720" spans="1:12" ht="15">
      <c r="A720" s="90" t="s">
        <v>2873</v>
      </c>
      <c r="B720" s="89" t="s">
        <v>1493</v>
      </c>
      <c r="C720" s="89">
        <v>2</v>
      </c>
      <c r="D720" s="103">
        <v>0.00028556019672057415</v>
      </c>
      <c r="E720" s="103">
        <v>2.760211316720665</v>
      </c>
      <c r="F720" s="89" t="s">
        <v>3520</v>
      </c>
      <c r="G720" s="89" t="b">
        <v>0</v>
      </c>
      <c r="H720" s="89" t="b">
        <v>0</v>
      </c>
      <c r="I720" s="89" t="b">
        <v>0</v>
      </c>
      <c r="J720" s="89" t="b">
        <v>0</v>
      </c>
      <c r="K720" s="89" t="b">
        <v>0</v>
      </c>
      <c r="L720" s="89" t="b">
        <v>0</v>
      </c>
    </row>
    <row r="721" spans="1:12" ht="15">
      <c r="A721" s="90" t="s">
        <v>2917</v>
      </c>
      <c r="B721" s="89" t="s">
        <v>1897</v>
      </c>
      <c r="C721" s="89">
        <v>2</v>
      </c>
      <c r="D721" s="103">
        <v>0.00028556019672057415</v>
      </c>
      <c r="E721" s="103">
        <v>3.3800000750090593</v>
      </c>
      <c r="F721" s="89" t="s">
        <v>3520</v>
      </c>
      <c r="G721" s="89" t="b">
        <v>0</v>
      </c>
      <c r="H721" s="89" t="b">
        <v>0</v>
      </c>
      <c r="I721" s="89" t="b">
        <v>0</v>
      </c>
      <c r="J721" s="89" t="b">
        <v>0</v>
      </c>
      <c r="K721" s="89" t="b">
        <v>0</v>
      </c>
      <c r="L721" s="89" t="b">
        <v>0</v>
      </c>
    </row>
    <row r="722" spans="1:12" ht="15">
      <c r="A722" s="90" t="s">
        <v>1481</v>
      </c>
      <c r="B722" s="89" t="s">
        <v>1455</v>
      </c>
      <c r="C722" s="89">
        <v>2</v>
      </c>
      <c r="D722" s="103">
        <v>0.00024407029310759347</v>
      </c>
      <c r="E722" s="103">
        <v>0.5068733113945587</v>
      </c>
      <c r="F722" s="89" t="s">
        <v>3520</v>
      </c>
      <c r="G722" s="89" t="b">
        <v>0</v>
      </c>
      <c r="H722" s="89" t="b">
        <v>0</v>
      </c>
      <c r="I722" s="89" t="b">
        <v>0</v>
      </c>
      <c r="J722" s="89" t="b">
        <v>0</v>
      </c>
      <c r="K722" s="89" t="b">
        <v>0</v>
      </c>
      <c r="L722" s="89" t="b">
        <v>0</v>
      </c>
    </row>
    <row r="723" spans="1:12" ht="15">
      <c r="A723" s="90" t="s">
        <v>2711</v>
      </c>
      <c r="B723" s="89" t="s">
        <v>3215</v>
      </c>
      <c r="C723" s="89">
        <v>2</v>
      </c>
      <c r="D723" s="103">
        <v>0.00024407029310759347</v>
      </c>
      <c r="E723" s="103">
        <v>3.8571213297287215</v>
      </c>
      <c r="F723" s="89" t="s">
        <v>3520</v>
      </c>
      <c r="G723" s="89" t="b">
        <v>0</v>
      </c>
      <c r="H723" s="89" t="b">
        <v>0</v>
      </c>
      <c r="I723" s="89" t="b">
        <v>0</v>
      </c>
      <c r="J723" s="89" t="b">
        <v>0</v>
      </c>
      <c r="K723" s="89" t="b">
        <v>0</v>
      </c>
      <c r="L723" s="89" t="b">
        <v>0</v>
      </c>
    </row>
    <row r="724" spans="1:12" ht="15">
      <c r="A724" s="90" t="s">
        <v>1456</v>
      </c>
      <c r="B724" s="89" t="s">
        <v>1503</v>
      </c>
      <c r="C724" s="89">
        <v>2</v>
      </c>
      <c r="D724" s="103">
        <v>0.00024407029310759347</v>
      </c>
      <c r="E724" s="103">
        <v>0.7733500464306203</v>
      </c>
      <c r="F724" s="89" t="s">
        <v>3520</v>
      </c>
      <c r="G724" s="89" t="b">
        <v>0</v>
      </c>
      <c r="H724" s="89" t="b">
        <v>0</v>
      </c>
      <c r="I724" s="89" t="b">
        <v>0</v>
      </c>
      <c r="J724" s="89" t="b">
        <v>0</v>
      </c>
      <c r="K724" s="89" t="b">
        <v>0</v>
      </c>
      <c r="L724" s="89" t="b">
        <v>0</v>
      </c>
    </row>
    <row r="725" spans="1:12" ht="15">
      <c r="A725" s="90" t="s">
        <v>1469</v>
      </c>
      <c r="B725" s="89" t="s">
        <v>1849</v>
      </c>
      <c r="C725" s="89">
        <v>2</v>
      </c>
      <c r="D725" s="103">
        <v>0.00024407029310759347</v>
      </c>
      <c r="E725" s="103">
        <v>2.0577807802751398</v>
      </c>
      <c r="F725" s="89" t="s">
        <v>3520</v>
      </c>
      <c r="G725" s="89" t="b">
        <v>0</v>
      </c>
      <c r="H725" s="89" t="b">
        <v>0</v>
      </c>
      <c r="I725" s="89" t="b">
        <v>0</v>
      </c>
      <c r="J725" s="89" t="b">
        <v>0</v>
      </c>
      <c r="K725" s="89" t="b">
        <v>0</v>
      </c>
      <c r="L725" s="89" t="b">
        <v>0</v>
      </c>
    </row>
    <row r="726" spans="1:12" ht="15">
      <c r="A726" s="90" t="s">
        <v>1843</v>
      </c>
      <c r="B726" s="89" t="s">
        <v>2321</v>
      </c>
      <c r="C726" s="89">
        <v>2</v>
      </c>
      <c r="D726" s="103">
        <v>0.00028556019672057415</v>
      </c>
      <c r="E726" s="103">
        <v>3.203908815953378</v>
      </c>
      <c r="F726" s="89" t="s">
        <v>3520</v>
      </c>
      <c r="G726" s="89" t="b">
        <v>0</v>
      </c>
      <c r="H726" s="89" t="b">
        <v>0</v>
      </c>
      <c r="I726" s="89" t="b">
        <v>0</v>
      </c>
      <c r="J726" s="89" t="b">
        <v>0</v>
      </c>
      <c r="K726" s="89" t="b">
        <v>0</v>
      </c>
      <c r="L726" s="89" t="b">
        <v>0</v>
      </c>
    </row>
    <row r="727" spans="1:12" ht="15">
      <c r="A727" s="90" t="s">
        <v>2070</v>
      </c>
      <c r="B727" s="89" t="s">
        <v>1697</v>
      </c>
      <c r="C727" s="89">
        <v>2</v>
      </c>
      <c r="D727" s="103">
        <v>0.00028556019672057415</v>
      </c>
      <c r="E727" s="103">
        <v>2.80596880728134</v>
      </c>
      <c r="F727" s="89" t="s">
        <v>3520</v>
      </c>
      <c r="G727" s="89" t="b">
        <v>0</v>
      </c>
      <c r="H727" s="89" t="b">
        <v>0</v>
      </c>
      <c r="I727" s="89" t="b">
        <v>0</v>
      </c>
      <c r="J727" s="89" t="b">
        <v>0</v>
      </c>
      <c r="K727" s="89" t="b">
        <v>0</v>
      </c>
      <c r="L727" s="89" t="b">
        <v>0</v>
      </c>
    </row>
    <row r="728" spans="1:12" ht="15">
      <c r="A728" s="90" t="s">
        <v>1658</v>
      </c>
      <c r="B728" s="89" t="s">
        <v>1470</v>
      </c>
      <c r="C728" s="89">
        <v>2</v>
      </c>
      <c r="D728" s="103">
        <v>0.00024407029310759347</v>
      </c>
      <c r="E728" s="103">
        <v>1.8257128654770973</v>
      </c>
      <c r="F728" s="89" t="s">
        <v>3520</v>
      </c>
      <c r="G728" s="89" t="b">
        <v>0</v>
      </c>
      <c r="H728" s="89" t="b">
        <v>0</v>
      </c>
      <c r="I728" s="89" t="b">
        <v>0</v>
      </c>
      <c r="J728" s="89" t="b">
        <v>0</v>
      </c>
      <c r="K728" s="89" t="b">
        <v>0</v>
      </c>
      <c r="L728" s="89" t="b">
        <v>0</v>
      </c>
    </row>
    <row r="729" spans="1:12" ht="15">
      <c r="A729" s="90" t="s">
        <v>1480</v>
      </c>
      <c r="B729" s="89" t="s">
        <v>2939</v>
      </c>
      <c r="C729" s="89">
        <v>2</v>
      </c>
      <c r="D729" s="103">
        <v>0.00028556019672057415</v>
      </c>
      <c r="E729" s="103">
        <v>2.66678963155843</v>
      </c>
      <c r="F729" s="89" t="s">
        <v>3520</v>
      </c>
      <c r="G729" s="89" t="b">
        <v>0</v>
      </c>
      <c r="H729" s="89" t="b">
        <v>0</v>
      </c>
      <c r="I729" s="89" t="b">
        <v>0</v>
      </c>
      <c r="J729" s="89" t="b">
        <v>0</v>
      </c>
      <c r="K729" s="89" t="b">
        <v>0</v>
      </c>
      <c r="L729" s="89" t="b">
        <v>0</v>
      </c>
    </row>
    <row r="730" spans="1:12" ht="15">
      <c r="A730" s="90" t="s">
        <v>1473</v>
      </c>
      <c r="B730" s="89" t="s">
        <v>2373</v>
      </c>
      <c r="C730" s="89">
        <v>2</v>
      </c>
      <c r="D730" s="103">
        <v>0.00028556019672057415</v>
      </c>
      <c r="E730" s="103">
        <v>2.369276209617286</v>
      </c>
      <c r="F730" s="89" t="s">
        <v>3520</v>
      </c>
      <c r="G730" s="89" t="b">
        <v>0</v>
      </c>
      <c r="H730" s="89" t="b">
        <v>0</v>
      </c>
      <c r="I730" s="89" t="b">
        <v>0</v>
      </c>
      <c r="J730" s="89" t="b">
        <v>0</v>
      </c>
      <c r="K730" s="89" t="b">
        <v>0</v>
      </c>
      <c r="L730" s="89" t="b">
        <v>0</v>
      </c>
    </row>
    <row r="731" spans="1:12" ht="15">
      <c r="A731" s="90" t="s">
        <v>2635</v>
      </c>
      <c r="B731" s="89" t="s">
        <v>1467</v>
      </c>
      <c r="C731" s="89">
        <v>2</v>
      </c>
      <c r="D731" s="103">
        <v>0.00024407029310759347</v>
      </c>
      <c r="E731" s="103">
        <v>2.369276209617286</v>
      </c>
      <c r="F731" s="89" t="s">
        <v>3520</v>
      </c>
      <c r="G731" s="89" t="b">
        <v>0</v>
      </c>
      <c r="H731" s="89" t="b">
        <v>0</v>
      </c>
      <c r="I731" s="89" t="b">
        <v>0</v>
      </c>
      <c r="J731" s="89" t="b">
        <v>0</v>
      </c>
      <c r="K731" s="89" t="b">
        <v>0</v>
      </c>
      <c r="L731" s="89" t="b">
        <v>0</v>
      </c>
    </row>
    <row r="732" spans="1:12" ht="15">
      <c r="A732" s="90" t="s">
        <v>1608</v>
      </c>
      <c r="B732" s="89" t="s">
        <v>1796</v>
      </c>
      <c r="C732" s="89">
        <v>2</v>
      </c>
      <c r="D732" s="103">
        <v>0.00028556019672057415</v>
      </c>
      <c r="E732" s="103">
        <v>2.5349020349948024</v>
      </c>
      <c r="F732" s="89" t="s">
        <v>3520</v>
      </c>
      <c r="G732" s="89" t="b">
        <v>1</v>
      </c>
      <c r="H732" s="89" t="b">
        <v>0</v>
      </c>
      <c r="I732" s="89" t="b">
        <v>0</v>
      </c>
      <c r="J732" s="89" t="b">
        <v>0</v>
      </c>
      <c r="K732" s="89" t="b">
        <v>0</v>
      </c>
      <c r="L732" s="89" t="b">
        <v>0</v>
      </c>
    </row>
    <row r="733" spans="1:12" ht="15">
      <c r="A733" s="90" t="s">
        <v>1530</v>
      </c>
      <c r="B733" s="89" t="s">
        <v>1456</v>
      </c>
      <c r="C733" s="89">
        <v>2</v>
      </c>
      <c r="D733" s="103">
        <v>0.00024407029310759347</v>
      </c>
      <c r="E733" s="103">
        <v>0.8651204197862657</v>
      </c>
      <c r="F733" s="89" t="s">
        <v>3520</v>
      </c>
      <c r="G733" s="89" t="b">
        <v>0</v>
      </c>
      <c r="H733" s="89" t="b">
        <v>0</v>
      </c>
      <c r="I733" s="89" t="b">
        <v>0</v>
      </c>
      <c r="J733" s="89" t="b">
        <v>0</v>
      </c>
      <c r="K733" s="89" t="b">
        <v>0</v>
      </c>
      <c r="L733" s="89" t="b">
        <v>0</v>
      </c>
    </row>
    <row r="734" spans="1:12" ht="15">
      <c r="A734" s="90" t="s">
        <v>1456</v>
      </c>
      <c r="B734" s="89" t="s">
        <v>1460</v>
      </c>
      <c r="C734" s="89">
        <v>2</v>
      </c>
      <c r="D734" s="103">
        <v>0.00024407029310759347</v>
      </c>
      <c r="E734" s="103">
        <v>0.09124796738189705</v>
      </c>
      <c r="F734" s="89" t="s">
        <v>3520</v>
      </c>
      <c r="G734" s="89" t="b">
        <v>0</v>
      </c>
      <c r="H734" s="89" t="b">
        <v>0</v>
      </c>
      <c r="I734" s="89" t="b">
        <v>0</v>
      </c>
      <c r="J734" s="89" t="b">
        <v>0</v>
      </c>
      <c r="K734" s="89" t="b">
        <v>0</v>
      </c>
      <c r="L734" s="89" t="b">
        <v>0</v>
      </c>
    </row>
    <row r="735" spans="1:12" ht="15">
      <c r="A735" s="90" t="s">
        <v>1967</v>
      </c>
      <c r="B735" s="89" t="s">
        <v>2114</v>
      </c>
      <c r="C735" s="89">
        <v>2</v>
      </c>
      <c r="D735" s="103">
        <v>0.00028556019672057415</v>
      </c>
      <c r="E735" s="103">
        <v>3.1581513253927027</v>
      </c>
      <c r="F735" s="89" t="s">
        <v>3520</v>
      </c>
      <c r="G735" s="89" t="b">
        <v>0</v>
      </c>
      <c r="H735" s="89" t="b">
        <v>0</v>
      </c>
      <c r="I735" s="89" t="b">
        <v>0</v>
      </c>
      <c r="J735" s="89" t="b">
        <v>0</v>
      </c>
      <c r="K735" s="89" t="b">
        <v>0</v>
      </c>
      <c r="L735" s="89" t="b">
        <v>0</v>
      </c>
    </row>
    <row r="736" spans="1:12" ht="15">
      <c r="A736" s="90" t="s">
        <v>1455</v>
      </c>
      <c r="B736" s="89" t="s">
        <v>1631</v>
      </c>
      <c r="C736" s="89">
        <v>2</v>
      </c>
      <c r="D736" s="103">
        <v>0.00024407029310759347</v>
      </c>
      <c r="E736" s="103">
        <v>0.9614226027694158</v>
      </c>
      <c r="F736" s="89" t="s">
        <v>3520</v>
      </c>
      <c r="G736" s="89" t="b">
        <v>0</v>
      </c>
      <c r="H736" s="89" t="b">
        <v>0</v>
      </c>
      <c r="I736" s="89" t="b">
        <v>0</v>
      </c>
      <c r="J736" s="89" t="b">
        <v>0</v>
      </c>
      <c r="K736" s="89" t="b">
        <v>0</v>
      </c>
      <c r="L736" s="89" t="b">
        <v>0</v>
      </c>
    </row>
    <row r="737" spans="1:12" ht="15">
      <c r="A737" s="90" t="s">
        <v>2075</v>
      </c>
      <c r="B737" s="89" t="s">
        <v>1455</v>
      </c>
      <c r="C737" s="89">
        <v>2</v>
      </c>
      <c r="D737" s="103">
        <v>0.00024407029310759347</v>
      </c>
      <c r="E737" s="103">
        <v>1.313053285378446</v>
      </c>
      <c r="F737" s="89" t="s">
        <v>3520</v>
      </c>
      <c r="G737" s="89" t="b">
        <v>0</v>
      </c>
      <c r="H737" s="89" t="b">
        <v>0</v>
      </c>
      <c r="I737" s="89" t="b">
        <v>0</v>
      </c>
      <c r="J737" s="89" t="b">
        <v>0</v>
      </c>
      <c r="K737" s="89" t="b">
        <v>0</v>
      </c>
      <c r="L737" s="89" t="b">
        <v>0</v>
      </c>
    </row>
    <row r="738" spans="1:12" ht="15">
      <c r="A738" s="90" t="s">
        <v>1478</v>
      </c>
      <c r="B738" s="89" t="s">
        <v>1875</v>
      </c>
      <c r="C738" s="89">
        <v>2</v>
      </c>
      <c r="D738" s="103">
        <v>0.00028556019672057415</v>
      </c>
      <c r="E738" s="103">
        <v>2.1896683768387675</v>
      </c>
      <c r="F738" s="89" t="s">
        <v>3520</v>
      </c>
      <c r="G738" s="89" t="b">
        <v>0</v>
      </c>
      <c r="H738" s="89" t="b">
        <v>0</v>
      </c>
      <c r="I738" s="89" t="b">
        <v>0</v>
      </c>
      <c r="J738" s="89" t="b">
        <v>0</v>
      </c>
      <c r="K738" s="89" t="b">
        <v>0</v>
      </c>
      <c r="L738" s="89" t="b">
        <v>0</v>
      </c>
    </row>
    <row r="739" spans="1:12" ht="15">
      <c r="A739" s="90" t="s">
        <v>1849</v>
      </c>
      <c r="B739" s="89" t="s">
        <v>1586</v>
      </c>
      <c r="C739" s="89">
        <v>2</v>
      </c>
      <c r="D739" s="103">
        <v>0.00024407029310759347</v>
      </c>
      <c r="E739" s="103">
        <v>2.5670867183662036</v>
      </c>
      <c r="F739" s="89" t="s">
        <v>3520</v>
      </c>
      <c r="G739" s="89" t="b">
        <v>0</v>
      </c>
      <c r="H739" s="89" t="b">
        <v>0</v>
      </c>
      <c r="I739" s="89" t="b">
        <v>0</v>
      </c>
      <c r="J739" s="89" t="b">
        <v>1</v>
      </c>
      <c r="K739" s="89" t="b">
        <v>0</v>
      </c>
      <c r="L739" s="89" t="b">
        <v>0</v>
      </c>
    </row>
    <row r="740" spans="1:12" ht="15">
      <c r="A740" s="90" t="s">
        <v>3208</v>
      </c>
      <c r="B740" s="89" t="s">
        <v>2458</v>
      </c>
      <c r="C740" s="89">
        <v>2</v>
      </c>
      <c r="D740" s="103">
        <v>0.00028556019672057415</v>
      </c>
      <c r="E740" s="103">
        <v>3.68103007067304</v>
      </c>
      <c r="F740" s="89" t="s">
        <v>3520</v>
      </c>
      <c r="G740" s="89" t="b">
        <v>0</v>
      </c>
      <c r="H740" s="89" t="b">
        <v>0</v>
      </c>
      <c r="I740" s="89" t="b">
        <v>0</v>
      </c>
      <c r="J740" s="89" t="b">
        <v>0</v>
      </c>
      <c r="K740" s="89" t="b">
        <v>0</v>
      </c>
      <c r="L740" s="89" t="b">
        <v>0</v>
      </c>
    </row>
    <row r="741" spans="1:12" ht="15">
      <c r="A741" s="90" t="s">
        <v>3157</v>
      </c>
      <c r="B741" s="89" t="s">
        <v>3134</v>
      </c>
      <c r="C741" s="89">
        <v>2</v>
      </c>
      <c r="D741" s="103">
        <v>0.00024407029310759347</v>
      </c>
      <c r="E741" s="103">
        <v>3.8571213297287215</v>
      </c>
      <c r="F741" s="89" t="s">
        <v>3520</v>
      </c>
      <c r="G741" s="89" t="b">
        <v>0</v>
      </c>
      <c r="H741" s="89" t="b">
        <v>0</v>
      </c>
      <c r="I741" s="89" t="b">
        <v>0</v>
      </c>
      <c r="J741" s="89" t="b">
        <v>0</v>
      </c>
      <c r="K741" s="89" t="b">
        <v>0</v>
      </c>
      <c r="L741" s="89" t="b">
        <v>0</v>
      </c>
    </row>
    <row r="742" spans="1:12" ht="15">
      <c r="A742" s="90" t="s">
        <v>2940</v>
      </c>
      <c r="B742" s="89" t="s">
        <v>3277</v>
      </c>
      <c r="C742" s="89">
        <v>2</v>
      </c>
      <c r="D742" s="103">
        <v>0.00024407029310759347</v>
      </c>
      <c r="E742" s="103">
        <v>3.8571213297287215</v>
      </c>
      <c r="F742" s="89" t="s">
        <v>3520</v>
      </c>
      <c r="G742" s="89" t="b">
        <v>0</v>
      </c>
      <c r="H742" s="89" t="b">
        <v>0</v>
      </c>
      <c r="I742" s="89" t="b">
        <v>0</v>
      </c>
      <c r="J742" s="89" t="b">
        <v>0</v>
      </c>
      <c r="K742" s="89" t="b">
        <v>0</v>
      </c>
      <c r="L742" s="89" t="b">
        <v>0</v>
      </c>
    </row>
    <row r="743" spans="1:12" ht="15">
      <c r="A743" s="90" t="s">
        <v>2103</v>
      </c>
      <c r="B743" s="89" t="s">
        <v>2438</v>
      </c>
      <c r="C743" s="89">
        <v>2</v>
      </c>
      <c r="D743" s="103">
        <v>0.00028556019672057415</v>
      </c>
      <c r="E743" s="103">
        <v>3.3800000750090593</v>
      </c>
      <c r="F743" s="89" t="s">
        <v>3520</v>
      </c>
      <c r="G743" s="89" t="b">
        <v>0</v>
      </c>
      <c r="H743" s="89" t="b">
        <v>0</v>
      </c>
      <c r="I743" s="89" t="b">
        <v>0</v>
      </c>
      <c r="J743" s="89" t="b">
        <v>0</v>
      </c>
      <c r="K743" s="89" t="b">
        <v>0</v>
      </c>
      <c r="L743" s="89" t="b">
        <v>0</v>
      </c>
    </row>
    <row r="744" spans="1:12" ht="15">
      <c r="A744" s="90" t="s">
        <v>2132</v>
      </c>
      <c r="B744" s="89" t="s">
        <v>1572</v>
      </c>
      <c r="C744" s="89">
        <v>2</v>
      </c>
      <c r="D744" s="103">
        <v>0.00028556019672057415</v>
      </c>
      <c r="E744" s="103">
        <v>2.7109932940504837</v>
      </c>
      <c r="F744" s="89" t="s">
        <v>3520</v>
      </c>
      <c r="G744" s="89" t="b">
        <v>0</v>
      </c>
      <c r="H744" s="89" t="b">
        <v>0</v>
      </c>
      <c r="I744" s="89" t="b">
        <v>0</v>
      </c>
      <c r="J744" s="89" t="b">
        <v>0</v>
      </c>
      <c r="K744" s="89" t="b">
        <v>0</v>
      </c>
      <c r="L744" s="89" t="b">
        <v>0</v>
      </c>
    </row>
    <row r="745" spans="1:12" ht="15">
      <c r="A745" s="90" t="s">
        <v>2057</v>
      </c>
      <c r="B745" s="89" t="s">
        <v>1477</v>
      </c>
      <c r="C745" s="89">
        <v>2</v>
      </c>
      <c r="D745" s="103">
        <v>0.00024407029310759347</v>
      </c>
      <c r="E745" s="103">
        <v>2.2416973768427777</v>
      </c>
      <c r="F745" s="89" t="s">
        <v>3520</v>
      </c>
      <c r="G745" s="89" t="b">
        <v>0</v>
      </c>
      <c r="H745" s="89" t="b">
        <v>0</v>
      </c>
      <c r="I745" s="89" t="b">
        <v>0</v>
      </c>
      <c r="J745" s="89" t="b">
        <v>0</v>
      </c>
      <c r="K745" s="89" t="b">
        <v>0</v>
      </c>
      <c r="L745" s="89" t="b">
        <v>0</v>
      </c>
    </row>
    <row r="746" spans="1:12" ht="15">
      <c r="A746" s="90" t="s">
        <v>2271</v>
      </c>
      <c r="B746" s="89" t="s">
        <v>1903</v>
      </c>
      <c r="C746" s="89">
        <v>2</v>
      </c>
      <c r="D746" s="103">
        <v>0.00028556019672057415</v>
      </c>
      <c r="E746" s="103">
        <v>3.078970079345078</v>
      </c>
      <c r="F746" s="89" t="s">
        <v>3520</v>
      </c>
      <c r="G746" s="89" t="b">
        <v>0</v>
      </c>
      <c r="H746" s="89" t="b">
        <v>0</v>
      </c>
      <c r="I746" s="89" t="b">
        <v>0</v>
      </c>
      <c r="J746" s="89" t="b">
        <v>0</v>
      </c>
      <c r="K746" s="89" t="b">
        <v>0</v>
      </c>
      <c r="L746" s="89" t="b">
        <v>0</v>
      </c>
    </row>
    <row r="747" spans="1:12" ht="15">
      <c r="A747" s="90" t="s">
        <v>1463</v>
      </c>
      <c r="B747" s="89" t="s">
        <v>2831</v>
      </c>
      <c r="C747" s="89">
        <v>2</v>
      </c>
      <c r="D747" s="103">
        <v>0.00024407029310759347</v>
      </c>
      <c r="E747" s="103">
        <v>2.4099632983865025</v>
      </c>
      <c r="F747" s="89" t="s">
        <v>3520</v>
      </c>
      <c r="G747" s="89" t="b">
        <v>0</v>
      </c>
      <c r="H747" s="89" t="b">
        <v>0</v>
      </c>
      <c r="I747" s="89" t="b">
        <v>0</v>
      </c>
      <c r="J747" s="89" t="b">
        <v>0</v>
      </c>
      <c r="K747" s="89" t="b">
        <v>0</v>
      </c>
      <c r="L747" s="89" t="b">
        <v>0</v>
      </c>
    </row>
    <row r="748" spans="1:12" ht="15">
      <c r="A748" s="90" t="s">
        <v>2164</v>
      </c>
      <c r="B748" s="89" t="s">
        <v>2474</v>
      </c>
      <c r="C748" s="89">
        <v>2</v>
      </c>
      <c r="D748" s="103">
        <v>0.00028556019672057415</v>
      </c>
      <c r="E748" s="103">
        <v>3.3800000750090593</v>
      </c>
      <c r="F748" s="89" t="s">
        <v>3520</v>
      </c>
      <c r="G748" s="89" t="b">
        <v>0</v>
      </c>
      <c r="H748" s="89" t="b">
        <v>0</v>
      </c>
      <c r="I748" s="89" t="b">
        <v>0</v>
      </c>
      <c r="J748" s="89" t="b">
        <v>0</v>
      </c>
      <c r="K748" s="89" t="b">
        <v>0</v>
      </c>
      <c r="L748" s="89" t="b">
        <v>0</v>
      </c>
    </row>
    <row r="749" spans="1:12" ht="15">
      <c r="A749" s="90" t="s">
        <v>1749</v>
      </c>
      <c r="B749" s="89" t="s">
        <v>1473</v>
      </c>
      <c r="C749" s="89">
        <v>2</v>
      </c>
      <c r="D749" s="103">
        <v>0.00028556019672057415</v>
      </c>
      <c r="E749" s="103">
        <v>1.9433074773450048</v>
      </c>
      <c r="F749" s="89" t="s">
        <v>3520</v>
      </c>
      <c r="G749" s="89" t="b">
        <v>0</v>
      </c>
      <c r="H749" s="89" t="b">
        <v>0</v>
      </c>
      <c r="I749" s="89" t="b">
        <v>0</v>
      </c>
      <c r="J749" s="89" t="b">
        <v>0</v>
      </c>
      <c r="K749" s="89" t="b">
        <v>0</v>
      </c>
      <c r="L749" s="89" t="b">
        <v>0</v>
      </c>
    </row>
    <row r="750" spans="1:12" ht="15">
      <c r="A750" s="90" t="s">
        <v>1755</v>
      </c>
      <c r="B750" s="89" t="s">
        <v>1474</v>
      </c>
      <c r="C750" s="89">
        <v>2</v>
      </c>
      <c r="D750" s="103">
        <v>0.00028556019672057415</v>
      </c>
      <c r="E750" s="103">
        <v>1.954031342736778</v>
      </c>
      <c r="F750" s="89" t="s">
        <v>3520</v>
      </c>
      <c r="G750" s="89" t="b">
        <v>0</v>
      </c>
      <c r="H750" s="89" t="b">
        <v>0</v>
      </c>
      <c r="I750" s="89" t="b">
        <v>0</v>
      </c>
      <c r="J750" s="89" t="b">
        <v>0</v>
      </c>
      <c r="K750" s="89" t="b">
        <v>0</v>
      </c>
      <c r="L750" s="89" t="b">
        <v>0</v>
      </c>
    </row>
    <row r="751" spans="1:12" ht="15">
      <c r="A751" s="90" t="s">
        <v>2212</v>
      </c>
      <c r="B751" s="89" t="s">
        <v>2491</v>
      </c>
      <c r="C751" s="89">
        <v>2</v>
      </c>
      <c r="D751" s="103">
        <v>0.00028556019672057415</v>
      </c>
      <c r="E751" s="103">
        <v>3.3800000750090593</v>
      </c>
      <c r="F751" s="89" t="s">
        <v>3520</v>
      </c>
      <c r="G751" s="89" t="b">
        <v>0</v>
      </c>
      <c r="H751" s="89" t="b">
        <v>0</v>
      </c>
      <c r="I751" s="89" t="b">
        <v>0</v>
      </c>
      <c r="J751" s="89" t="b">
        <v>0</v>
      </c>
      <c r="K751" s="89" t="b">
        <v>0</v>
      </c>
      <c r="L751" s="89" t="b">
        <v>0</v>
      </c>
    </row>
    <row r="752" spans="1:12" ht="15">
      <c r="A752" s="90" t="s">
        <v>1456</v>
      </c>
      <c r="B752" s="89" t="s">
        <v>1494</v>
      </c>
      <c r="C752" s="89">
        <v>2</v>
      </c>
      <c r="D752" s="103">
        <v>0.00024407029310759347</v>
      </c>
      <c r="E752" s="103">
        <v>0.7531466603423334</v>
      </c>
      <c r="F752" s="89" t="s">
        <v>3520</v>
      </c>
      <c r="G752" s="89" t="b">
        <v>0</v>
      </c>
      <c r="H752" s="89" t="b">
        <v>0</v>
      </c>
      <c r="I752" s="89" t="b">
        <v>0</v>
      </c>
      <c r="J752" s="89" t="b">
        <v>0</v>
      </c>
      <c r="K752" s="89" t="b">
        <v>0</v>
      </c>
      <c r="L752" s="89" t="b">
        <v>0</v>
      </c>
    </row>
    <row r="753" spans="1:12" ht="15">
      <c r="A753" s="90" t="s">
        <v>1712</v>
      </c>
      <c r="B753" s="89" t="s">
        <v>1627</v>
      </c>
      <c r="C753" s="89">
        <v>2</v>
      </c>
      <c r="D753" s="103">
        <v>0.00028556019672057415</v>
      </c>
      <c r="E753" s="103">
        <v>2.5146986489065153</v>
      </c>
      <c r="F753" s="89" t="s">
        <v>3520</v>
      </c>
      <c r="G753" s="89" t="b">
        <v>0</v>
      </c>
      <c r="H753" s="89" t="b">
        <v>0</v>
      </c>
      <c r="I753" s="89" t="b">
        <v>0</v>
      </c>
      <c r="J753" s="89" t="b">
        <v>0</v>
      </c>
      <c r="K753" s="89" t="b">
        <v>0</v>
      </c>
      <c r="L753" s="89" t="b">
        <v>0</v>
      </c>
    </row>
    <row r="754" spans="1:12" ht="15">
      <c r="A754" s="90" t="s">
        <v>1462</v>
      </c>
      <c r="B754" s="89" t="s">
        <v>2597</v>
      </c>
      <c r="C754" s="89">
        <v>2</v>
      </c>
      <c r="D754" s="103">
        <v>0.00024407029310759347</v>
      </c>
      <c r="E754" s="103">
        <v>2.218632072774084</v>
      </c>
      <c r="F754" s="89" t="s">
        <v>3520</v>
      </c>
      <c r="G754" s="89" t="b">
        <v>0</v>
      </c>
      <c r="H754" s="89" t="b">
        <v>0</v>
      </c>
      <c r="I754" s="89" t="b">
        <v>0</v>
      </c>
      <c r="J754" s="89" t="b">
        <v>0</v>
      </c>
      <c r="K754" s="89" t="b">
        <v>0</v>
      </c>
      <c r="L754" s="89" t="b">
        <v>0</v>
      </c>
    </row>
    <row r="755" spans="1:12" ht="15">
      <c r="A755" s="90" t="s">
        <v>3112</v>
      </c>
      <c r="B755" s="89" t="s">
        <v>3446</v>
      </c>
      <c r="C755" s="89">
        <v>2</v>
      </c>
      <c r="D755" s="103">
        <v>0.00024407029310759347</v>
      </c>
      <c r="E755" s="103">
        <v>3.8571213297287215</v>
      </c>
      <c r="F755" s="89" t="s">
        <v>3520</v>
      </c>
      <c r="G755" s="89" t="b">
        <v>0</v>
      </c>
      <c r="H755" s="89" t="b">
        <v>0</v>
      </c>
      <c r="I755" s="89" t="b">
        <v>0</v>
      </c>
      <c r="J755" s="89" t="b">
        <v>0</v>
      </c>
      <c r="K755" s="89" t="b">
        <v>0</v>
      </c>
      <c r="L755" s="89" t="b">
        <v>0</v>
      </c>
    </row>
    <row r="756" spans="1:12" ht="15">
      <c r="A756" s="90" t="s">
        <v>2117</v>
      </c>
      <c r="B756" s="89" t="s">
        <v>1461</v>
      </c>
      <c r="C756" s="89">
        <v>2</v>
      </c>
      <c r="D756" s="103">
        <v>0.00024407029310759347</v>
      </c>
      <c r="E756" s="103">
        <v>2.0246124170224853</v>
      </c>
      <c r="F756" s="89" t="s">
        <v>3520</v>
      </c>
      <c r="G756" s="89" t="b">
        <v>0</v>
      </c>
      <c r="H756" s="89" t="b">
        <v>0</v>
      </c>
      <c r="I756" s="89" t="b">
        <v>0</v>
      </c>
      <c r="J756" s="89" t="b">
        <v>0</v>
      </c>
      <c r="K756" s="89" t="b">
        <v>0</v>
      </c>
      <c r="L756" s="89" t="b">
        <v>0</v>
      </c>
    </row>
    <row r="757" spans="1:12" ht="15">
      <c r="A757" s="90" t="s">
        <v>1478</v>
      </c>
      <c r="B757" s="89" t="s">
        <v>1506</v>
      </c>
      <c r="C757" s="89">
        <v>2</v>
      </c>
      <c r="D757" s="103">
        <v>0.00024407029310759347</v>
      </c>
      <c r="E757" s="103">
        <v>1.66678963155843</v>
      </c>
      <c r="F757" s="89" t="s">
        <v>3520</v>
      </c>
      <c r="G757" s="89" t="b">
        <v>0</v>
      </c>
      <c r="H757" s="89" t="b">
        <v>0</v>
      </c>
      <c r="I757" s="89" t="b">
        <v>0</v>
      </c>
      <c r="J757" s="89" t="b">
        <v>0</v>
      </c>
      <c r="K757" s="89" t="b">
        <v>0</v>
      </c>
      <c r="L757" s="89" t="b">
        <v>0</v>
      </c>
    </row>
    <row r="758" spans="1:12" ht="15">
      <c r="A758" s="90" t="s">
        <v>2876</v>
      </c>
      <c r="B758" s="89" t="s">
        <v>1991</v>
      </c>
      <c r="C758" s="89">
        <v>2</v>
      </c>
      <c r="D758" s="103">
        <v>0.00024407029310759347</v>
      </c>
      <c r="E758" s="103">
        <v>3.459181321056684</v>
      </c>
      <c r="F758" s="89" t="s">
        <v>3520</v>
      </c>
      <c r="G758" s="89" t="b">
        <v>0</v>
      </c>
      <c r="H758" s="89" t="b">
        <v>0</v>
      </c>
      <c r="I758" s="89" t="b">
        <v>0</v>
      </c>
      <c r="J758" s="89" t="b">
        <v>0</v>
      </c>
      <c r="K758" s="89" t="b">
        <v>0</v>
      </c>
      <c r="L758" s="89" t="b">
        <v>0</v>
      </c>
    </row>
    <row r="759" spans="1:12" ht="15">
      <c r="A759" s="90" t="s">
        <v>1908</v>
      </c>
      <c r="B759" s="89" t="s">
        <v>3148</v>
      </c>
      <c r="C759" s="89">
        <v>2</v>
      </c>
      <c r="D759" s="103">
        <v>0.00024407029310759347</v>
      </c>
      <c r="E759" s="103">
        <v>3.3800000750090593</v>
      </c>
      <c r="F759" s="89" t="s">
        <v>3520</v>
      </c>
      <c r="G759" s="89" t="b">
        <v>0</v>
      </c>
      <c r="H759" s="89" t="b">
        <v>0</v>
      </c>
      <c r="I759" s="89" t="b">
        <v>0</v>
      </c>
      <c r="J759" s="89" t="b">
        <v>0</v>
      </c>
      <c r="K759" s="89" t="b">
        <v>0</v>
      </c>
      <c r="L759" s="89" t="b">
        <v>0</v>
      </c>
    </row>
    <row r="760" spans="1:12" ht="15">
      <c r="A760" s="90" t="s">
        <v>1676</v>
      </c>
      <c r="B760" s="89" t="s">
        <v>2553</v>
      </c>
      <c r="C760" s="89">
        <v>2</v>
      </c>
      <c r="D760" s="103">
        <v>0.00028556019672057415</v>
      </c>
      <c r="E760" s="103">
        <v>2.9820600663370214</v>
      </c>
      <c r="F760" s="89" t="s">
        <v>3520</v>
      </c>
      <c r="G760" s="89" t="b">
        <v>0</v>
      </c>
      <c r="H760" s="89" t="b">
        <v>0</v>
      </c>
      <c r="I760" s="89" t="b">
        <v>0</v>
      </c>
      <c r="J760" s="89" t="b">
        <v>0</v>
      </c>
      <c r="K760" s="89" t="b">
        <v>0</v>
      </c>
      <c r="L760" s="89" t="b">
        <v>0</v>
      </c>
    </row>
    <row r="761" spans="1:12" ht="15">
      <c r="A761" s="90" t="s">
        <v>1463</v>
      </c>
      <c r="B761" s="89" t="s">
        <v>2769</v>
      </c>
      <c r="C761" s="89">
        <v>2</v>
      </c>
      <c r="D761" s="103">
        <v>0.00024407029310759347</v>
      </c>
      <c r="E761" s="103">
        <v>2.4099632983865025</v>
      </c>
      <c r="F761" s="89" t="s">
        <v>3520</v>
      </c>
      <c r="G761" s="89" t="b">
        <v>0</v>
      </c>
      <c r="H761" s="89" t="b">
        <v>0</v>
      </c>
      <c r="I761" s="89" t="b">
        <v>0</v>
      </c>
      <c r="J761" s="89" t="b">
        <v>0</v>
      </c>
      <c r="K761" s="89" t="b">
        <v>0</v>
      </c>
      <c r="L761" s="89" t="b">
        <v>0</v>
      </c>
    </row>
    <row r="762" spans="1:12" ht="15">
      <c r="A762" s="90" t="s">
        <v>1639</v>
      </c>
      <c r="B762" s="89" t="s">
        <v>1567</v>
      </c>
      <c r="C762" s="89">
        <v>2</v>
      </c>
      <c r="D762" s="103">
        <v>0.00028556019672057415</v>
      </c>
      <c r="E762" s="103">
        <v>2.271660600220221</v>
      </c>
      <c r="F762" s="89" t="s">
        <v>3520</v>
      </c>
      <c r="G762" s="89" t="b">
        <v>0</v>
      </c>
      <c r="H762" s="89" t="b">
        <v>0</v>
      </c>
      <c r="I762" s="89" t="b">
        <v>0</v>
      </c>
      <c r="J762" s="89" t="b">
        <v>0</v>
      </c>
      <c r="K762" s="89" t="b">
        <v>0</v>
      </c>
      <c r="L762" s="89" t="b">
        <v>0</v>
      </c>
    </row>
    <row r="763" spans="1:12" ht="15">
      <c r="A763" s="90" t="s">
        <v>2178</v>
      </c>
      <c r="B763" s="89" t="s">
        <v>1607</v>
      </c>
      <c r="C763" s="89">
        <v>2</v>
      </c>
      <c r="D763" s="103">
        <v>0.00028556019672057415</v>
      </c>
      <c r="E763" s="103">
        <v>2.777940083681097</v>
      </c>
      <c r="F763" s="89" t="s">
        <v>3520</v>
      </c>
      <c r="G763" s="89" t="b">
        <v>0</v>
      </c>
      <c r="H763" s="89" t="b">
        <v>0</v>
      </c>
      <c r="I763" s="89" t="b">
        <v>0</v>
      </c>
      <c r="J763" s="89" t="b">
        <v>0</v>
      </c>
      <c r="K763" s="89" t="b">
        <v>0</v>
      </c>
      <c r="L763" s="89" t="b">
        <v>0</v>
      </c>
    </row>
    <row r="764" spans="1:12" ht="15">
      <c r="A764" s="90" t="s">
        <v>1572</v>
      </c>
      <c r="B764" s="89" t="s">
        <v>2532</v>
      </c>
      <c r="C764" s="89">
        <v>2</v>
      </c>
      <c r="D764" s="103">
        <v>0.00028556019672057415</v>
      </c>
      <c r="E764" s="103">
        <v>2.8359320306587836</v>
      </c>
      <c r="F764" s="89" t="s">
        <v>3520</v>
      </c>
      <c r="G764" s="89" t="b">
        <v>0</v>
      </c>
      <c r="H764" s="89" t="b">
        <v>0</v>
      </c>
      <c r="I764" s="89" t="b">
        <v>0</v>
      </c>
      <c r="J764" s="89" t="b">
        <v>0</v>
      </c>
      <c r="K764" s="89" t="b">
        <v>0</v>
      </c>
      <c r="L764" s="89" t="b">
        <v>0</v>
      </c>
    </row>
    <row r="765" spans="1:12" ht="15">
      <c r="A765" s="90" t="s">
        <v>1474</v>
      </c>
      <c r="B765" s="89" t="s">
        <v>2760</v>
      </c>
      <c r="C765" s="89">
        <v>2</v>
      </c>
      <c r="D765" s="103">
        <v>0.00024407029310759347</v>
      </c>
      <c r="E765" s="103">
        <v>2.55609133406474</v>
      </c>
      <c r="F765" s="89" t="s">
        <v>3520</v>
      </c>
      <c r="G765" s="89" t="b">
        <v>0</v>
      </c>
      <c r="H765" s="89" t="b">
        <v>0</v>
      </c>
      <c r="I765" s="89" t="b">
        <v>0</v>
      </c>
      <c r="J765" s="89" t="b">
        <v>0</v>
      </c>
      <c r="K765" s="89" t="b">
        <v>0</v>
      </c>
      <c r="L765" s="89" t="b">
        <v>0</v>
      </c>
    </row>
    <row r="766" spans="1:12" ht="15">
      <c r="A766" s="90" t="s">
        <v>1976</v>
      </c>
      <c r="B766" s="89" t="s">
        <v>1648</v>
      </c>
      <c r="C766" s="89">
        <v>2</v>
      </c>
      <c r="D766" s="103">
        <v>0.00028556019672057415</v>
      </c>
      <c r="E766" s="103">
        <v>2.71881863156244</v>
      </c>
      <c r="F766" s="89" t="s">
        <v>3520</v>
      </c>
      <c r="G766" s="89" t="b">
        <v>0</v>
      </c>
      <c r="H766" s="89" t="b">
        <v>0</v>
      </c>
      <c r="I766" s="89" t="b">
        <v>0</v>
      </c>
      <c r="J766" s="89" t="b">
        <v>0</v>
      </c>
      <c r="K766" s="89" t="b">
        <v>0</v>
      </c>
      <c r="L766" s="89" t="b">
        <v>0</v>
      </c>
    </row>
    <row r="767" spans="1:12" ht="15">
      <c r="A767" s="90" t="s">
        <v>3435</v>
      </c>
      <c r="B767" s="89" t="s">
        <v>1853</v>
      </c>
      <c r="C767" s="89">
        <v>2</v>
      </c>
      <c r="D767" s="103">
        <v>0.00028556019672057415</v>
      </c>
      <c r="E767" s="103">
        <v>3.3800000750090593</v>
      </c>
      <c r="F767" s="89" t="s">
        <v>3520</v>
      </c>
      <c r="G767" s="89" t="b">
        <v>0</v>
      </c>
      <c r="H767" s="89" t="b">
        <v>0</v>
      </c>
      <c r="I767" s="89" t="b">
        <v>0</v>
      </c>
      <c r="J767" s="89" t="b">
        <v>0</v>
      </c>
      <c r="K767" s="89" t="b">
        <v>0</v>
      </c>
      <c r="L767" s="89" t="b">
        <v>0</v>
      </c>
    </row>
    <row r="768" spans="1:12" ht="15">
      <c r="A768" s="90" t="s">
        <v>1596</v>
      </c>
      <c r="B768" s="89" t="s">
        <v>1459</v>
      </c>
      <c r="C768" s="89">
        <v>2</v>
      </c>
      <c r="D768" s="103">
        <v>0.00024407029310759347</v>
      </c>
      <c r="E768" s="103">
        <v>1.2807799795229287</v>
      </c>
      <c r="F768" s="89" t="s">
        <v>3520</v>
      </c>
      <c r="G768" s="89" t="b">
        <v>0</v>
      </c>
      <c r="H768" s="89" t="b">
        <v>0</v>
      </c>
      <c r="I768" s="89" t="b">
        <v>0</v>
      </c>
      <c r="J768" s="89" t="b">
        <v>0</v>
      </c>
      <c r="K768" s="89" t="b">
        <v>0</v>
      </c>
      <c r="L768" s="89" t="b">
        <v>0</v>
      </c>
    </row>
    <row r="769" spans="1:12" ht="15">
      <c r="A769" s="90" t="s">
        <v>1888</v>
      </c>
      <c r="B769" s="89" t="s">
        <v>1485</v>
      </c>
      <c r="C769" s="89">
        <v>2</v>
      </c>
      <c r="D769" s="103">
        <v>0.00028556019672057415</v>
      </c>
      <c r="E769" s="103">
        <v>2.203908815953378</v>
      </c>
      <c r="F769" s="89" t="s">
        <v>3520</v>
      </c>
      <c r="G769" s="89" t="b">
        <v>0</v>
      </c>
      <c r="H769" s="89" t="b">
        <v>0</v>
      </c>
      <c r="I769" s="89" t="b">
        <v>0</v>
      </c>
      <c r="J769" s="89" t="b">
        <v>0</v>
      </c>
      <c r="K769" s="89" t="b">
        <v>0</v>
      </c>
      <c r="L769" s="89" t="b">
        <v>0</v>
      </c>
    </row>
    <row r="770" spans="1:12" ht="15">
      <c r="A770" s="90" t="s">
        <v>3304</v>
      </c>
      <c r="B770" s="89" t="s">
        <v>1089</v>
      </c>
      <c r="C770" s="89">
        <v>2</v>
      </c>
      <c r="D770" s="103">
        <v>0.00024407029310759347</v>
      </c>
      <c r="E770" s="103">
        <v>3.8571213297287215</v>
      </c>
      <c r="F770" s="89" t="s">
        <v>3520</v>
      </c>
      <c r="G770" s="89" t="b">
        <v>0</v>
      </c>
      <c r="H770" s="89" t="b">
        <v>0</v>
      </c>
      <c r="I770" s="89" t="b">
        <v>0</v>
      </c>
      <c r="J770" s="89" t="b">
        <v>0</v>
      </c>
      <c r="K770" s="89" t="b">
        <v>0</v>
      </c>
      <c r="L770" s="89" t="b">
        <v>0</v>
      </c>
    </row>
    <row r="771" spans="1:12" ht="15">
      <c r="A771" s="90" t="s">
        <v>1462</v>
      </c>
      <c r="B771" s="89" t="s">
        <v>1487</v>
      </c>
      <c r="C771" s="89">
        <v>2</v>
      </c>
      <c r="D771" s="103">
        <v>0.00024407029310759347</v>
      </c>
      <c r="E771" s="103">
        <v>1.2333553295947906</v>
      </c>
      <c r="F771" s="89" t="s">
        <v>3520</v>
      </c>
      <c r="G771" s="89" t="b">
        <v>0</v>
      </c>
      <c r="H771" s="89" t="b">
        <v>0</v>
      </c>
      <c r="I771" s="89" t="b">
        <v>0</v>
      </c>
      <c r="J771" s="89" t="b">
        <v>0</v>
      </c>
      <c r="K771" s="89" t="b">
        <v>0</v>
      </c>
      <c r="L771" s="89" t="b">
        <v>0</v>
      </c>
    </row>
    <row r="772" spans="1:12" ht="15">
      <c r="A772" s="90" t="s">
        <v>3138</v>
      </c>
      <c r="B772" s="89" t="s">
        <v>1704</v>
      </c>
      <c r="C772" s="89">
        <v>2</v>
      </c>
      <c r="D772" s="103">
        <v>0.00028556019672057415</v>
      </c>
      <c r="E772" s="103">
        <v>3.255061338400759</v>
      </c>
      <c r="F772" s="89" t="s">
        <v>3520</v>
      </c>
      <c r="G772" s="89" t="b">
        <v>0</v>
      </c>
      <c r="H772" s="89" t="b">
        <v>0</v>
      </c>
      <c r="I772" s="89" t="b">
        <v>0</v>
      </c>
      <c r="J772" s="89" t="b">
        <v>0</v>
      </c>
      <c r="K772" s="89" t="b">
        <v>0</v>
      </c>
      <c r="L772" s="89" t="b">
        <v>0</v>
      </c>
    </row>
    <row r="773" spans="1:12" ht="15">
      <c r="A773" s="90" t="s">
        <v>2177</v>
      </c>
      <c r="B773" s="89" t="s">
        <v>2163</v>
      </c>
      <c r="C773" s="89">
        <v>2</v>
      </c>
      <c r="D773" s="103">
        <v>0.00024407029310759347</v>
      </c>
      <c r="E773" s="103">
        <v>3.255061338400759</v>
      </c>
      <c r="F773" s="89" t="s">
        <v>3520</v>
      </c>
      <c r="G773" s="89" t="b">
        <v>1</v>
      </c>
      <c r="H773" s="89" t="b">
        <v>0</v>
      </c>
      <c r="I773" s="89" t="b">
        <v>0</v>
      </c>
      <c r="J773" s="89" t="b">
        <v>1</v>
      </c>
      <c r="K773" s="89" t="b">
        <v>0</v>
      </c>
      <c r="L773" s="89" t="b">
        <v>0</v>
      </c>
    </row>
    <row r="774" spans="1:12" ht="15">
      <c r="A774" s="90" t="s">
        <v>1669</v>
      </c>
      <c r="B774" s="89" t="s">
        <v>1593</v>
      </c>
      <c r="C774" s="89">
        <v>2</v>
      </c>
      <c r="D774" s="103">
        <v>0.00028556019672057415</v>
      </c>
      <c r="E774" s="103">
        <v>2.345237968749847</v>
      </c>
      <c r="F774" s="89" t="s">
        <v>3520</v>
      </c>
      <c r="G774" s="89" t="b">
        <v>0</v>
      </c>
      <c r="H774" s="89" t="b">
        <v>0</v>
      </c>
      <c r="I774" s="89" t="b">
        <v>0</v>
      </c>
      <c r="J774" s="89" t="b">
        <v>0</v>
      </c>
      <c r="K774" s="89" t="b">
        <v>0</v>
      </c>
      <c r="L774" s="89" t="b">
        <v>0</v>
      </c>
    </row>
    <row r="775" spans="1:12" ht="15">
      <c r="A775" s="90" t="s">
        <v>1591</v>
      </c>
      <c r="B775" s="89" t="s">
        <v>1455</v>
      </c>
      <c r="C775" s="89">
        <v>2</v>
      </c>
      <c r="D775" s="103">
        <v>0.00024407029310759347</v>
      </c>
      <c r="E775" s="103">
        <v>0.93284204366684</v>
      </c>
      <c r="F775" s="89" t="s">
        <v>3520</v>
      </c>
      <c r="G775" s="89" t="b">
        <v>0</v>
      </c>
      <c r="H775" s="89" t="b">
        <v>0</v>
      </c>
      <c r="I775" s="89" t="b">
        <v>0</v>
      </c>
      <c r="J775" s="89" t="b">
        <v>0</v>
      </c>
      <c r="K775" s="89" t="b">
        <v>0</v>
      </c>
      <c r="L775" s="89" t="b">
        <v>0</v>
      </c>
    </row>
    <row r="776" spans="1:12" ht="15">
      <c r="A776" s="90" t="s">
        <v>1204</v>
      </c>
      <c r="B776" s="89" t="s">
        <v>3240</v>
      </c>
      <c r="C776" s="89">
        <v>2</v>
      </c>
      <c r="D776" s="103">
        <v>0.00028556019672057415</v>
      </c>
      <c r="E776" s="103">
        <v>3.8571213297287215</v>
      </c>
      <c r="F776" s="89" t="s">
        <v>3520</v>
      </c>
      <c r="G776" s="89" t="b">
        <v>0</v>
      </c>
      <c r="H776" s="89" t="b">
        <v>0</v>
      </c>
      <c r="I776" s="89" t="b">
        <v>0</v>
      </c>
      <c r="J776" s="89" t="b">
        <v>0</v>
      </c>
      <c r="K776" s="89" t="b">
        <v>0</v>
      </c>
      <c r="L776" s="89" t="b">
        <v>0</v>
      </c>
    </row>
    <row r="777" spans="1:12" ht="15">
      <c r="A777" s="90" t="s">
        <v>1470</v>
      </c>
      <c r="B777" s="89" t="s">
        <v>1252</v>
      </c>
      <c r="C777" s="89">
        <v>2</v>
      </c>
      <c r="D777" s="103">
        <v>0.00024407029310759347</v>
      </c>
      <c r="E777" s="103">
        <v>2.358810775939121</v>
      </c>
      <c r="F777" s="89" t="s">
        <v>3520</v>
      </c>
      <c r="G777" s="89" t="b">
        <v>0</v>
      </c>
      <c r="H777" s="89" t="b">
        <v>0</v>
      </c>
      <c r="I777" s="89" t="b">
        <v>0</v>
      </c>
      <c r="J777" s="89" t="b">
        <v>0</v>
      </c>
      <c r="K777" s="89" t="b">
        <v>0</v>
      </c>
      <c r="L777" s="89" t="b">
        <v>0</v>
      </c>
    </row>
    <row r="778" spans="1:12" ht="15">
      <c r="A778" s="90" t="s">
        <v>1990</v>
      </c>
      <c r="B778" s="89" t="s">
        <v>2160</v>
      </c>
      <c r="C778" s="89">
        <v>2</v>
      </c>
      <c r="D778" s="103">
        <v>0.00024407029310759347</v>
      </c>
      <c r="E778" s="103">
        <v>3.1581513253927027</v>
      </c>
      <c r="F778" s="89" t="s">
        <v>3520</v>
      </c>
      <c r="G778" s="89" t="b">
        <v>0</v>
      </c>
      <c r="H778" s="89" t="b">
        <v>0</v>
      </c>
      <c r="I778" s="89" t="b">
        <v>0</v>
      </c>
      <c r="J778" s="89" t="b">
        <v>0</v>
      </c>
      <c r="K778" s="89" t="b">
        <v>0</v>
      </c>
      <c r="L778" s="89" t="b">
        <v>0</v>
      </c>
    </row>
    <row r="779" spans="1:12" ht="15">
      <c r="A779" s="90" t="s">
        <v>1521</v>
      </c>
      <c r="B779" s="89" t="s">
        <v>1938</v>
      </c>
      <c r="C779" s="89">
        <v>2</v>
      </c>
      <c r="D779" s="103">
        <v>0.00024407029310759347</v>
      </c>
      <c r="E779" s="103">
        <v>2.425757565569734</v>
      </c>
      <c r="F779" s="89" t="s">
        <v>3520</v>
      </c>
      <c r="G779" s="89" t="b">
        <v>0</v>
      </c>
      <c r="H779" s="89" t="b">
        <v>0</v>
      </c>
      <c r="I779" s="89" t="b">
        <v>0</v>
      </c>
      <c r="J779" s="89" t="b">
        <v>0</v>
      </c>
      <c r="K779" s="89" t="b">
        <v>1</v>
      </c>
      <c r="L779" s="89" t="b">
        <v>0</v>
      </c>
    </row>
    <row r="780" spans="1:12" ht="15">
      <c r="A780" s="90" t="s">
        <v>1461</v>
      </c>
      <c r="B780" s="89" t="s">
        <v>2113</v>
      </c>
      <c r="C780" s="89">
        <v>2</v>
      </c>
      <c r="D780" s="103">
        <v>0.00024407029310759347</v>
      </c>
      <c r="E780" s="103">
        <v>1.9486363108500717</v>
      </c>
      <c r="F780" s="89" t="s">
        <v>3520</v>
      </c>
      <c r="G780" s="89" t="b">
        <v>0</v>
      </c>
      <c r="H780" s="89" t="b">
        <v>0</v>
      </c>
      <c r="I780" s="89" t="b">
        <v>0</v>
      </c>
      <c r="J780" s="89" t="b">
        <v>0</v>
      </c>
      <c r="K780" s="89" t="b">
        <v>0</v>
      </c>
      <c r="L780" s="89" t="b">
        <v>0</v>
      </c>
    </row>
    <row r="781" spans="1:12" ht="15">
      <c r="A781" s="90" t="s">
        <v>2038</v>
      </c>
      <c r="B781" s="89" t="s">
        <v>3460</v>
      </c>
      <c r="C781" s="89">
        <v>2</v>
      </c>
      <c r="D781" s="103">
        <v>0.00028556019672057415</v>
      </c>
      <c r="E781" s="103">
        <v>3.459181321056684</v>
      </c>
      <c r="F781" s="89" t="s">
        <v>3520</v>
      </c>
      <c r="G781" s="89" t="b">
        <v>0</v>
      </c>
      <c r="H781" s="89" t="b">
        <v>0</v>
      </c>
      <c r="I781" s="89" t="b">
        <v>0</v>
      </c>
      <c r="J781" s="89" t="b">
        <v>1</v>
      </c>
      <c r="K781" s="89" t="b">
        <v>0</v>
      </c>
      <c r="L781" s="89" t="b">
        <v>0</v>
      </c>
    </row>
    <row r="782" spans="1:12" ht="15">
      <c r="A782" s="90" t="s">
        <v>2126</v>
      </c>
      <c r="B782" s="89" t="s">
        <v>1529</v>
      </c>
      <c r="C782" s="89">
        <v>2</v>
      </c>
      <c r="D782" s="103">
        <v>0.00028556019672057415</v>
      </c>
      <c r="E782" s="103">
        <v>2.626672408350448</v>
      </c>
      <c r="F782" s="89" t="s">
        <v>3520</v>
      </c>
      <c r="G782" s="89" t="b">
        <v>0</v>
      </c>
      <c r="H782" s="89" t="b">
        <v>0</v>
      </c>
      <c r="I782" s="89" t="b">
        <v>0</v>
      </c>
      <c r="J782" s="89" t="b">
        <v>0</v>
      </c>
      <c r="K782" s="89" t="b">
        <v>0</v>
      </c>
      <c r="L782" s="89" t="b">
        <v>0</v>
      </c>
    </row>
    <row r="783" spans="1:12" ht="15">
      <c r="A783" s="90" t="s">
        <v>3215</v>
      </c>
      <c r="B783" s="89" t="s">
        <v>2601</v>
      </c>
      <c r="C783" s="89">
        <v>2</v>
      </c>
      <c r="D783" s="103">
        <v>0.00024407029310759347</v>
      </c>
      <c r="E783" s="103">
        <v>3.68103007067304</v>
      </c>
      <c r="F783" s="89" t="s">
        <v>3520</v>
      </c>
      <c r="G783" s="89" t="b">
        <v>0</v>
      </c>
      <c r="H783" s="89" t="b">
        <v>0</v>
      </c>
      <c r="I783" s="89" t="b">
        <v>0</v>
      </c>
      <c r="J783" s="89" t="b">
        <v>0</v>
      </c>
      <c r="K783" s="89" t="b">
        <v>0</v>
      </c>
      <c r="L783" s="89" t="b">
        <v>0</v>
      </c>
    </row>
    <row r="784" spans="1:12" ht="15">
      <c r="A784" s="90" t="s">
        <v>1579</v>
      </c>
      <c r="B784" s="89" t="s">
        <v>1605</v>
      </c>
      <c r="C784" s="89">
        <v>2</v>
      </c>
      <c r="D784" s="103">
        <v>0.00024407029310759347</v>
      </c>
      <c r="E784" s="103">
        <v>2.2660567227022224</v>
      </c>
      <c r="F784" s="89" t="s">
        <v>3520</v>
      </c>
      <c r="G784" s="89" t="b">
        <v>0</v>
      </c>
      <c r="H784" s="89" t="b">
        <v>0</v>
      </c>
      <c r="I784" s="89" t="b">
        <v>0</v>
      </c>
      <c r="J784" s="89" t="b">
        <v>0</v>
      </c>
      <c r="K784" s="89" t="b">
        <v>0</v>
      </c>
      <c r="L784" s="89" t="b">
        <v>0</v>
      </c>
    </row>
    <row r="785" spans="1:12" ht="15">
      <c r="A785" s="90" t="s">
        <v>1736</v>
      </c>
      <c r="B785" s="89" t="s">
        <v>1708</v>
      </c>
      <c r="C785" s="89">
        <v>2</v>
      </c>
      <c r="D785" s="103">
        <v>0.00024407029310759347</v>
      </c>
      <c r="E785" s="103">
        <v>2.6018488246254154</v>
      </c>
      <c r="F785" s="89" t="s">
        <v>3520</v>
      </c>
      <c r="G785" s="89" t="b">
        <v>0</v>
      </c>
      <c r="H785" s="89" t="b">
        <v>0</v>
      </c>
      <c r="I785" s="89" t="b">
        <v>0</v>
      </c>
      <c r="J785" s="89" t="b">
        <v>0</v>
      </c>
      <c r="K785" s="89" t="b">
        <v>0</v>
      </c>
      <c r="L785" s="89" t="b">
        <v>0</v>
      </c>
    </row>
    <row r="786" spans="1:12" ht="15">
      <c r="A786" s="90" t="s">
        <v>1504</v>
      </c>
      <c r="B786" s="89" t="s">
        <v>2573</v>
      </c>
      <c r="C786" s="89">
        <v>2</v>
      </c>
      <c r="D786" s="103">
        <v>0.00024407029310759347</v>
      </c>
      <c r="E786" s="103">
        <v>2.6598407716031023</v>
      </c>
      <c r="F786" s="89" t="s">
        <v>3520</v>
      </c>
      <c r="G786" s="89" t="b">
        <v>0</v>
      </c>
      <c r="H786" s="89" t="b">
        <v>0</v>
      </c>
      <c r="I786" s="89" t="b">
        <v>0</v>
      </c>
      <c r="J786" s="89" t="b">
        <v>0</v>
      </c>
      <c r="K786" s="89" t="b">
        <v>0</v>
      </c>
      <c r="L786" s="89" t="b">
        <v>0</v>
      </c>
    </row>
    <row r="787" spans="1:12" ht="15">
      <c r="A787" s="90" t="s">
        <v>1639</v>
      </c>
      <c r="B787" s="89" t="s">
        <v>1455</v>
      </c>
      <c r="C787" s="89">
        <v>2</v>
      </c>
      <c r="D787" s="103">
        <v>0.00024407029310759347</v>
      </c>
      <c r="E787" s="103">
        <v>0.9706306045562396</v>
      </c>
      <c r="F787" s="89" t="s">
        <v>3520</v>
      </c>
      <c r="G787" s="89" t="b">
        <v>0</v>
      </c>
      <c r="H787" s="89" t="b">
        <v>0</v>
      </c>
      <c r="I787" s="89" t="b">
        <v>0</v>
      </c>
      <c r="J787" s="89" t="b">
        <v>0</v>
      </c>
      <c r="K787" s="89" t="b">
        <v>0</v>
      </c>
      <c r="L787" s="89" t="b">
        <v>0</v>
      </c>
    </row>
    <row r="788" spans="1:12" ht="15">
      <c r="A788" s="90" t="s">
        <v>2276</v>
      </c>
      <c r="B788" s="89" t="s">
        <v>1457</v>
      </c>
      <c r="C788" s="89">
        <v>2</v>
      </c>
      <c r="D788" s="103">
        <v>0.00028556019672057415</v>
      </c>
      <c r="E788" s="103">
        <v>1.5088164666805608</v>
      </c>
      <c r="F788" s="89" t="s">
        <v>3520</v>
      </c>
      <c r="G788" s="89" t="b">
        <v>1</v>
      </c>
      <c r="H788" s="89" t="b">
        <v>0</v>
      </c>
      <c r="I788" s="89" t="b">
        <v>0</v>
      </c>
      <c r="J788" s="89" t="b">
        <v>0</v>
      </c>
      <c r="K788" s="89" t="b">
        <v>0</v>
      </c>
      <c r="L788" s="89" t="b">
        <v>0</v>
      </c>
    </row>
    <row r="789" spans="1:12" ht="15">
      <c r="A789" s="90" t="s">
        <v>2161</v>
      </c>
      <c r="B789" s="89" t="s">
        <v>2001</v>
      </c>
      <c r="C789" s="89">
        <v>2</v>
      </c>
      <c r="D789" s="103">
        <v>0.00024407029310759347</v>
      </c>
      <c r="E789" s="103">
        <v>3.1581513253927027</v>
      </c>
      <c r="F789" s="89" t="s">
        <v>3520</v>
      </c>
      <c r="G789" s="89" t="b">
        <v>0</v>
      </c>
      <c r="H789" s="89" t="b">
        <v>0</v>
      </c>
      <c r="I789" s="89" t="b">
        <v>0</v>
      </c>
      <c r="J789" s="89" t="b">
        <v>0</v>
      </c>
      <c r="K789" s="89" t="b">
        <v>0</v>
      </c>
      <c r="L789" s="89" t="b">
        <v>0</v>
      </c>
    </row>
    <row r="790" spans="1:12" ht="15">
      <c r="A790" s="90" t="s">
        <v>1513</v>
      </c>
      <c r="B790" s="89" t="s">
        <v>1472</v>
      </c>
      <c r="C790" s="89">
        <v>2</v>
      </c>
      <c r="D790" s="103">
        <v>0.00024407029310759347</v>
      </c>
      <c r="E790" s="103">
        <v>1.5806595255554774</v>
      </c>
      <c r="F790" s="89" t="s">
        <v>3520</v>
      </c>
      <c r="G790" s="89" t="b">
        <v>0</v>
      </c>
      <c r="H790" s="89" t="b">
        <v>0</v>
      </c>
      <c r="I790" s="89" t="b">
        <v>0</v>
      </c>
      <c r="J790" s="89" t="b">
        <v>0</v>
      </c>
      <c r="K790" s="89" t="b">
        <v>0</v>
      </c>
      <c r="L790" s="89" t="b">
        <v>0</v>
      </c>
    </row>
    <row r="791" spans="1:12" ht="15">
      <c r="A791" s="90" t="s">
        <v>1798</v>
      </c>
      <c r="B791" s="89" t="s">
        <v>1676</v>
      </c>
      <c r="C791" s="89">
        <v>2</v>
      </c>
      <c r="D791" s="103">
        <v>0.00028556019672057415</v>
      </c>
      <c r="E791" s="103">
        <v>2.614083281042427</v>
      </c>
      <c r="F791" s="89" t="s">
        <v>3520</v>
      </c>
      <c r="G791" s="89" t="b">
        <v>0</v>
      </c>
      <c r="H791" s="89" t="b">
        <v>0</v>
      </c>
      <c r="I791" s="89" t="b">
        <v>0</v>
      </c>
      <c r="J791" s="89" t="b">
        <v>0</v>
      </c>
      <c r="K791" s="89" t="b">
        <v>0</v>
      </c>
      <c r="L791" s="89" t="b">
        <v>0</v>
      </c>
    </row>
    <row r="792" spans="1:12" ht="15">
      <c r="A792" s="90" t="s">
        <v>1689</v>
      </c>
      <c r="B792" s="89" t="s">
        <v>3354</v>
      </c>
      <c r="C792" s="89">
        <v>2</v>
      </c>
      <c r="D792" s="103">
        <v>0.00024407029310759347</v>
      </c>
      <c r="E792" s="103">
        <v>3.203908815953378</v>
      </c>
      <c r="F792" s="89" t="s">
        <v>3520</v>
      </c>
      <c r="G792" s="89" t="b">
        <v>0</v>
      </c>
      <c r="H792" s="89" t="b">
        <v>0</v>
      </c>
      <c r="I792" s="89" t="b">
        <v>0</v>
      </c>
      <c r="J792" s="89" t="b">
        <v>0</v>
      </c>
      <c r="K792" s="89" t="b">
        <v>0</v>
      </c>
      <c r="L792" s="89" t="b">
        <v>0</v>
      </c>
    </row>
    <row r="793" spans="1:12" ht="15">
      <c r="A793" s="90" t="s">
        <v>2038</v>
      </c>
      <c r="B793" s="89" t="s">
        <v>2696</v>
      </c>
      <c r="C793" s="89">
        <v>2</v>
      </c>
      <c r="D793" s="103">
        <v>0.00028556019672057415</v>
      </c>
      <c r="E793" s="103">
        <v>3.459181321056684</v>
      </c>
      <c r="F793" s="89" t="s">
        <v>3520</v>
      </c>
      <c r="G793" s="89" t="b">
        <v>0</v>
      </c>
      <c r="H793" s="89" t="b">
        <v>0</v>
      </c>
      <c r="I793" s="89" t="b">
        <v>0</v>
      </c>
      <c r="J793" s="89" t="b">
        <v>0</v>
      </c>
      <c r="K793" s="89" t="b">
        <v>0</v>
      </c>
      <c r="L793" s="89" t="b">
        <v>0</v>
      </c>
    </row>
    <row r="794" spans="1:12" ht="15">
      <c r="A794" s="90" t="s">
        <v>2614</v>
      </c>
      <c r="B794" s="89" t="s">
        <v>1592</v>
      </c>
      <c r="C794" s="89">
        <v>2</v>
      </c>
      <c r="D794" s="103">
        <v>0.00028556019672057415</v>
      </c>
      <c r="E794" s="103">
        <v>2.868116714030185</v>
      </c>
      <c r="F794" s="89" t="s">
        <v>3520</v>
      </c>
      <c r="G794" s="89" t="b">
        <v>0</v>
      </c>
      <c r="H794" s="89" t="b">
        <v>0</v>
      </c>
      <c r="I794" s="89" t="b">
        <v>0</v>
      </c>
      <c r="J794" s="89" t="b">
        <v>0</v>
      </c>
      <c r="K794" s="89" t="b">
        <v>0</v>
      </c>
      <c r="L794" s="89" t="b">
        <v>0</v>
      </c>
    </row>
    <row r="795" spans="1:12" ht="15">
      <c r="A795" s="90" t="s">
        <v>2050</v>
      </c>
      <c r="B795" s="89" t="s">
        <v>1672</v>
      </c>
      <c r="C795" s="89">
        <v>2</v>
      </c>
      <c r="D795" s="103">
        <v>0.00024407029310759347</v>
      </c>
      <c r="E795" s="103">
        <v>2.760211316720665</v>
      </c>
      <c r="F795" s="89" t="s">
        <v>3520</v>
      </c>
      <c r="G795" s="89" t="b">
        <v>0</v>
      </c>
      <c r="H795" s="89" t="b">
        <v>0</v>
      </c>
      <c r="I795" s="89" t="b">
        <v>0</v>
      </c>
      <c r="J795" s="89" t="b">
        <v>0</v>
      </c>
      <c r="K795" s="89" t="b">
        <v>0</v>
      </c>
      <c r="L795" s="89" t="b">
        <v>0</v>
      </c>
    </row>
    <row r="796" spans="1:12" ht="15">
      <c r="A796" s="90" t="s">
        <v>2829</v>
      </c>
      <c r="B796" s="89" t="s">
        <v>3135</v>
      </c>
      <c r="C796" s="89">
        <v>2</v>
      </c>
      <c r="D796" s="103">
        <v>0.00028556019672057415</v>
      </c>
      <c r="E796" s="103">
        <v>3.8571213297287215</v>
      </c>
      <c r="F796" s="89" t="s">
        <v>3520</v>
      </c>
      <c r="G796" s="89" t="b">
        <v>0</v>
      </c>
      <c r="H796" s="89" t="b">
        <v>0</v>
      </c>
      <c r="I796" s="89" t="b">
        <v>0</v>
      </c>
      <c r="J796" s="89" t="b">
        <v>0</v>
      </c>
      <c r="K796" s="89" t="b">
        <v>0</v>
      </c>
      <c r="L796" s="89" t="b">
        <v>0</v>
      </c>
    </row>
    <row r="797" spans="1:12" ht="15">
      <c r="A797" s="90" t="s">
        <v>2687</v>
      </c>
      <c r="B797" s="89" t="s">
        <v>1678</v>
      </c>
      <c r="C797" s="89">
        <v>2</v>
      </c>
      <c r="D797" s="103">
        <v>0.00024407029310759347</v>
      </c>
      <c r="E797" s="103">
        <v>3.203908815953378</v>
      </c>
      <c r="F797" s="89" t="s">
        <v>3520</v>
      </c>
      <c r="G797" s="89" t="b">
        <v>0</v>
      </c>
      <c r="H797" s="89" t="b">
        <v>0</v>
      </c>
      <c r="I797" s="89" t="b">
        <v>0</v>
      </c>
      <c r="J797" s="89" t="b">
        <v>0</v>
      </c>
      <c r="K797" s="89" t="b">
        <v>0</v>
      </c>
      <c r="L797" s="89" t="b">
        <v>0</v>
      </c>
    </row>
    <row r="798" spans="1:12" ht="15">
      <c r="A798" s="90" t="s">
        <v>1460</v>
      </c>
      <c r="B798" s="89" t="s">
        <v>1748</v>
      </c>
      <c r="C798" s="89">
        <v>2</v>
      </c>
      <c r="D798" s="103">
        <v>0.00028556019672057415</v>
      </c>
      <c r="E798" s="103">
        <v>1.5517699602820978</v>
      </c>
      <c r="F798" s="89" t="s">
        <v>3520</v>
      </c>
      <c r="G798" s="89" t="b">
        <v>0</v>
      </c>
      <c r="H798" s="89" t="b">
        <v>0</v>
      </c>
      <c r="I798" s="89" t="b">
        <v>0</v>
      </c>
      <c r="J798" s="89" t="b">
        <v>0</v>
      </c>
      <c r="K798" s="89" t="b">
        <v>0</v>
      </c>
      <c r="L798" s="89" t="b">
        <v>0</v>
      </c>
    </row>
    <row r="799" spans="1:12" ht="15">
      <c r="A799" s="90" t="s">
        <v>1793</v>
      </c>
      <c r="B799" s="89" t="s">
        <v>1455</v>
      </c>
      <c r="C799" s="89">
        <v>2</v>
      </c>
      <c r="D799" s="103">
        <v>0.00024407029310759347</v>
      </c>
      <c r="E799" s="103">
        <v>1.1669252497002078</v>
      </c>
      <c r="F799" s="89" t="s">
        <v>3520</v>
      </c>
      <c r="G799" s="89" t="b">
        <v>0</v>
      </c>
      <c r="H799" s="89" t="b">
        <v>0</v>
      </c>
      <c r="I799" s="89" t="b">
        <v>0</v>
      </c>
      <c r="J799" s="89" t="b">
        <v>0</v>
      </c>
      <c r="K799" s="89" t="b">
        <v>0</v>
      </c>
      <c r="L799" s="89" t="b">
        <v>0</v>
      </c>
    </row>
    <row r="800" spans="1:12" ht="15">
      <c r="A800" s="90" t="s">
        <v>1475</v>
      </c>
      <c r="B800" s="89" t="s">
        <v>1525</v>
      </c>
      <c r="C800" s="89">
        <v>2</v>
      </c>
      <c r="D800" s="103">
        <v>0.00028556019672057415</v>
      </c>
      <c r="E800" s="103">
        <v>1.6489488030616</v>
      </c>
      <c r="F800" s="89" t="s">
        <v>3520</v>
      </c>
      <c r="G800" s="89" t="b">
        <v>0</v>
      </c>
      <c r="H800" s="89" t="b">
        <v>0</v>
      </c>
      <c r="I800" s="89" t="b">
        <v>0</v>
      </c>
      <c r="J800" s="89" t="b">
        <v>0</v>
      </c>
      <c r="K800" s="89" t="b">
        <v>0</v>
      </c>
      <c r="L800" s="89" t="b">
        <v>0</v>
      </c>
    </row>
    <row r="801" spans="1:12" ht="15">
      <c r="A801" s="90" t="s">
        <v>3509</v>
      </c>
      <c r="B801" s="89" t="s">
        <v>2922</v>
      </c>
      <c r="C801" s="89">
        <v>2</v>
      </c>
      <c r="D801" s="103">
        <v>0.00028556019672057415</v>
      </c>
      <c r="E801" s="103">
        <v>3.8571213297287215</v>
      </c>
      <c r="F801" s="89" t="s">
        <v>3520</v>
      </c>
      <c r="G801" s="89" t="b">
        <v>0</v>
      </c>
      <c r="H801" s="89" t="b">
        <v>0</v>
      </c>
      <c r="I801" s="89" t="b">
        <v>0</v>
      </c>
      <c r="J801" s="89" t="b">
        <v>0</v>
      </c>
      <c r="K801" s="89" t="b">
        <v>0</v>
      </c>
      <c r="L801" s="89" t="b">
        <v>0</v>
      </c>
    </row>
    <row r="802" spans="1:12" ht="15">
      <c r="A802" s="90" t="s">
        <v>1503</v>
      </c>
      <c r="B802" s="89" t="s">
        <v>1455</v>
      </c>
      <c r="C802" s="89">
        <v>2</v>
      </c>
      <c r="D802" s="103">
        <v>0.00024407029310759347</v>
      </c>
      <c r="E802" s="103">
        <v>0.6696006088922585</v>
      </c>
      <c r="F802" s="89" t="s">
        <v>3520</v>
      </c>
      <c r="G802" s="89" t="b">
        <v>0</v>
      </c>
      <c r="H802" s="89" t="b">
        <v>0</v>
      </c>
      <c r="I802" s="89" t="b">
        <v>0</v>
      </c>
      <c r="J802" s="89" t="b">
        <v>0</v>
      </c>
      <c r="K802" s="89" t="b">
        <v>0</v>
      </c>
      <c r="L802" s="89" t="b">
        <v>0</v>
      </c>
    </row>
    <row r="803" spans="1:12" ht="15">
      <c r="A803" s="90" t="s">
        <v>1720</v>
      </c>
      <c r="B803" s="89" t="s">
        <v>1474</v>
      </c>
      <c r="C803" s="89">
        <v>2</v>
      </c>
      <c r="D803" s="103">
        <v>0.00028556019672057415</v>
      </c>
      <c r="E803" s="103">
        <v>2.0120232897144645</v>
      </c>
      <c r="F803" s="89" t="s">
        <v>3520</v>
      </c>
      <c r="G803" s="89" t="b">
        <v>0</v>
      </c>
      <c r="H803" s="89" t="b">
        <v>0</v>
      </c>
      <c r="I803" s="89" t="b">
        <v>0</v>
      </c>
      <c r="J803" s="89" t="b">
        <v>0</v>
      </c>
      <c r="K803" s="89" t="b">
        <v>0</v>
      </c>
      <c r="L803" s="89" t="b">
        <v>0</v>
      </c>
    </row>
    <row r="804" spans="1:12" ht="15">
      <c r="A804" s="90" t="s">
        <v>2456</v>
      </c>
      <c r="B804" s="89" t="s">
        <v>1513</v>
      </c>
      <c r="C804" s="89">
        <v>2</v>
      </c>
      <c r="D804" s="103">
        <v>0.00028556019672057415</v>
      </c>
      <c r="E804" s="103">
        <v>2.7033064653841925</v>
      </c>
      <c r="F804" s="89" t="s">
        <v>3520</v>
      </c>
      <c r="G804" s="89" t="b">
        <v>0</v>
      </c>
      <c r="H804" s="89" t="b">
        <v>0</v>
      </c>
      <c r="I804" s="89" t="b">
        <v>0</v>
      </c>
      <c r="J804" s="89" t="b">
        <v>0</v>
      </c>
      <c r="K804" s="89" t="b">
        <v>0</v>
      </c>
      <c r="L804" s="89" t="b">
        <v>0</v>
      </c>
    </row>
    <row r="805" spans="1:12" ht="15">
      <c r="A805" s="90" t="s">
        <v>2041</v>
      </c>
      <c r="B805" s="89" t="s">
        <v>3448</v>
      </c>
      <c r="C805" s="89">
        <v>2</v>
      </c>
      <c r="D805" s="103">
        <v>0.00028556019672057415</v>
      </c>
      <c r="E805" s="103">
        <v>3.459181321056684</v>
      </c>
      <c r="F805" s="89" t="s">
        <v>3520</v>
      </c>
      <c r="G805" s="89" t="b">
        <v>0</v>
      </c>
      <c r="H805" s="89" t="b">
        <v>0</v>
      </c>
      <c r="I805" s="89" t="b">
        <v>0</v>
      </c>
      <c r="J805" s="89" t="b">
        <v>0</v>
      </c>
      <c r="K805" s="89" t="b">
        <v>0</v>
      </c>
      <c r="L805" s="89" t="b">
        <v>0</v>
      </c>
    </row>
    <row r="806" spans="1:12" ht="15">
      <c r="A806" s="90" t="s">
        <v>1802</v>
      </c>
      <c r="B806" s="89" t="s">
        <v>3138</v>
      </c>
      <c r="C806" s="89">
        <v>2</v>
      </c>
      <c r="D806" s="103">
        <v>0.00028556019672057415</v>
      </c>
      <c r="E806" s="103">
        <v>3.313053285378446</v>
      </c>
      <c r="F806" s="89" t="s">
        <v>3520</v>
      </c>
      <c r="G806" s="89" t="b">
        <v>0</v>
      </c>
      <c r="H806" s="89" t="b">
        <v>0</v>
      </c>
      <c r="I806" s="89" t="b">
        <v>0</v>
      </c>
      <c r="J806" s="89" t="b">
        <v>0</v>
      </c>
      <c r="K806" s="89" t="b">
        <v>0</v>
      </c>
      <c r="L806" s="89" t="b">
        <v>0</v>
      </c>
    </row>
    <row r="807" spans="1:12" ht="15">
      <c r="A807" s="90" t="s">
        <v>1672</v>
      </c>
      <c r="B807" s="89" t="s">
        <v>1591</v>
      </c>
      <c r="C807" s="89">
        <v>2</v>
      </c>
      <c r="D807" s="103">
        <v>0.00024407029310759347</v>
      </c>
      <c r="E807" s="103">
        <v>2.345237968749847</v>
      </c>
      <c r="F807" s="89" t="s">
        <v>3520</v>
      </c>
      <c r="G807" s="89" t="b">
        <v>0</v>
      </c>
      <c r="H807" s="89" t="b">
        <v>0</v>
      </c>
      <c r="I807" s="89" t="b">
        <v>0</v>
      </c>
      <c r="J807" s="89" t="b">
        <v>0</v>
      </c>
      <c r="K807" s="89" t="b">
        <v>0</v>
      </c>
      <c r="L807" s="89" t="b">
        <v>0</v>
      </c>
    </row>
    <row r="808" spans="1:12" ht="15">
      <c r="A808" s="90" t="s">
        <v>1909</v>
      </c>
      <c r="B808" s="89" t="s">
        <v>1753</v>
      </c>
      <c r="C808" s="89">
        <v>2</v>
      </c>
      <c r="D808" s="103">
        <v>0.00028556019672057415</v>
      </c>
      <c r="E808" s="103">
        <v>2.777940083681097</v>
      </c>
      <c r="F808" s="89" t="s">
        <v>3520</v>
      </c>
      <c r="G808" s="89" t="b">
        <v>0</v>
      </c>
      <c r="H808" s="89" t="b">
        <v>0</v>
      </c>
      <c r="I808" s="89" t="b">
        <v>0</v>
      </c>
      <c r="J808" s="89" t="b">
        <v>0</v>
      </c>
      <c r="K808" s="89" t="b">
        <v>0</v>
      </c>
      <c r="L808" s="89" t="b">
        <v>0</v>
      </c>
    </row>
    <row r="809" spans="1:12" ht="15">
      <c r="A809" s="90" t="s">
        <v>1460</v>
      </c>
      <c r="B809" s="89" t="s">
        <v>3401</v>
      </c>
      <c r="C809" s="89">
        <v>2</v>
      </c>
      <c r="D809" s="103">
        <v>0.00024407029310759347</v>
      </c>
      <c r="E809" s="103">
        <v>2.15382995161006</v>
      </c>
      <c r="F809" s="89" t="s">
        <v>3520</v>
      </c>
      <c r="G809" s="89" t="b">
        <v>0</v>
      </c>
      <c r="H809" s="89" t="b">
        <v>0</v>
      </c>
      <c r="I809" s="89" t="b">
        <v>0</v>
      </c>
      <c r="J809" s="89" t="b">
        <v>0</v>
      </c>
      <c r="K809" s="89" t="b">
        <v>0</v>
      </c>
      <c r="L809" s="89" t="b">
        <v>0</v>
      </c>
    </row>
    <row r="810" spans="1:12" ht="15">
      <c r="A810" s="90" t="s">
        <v>2478</v>
      </c>
      <c r="B810" s="89" t="s">
        <v>1640</v>
      </c>
      <c r="C810" s="89">
        <v>2</v>
      </c>
      <c r="D810" s="103">
        <v>0.00028556019672057415</v>
      </c>
      <c r="E810" s="103">
        <v>2.9406673811787964</v>
      </c>
      <c r="F810" s="89" t="s">
        <v>3520</v>
      </c>
      <c r="G810" s="89" t="b">
        <v>0</v>
      </c>
      <c r="H810" s="89" t="b">
        <v>0</v>
      </c>
      <c r="I810" s="89" t="b">
        <v>0</v>
      </c>
      <c r="J810" s="89" t="b">
        <v>0</v>
      </c>
      <c r="K810" s="89" t="b">
        <v>0</v>
      </c>
      <c r="L810" s="89" t="b">
        <v>0</v>
      </c>
    </row>
    <row r="811" spans="1:12" ht="15">
      <c r="A811" s="90" t="s">
        <v>1577</v>
      </c>
      <c r="B811" s="89" t="s">
        <v>1828</v>
      </c>
      <c r="C811" s="89">
        <v>2</v>
      </c>
      <c r="D811" s="103">
        <v>0.00024407029310759347</v>
      </c>
      <c r="E811" s="103">
        <v>2.5349020349948024</v>
      </c>
      <c r="F811" s="89" t="s">
        <v>3520</v>
      </c>
      <c r="G811" s="89" t="b">
        <v>0</v>
      </c>
      <c r="H811" s="89" t="b">
        <v>0</v>
      </c>
      <c r="I811" s="89" t="b">
        <v>0</v>
      </c>
      <c r="J811" s="89" t="b">
        <v>0</v>
      </c>
      <c r="K811" s="89" t="b">
        <v>0</v>
      </c>
      <c r="L811" s="89" t="b">
        <v>0</v>
      </c>
    </row>
    <row r="812" spans="1:12" ht="15">
      <c r="A812" s="90" t="s">
        <v>1512</v>
      </c>
      <c r="B812" s="89" t="s">
        <v>1263</v>
      </c>
      <c r="C812" s="89">
        <v>2</v>
      </c>
      <c r="D812" s="103">
        <v>0.00028556019672057415</v>
      </c>
      <c r="E812" s="103">
        <v>2.459181321056684</v>
      </c>
      <c r="F812" s="89" t="s">
        <v>3520</v>
      </c>
      <c r="G812" s="89" t="b">
        <v>0</v>
      </c>
      <c r="H812" s="89" t="b">
        <v>0</v>
      </c>
      <c r="I812" s="89" t="b">
        <v>0</v>
      </c>
      <c r="J812" s="89" t="b">
        <v>0</v>
      </c>
      <c r="K812" s="89" t="b">
        <v>0</v>
      </c>
      <c r="L812" s="89" t="b">
        <v>0</v>
      </c>
    </row>
    <row r="813" spans="1:12" ht="15">
      <c r="A813" s="90" t="s">
        <v>1461</v>
      </c>
      <c r="B813" s="89" t="s">
        <v>2003</v>
      </c>
      <c r="C813" s="89">
        <v>2</v>
      </c>
      <c r="D813" s="103">
        <v>0.00024407029310759347</v>
      </c>
      <c r="E813" s="103">
        <v>1.8517262978420155</v>
      </c>
      <c r="F813" s="89" t="s">
        <v>3520</v>
      </c>
      <c r="G813" s="89" t="b">
        <v>0</v>
      </c>
      <c r="H813" s="89" t="b">
        <v>0</v>
      </c>
      <c r="I813" s="89" t="b">
        <v>0</v>
      </c>
      <c r="J813" s="89" t="b">
        <v>0</v>
      </c>
      <c r="K813" s="89" t="b">
        <v>0</v>
      </c>
      <c r="L813" s="89" t="b">
        <v>0</v>
      </c>
    </row>
    <row r="814" spans="1:12" ht="15">
      <c r="A814" s="90" t="s">
        <v>1742</v>
      </c>
      <c r="B814" s="89" t="s">
        <v>2565</v>
      </c>
      <c r="C814" s="89">
        <v>2</v>
      </c>
      <c r="D814" s="103">
        <v>0.00028556019672057415</v>
      </c>
      <c r="E814" s="103">
        <v>3.078970079345078</v>
      </c>
      <c r="F814" s="89" t="s">
        <v>3520</v>
      </c>
      <c r="G814" s="89" t="b">
        <v>0</v>
      </c>
      <c r="H814" s="89" t="b">
        <v>0</v>
      </c>
      <c r="I814" s="89" t="b">
        <v>0</v>
      </c>
      <c r="J814" s="89" t="b">
        <v>0</v>
      </c>
      <c r="K814" s="89" t="b">
        <v>0</v>
      </c>
      <c r="L814" s="89" t="b">
        <v>0</v>
      </c>
    </row>
    <row r="815" spans="1:12" ht="15">
      <c r="A815" s="90" t="s">
        <v>2745</v>
      </c>
      <c r="B815" s="89" t="s">
        <v>2188</v>
      </c>
      <c r="C815" s="89">
        <v>2</v>
      </c>
      <c r="D815" s="103">
        <v>0.00024407029310759347</v>
      </c>
      <c r="E815" s="103">
        <v>3.55609133406474</v>
      </c>
      <c r="F815" s="89" t="s">
        <v>3520</v>
      </c>
      <c r="G815" s="89" t="b">
        <v>0</v>
      </c>
      <c r="H815" s="89" t="b">
        <v>0</v>
      </c>
      <c r="I815" s="89" t="b">
        <v>0</v>
      </c>
      <c r="J815" s="89" t="b">
        <v>0</v>
      </c>
      <c r="K815" s="89" t="b">
        <v>0</v>
      </c>
      <c r="L815" s="89" t="b">
        <v>0</v>
      </c>
    </row>
    <row r="816" spans="1:12" ht="15">
      <c r="A816" s="90" t="s">
        <v>1477</v>
      </c>
      <c r="B816" s="89" t="s">
        <v>3296</v>
      </c>
      <c r="C816" s="89">
        <v>2</v>
      </c>
      <c r="D816" s="103">
        <v>0.00024407029310759347</v>
      </c>
      <c r="E816" s="103">
        <v>2.639637385514815</v>
      </c>
      <c r="F816" s="89" t="s">
        <v>3520</v>
      </c>
      <c r="G816" s="89" t="b">
        <v>0</v>
      </c>
      <c r="H816" s="89" t="b">
        <v>0</v>
      </c>
      <c r="I816" s="89" t="b">
        <v>0</v>
      </c>
      <c r="J816" s="89" t="b">
        <v>0</v>
      </c>
      <c r="K816" s="89" t="b">
        <v>0</v>
      </c>
      <c r="L816" s="89" t="b">
        <v>0</v>
      </c>
    </row>
    <row r="817" spans="1:12" ht="15">
      <c r="A817" s="90" t="s">
        <v>1517</v>
      </c>
      <c r="B817" s="89" t="s">
        <v>1509</v>
      </c>
      <c r="C817" s="89">
        <v>2</v>
      </c>
      <c r="D817" s="103">
        <v>0.00028556019672057415</v>
      </c>
      <c r="E817" s="103">
        <v>1.8793977244398739</v>
      </c>
      <c r="F817" s="89" t="s">
        <v>3520</v>
      </c>
      <c r="G817" s="89" t="b">
        <v>0</v>
      </c>
      <c r="H817" s="89" t="b">
        <v>0</v>
      </c>
      <c r="I817" s="89" t="b">
        <v>0</v>
      </c>
      <c r="J817" s="89" t="b">
        <v>0</v>
      </c>
      <c r="K817" s="89" t="b">
        <v>0</v>
      </c>
      <c r="L817" s="89" t="b">
        <v>0</v>
      </c>
    </row>
    <row r="818" spans="1:12" ht="15">
      <c r="A818" s="90" t="s">
        <v>2830</v>
      </c>
      <c r="B818" s="89" t="s">
        <v>3470</v>
      </c>
      <c r="C818" s="89">
        <v>2</v>
      </c>
      <c r="D818" s="103">
        <v>0.00028556019672057415</v>
      </c>
      <c r="E818" s="103">
        <v>3.8571213297287215</v>
      </c>
      <c r="F818" s="89" t="s">
        <v>3520</v>
      </c>
      <c r="G818" s="89" t="b">
        <v>0</v>
      </c>
      <c r="H818" s="89" t="b">
        <v>0</v>
      </c>
      <c r="I818" s="89" t="b">
        <v>0</v>
      </c>
      <c r="J818" s="89" t="b">
        <v>0</v>
      </c>
      <c r="K818" s="89" t="b">
        <v>0</v>
      </c>
      <c r="L818" s="89" t="b">
        <v>0</v>
      </c>
    </row>
    <row r="819" spans="1:12" ht="15">
      <c r="A819" s="90" t="s">
        <v>2726</v>
      </c>
      <c r="B819" s="89" t="s">
        <v>2615</v>
      </c>
      <c r="C819" s="89">
        <v>2</v>
      </c>
      <c r="D819" s="103">
        <v>0.00028556019672057415</v>
      </c>
      <c r="E819" s="103">
        <v>3.68103007067304</v>
      </c>
      <c r="F819" s="89" t="s">
        <v>3520</v>
      </c>
      <c r="G819" s="89" t="b">
        <v>0</v>
      </c>
      <c r="H819" s="89" t="b">
        <v>0</v>
      </c>
      <c r="I819" s="89" t="b">
        <v>0</v>
      </c>
      <c r="J819" s="89" t="b">
        <v>0</v>
      </c>
      <c r="K819" s="89" t="b">
        <v>0</v>
      </c>
      <c r="L819" s="89" t="b">
        <v>0</v>
      </c>
    </row>
    <row r="820" spans="1:12" ht="15">
      <c r="A820" s="90" t="s">
        <v>2319</v>
      </c>
      <c r="B820" s="89" t="s">
        <v>2233</v>
      </c>
      <c r="C820" s="89">
        <v>2</v>
      </c>
      <c r="D820" s="103">
        <v>0.00028556019672057415</v>
      </c>
      <c r="E820" s="103">
        <v>3.3800000750090593</v>
      </c>
      <c r="F820" s="89" t="s">
        <v>3520</v>
      </c>
      <c r="G820" s="89" t="b">
        <v>0</v>
      </c>
      <c r="H820" s="89" t="b">
        <v>0</v>
      </c>
      <c r="I820" s="89" t="b">
        <v>0</v>
      </c>
      <c r="J820" s="89" t="b">
        <v>0</v>
      </c>
      <c r="K820" s="89" t="b">
        <v>0</v>
      </c>
      <c r="L820" s="89" t="b">
        <v>0</v>
      </c>
    </row>
    <row r="821" spans="1:12" ht="15">
      <c r="A821" s="90" t="s">
        <v>1693</v>
      </c>
      <c r="B821" s="89" t="s">
        <v>1455</v>
      </c>
      <c r="C821" s="89">
        <v>2</v>
      </c>
      <c r="D821" s="103">
        <v>0.00024407029310759347</v>
      </c>
      <c r="E821" s="103">
        <v>1.0577807802751398</v>
      </c>
      <c r="F821" s="89" t="s">
        <v>3520</v>
      </c>
      <c r="G821" s="89" t="b">
        <v>0</v>
      </c>
      <c r="H821" s="89" t="b">
        <v>0</v>
      </c>
      <c r="I821" s="89" t="b">
        <v>0</v>
      </c>
      <c r="J821" s="89" t="b">
        <v>0</v>
      </c>
      <c r="K821" s="89" t="b">
        <v>0</v>
      </c>
      <c r="L821" s="89" t="b">
        <v>0</v>
      </c>
    </row>
    <row r="822" spans="1:12" ht="15">
      <c r="A822" s="90" t="s">
        <v>2159</v>
      </c>
      <c r="B822" s="89" t="s">
        <v>1516</v>
      </c>
      <c r="C822" s="89">
        <v>2</v>
      </c>
      <c r="D822" s="103">
        <v>0.00028556019672057415</v>
      </c>
      <c r="E822" s="103">
        <v>2.5783677287758926</v>
      </c>
      <c r="F822" s="89" t="s">
        <v>3520</v>
      </c>
      <c r="G822" s="89" t="b">
        <v>0</v>
      </c>
      <c r="H822" s="89" t="b">
        <v>0</v>
      </c>
      <c r="I822" s="89" t="b">
        <v>0</v>
      </c>
      <c r="J822" s="89" t="b">
        <v>0</v>
      </c>
      <c r="K822" s="89" t="b">
        <v>0</v>
      </c>
      <c r="L822" s="89" t="b">
        <v>0</v>
      </c>
    </row>
    <row r="823" spans="1:12" ht="15">
      <c r="A823" s="90" t="s">
        <v>1573</v>
      </c>
      <c r="B823" s="89" t="s">
        <v>1456</v>
      </c>
      <c r="C823" s="89">
        <v>2</v>
      </c>
      <c r="D823" s="103">
        <v>0.00024407029310759347</v>
      </c>
      <c r="E823" s="103">
        <v>0.9494413054863015</v>
      </c>
      <c r="F823" s="89" t="s">
        <v>3520</v>
      </c>
      <c r="G823" s="89" t="b">
        <v>0</v>
      </c>
      <c r="H823" s="89" t="b">
        <v>0</v>
      </c>
      <c r="I823" s="89" t="b">
        <v>0</v>
      </c>
      <c r="J823" s="89" t="b">
        <v>0</v>
      </c>
      <c r="K823" s="89" t="b">
        <v>0</v>
      </c>
      <c r="L823" s="89" t="b">
        <v>0</v>
      </c>
    </row>
    <row r="824" spans="1:12" ht="15">
      <c r="A824" s="90" t="s">
        <v>2983</v>
      </c>
      <c r="B824" s="89" t="s">
        <v>3337</v>
      </c>
      <c r="C824" s="89">
        <v>2</v>
      </c>
      <c r="D824" s="103">
        <v>0.00024407029310759347</v>
      </c>
      <c r="E824" s="103">
        <v>3.8571213297287215</v>
      </c>
      <c r="F824" s="89" t="s">
        <v>3520</v>
      </c>
      <c r="G824" s="89" t="b">
        <v>0</v>
      </c>
      <c r="H824" s="89" t="b">
        <v>0</v>
      </c>
      <c r="I824" s="89" t="b">
        <v>0</v>
      </c>
      <c r="J824" s="89" t="b">
        <v>0</v>
      </c>
      <c r="K824" s="89" t="b">
        <v>0</v>
      </c>
      <c r="L824" s="89" t="b">
        <v>0</v>
      </c>
    </row>
    <row r="825" spans="1:12" ht="15">
      <c r="A825" s="90" t="s">
        <v>1479</v>
      </c>
      <c r="B825" s="89" t="s">
        <v>1536</v>
      </c>
      <c r="C825" s="89">
        <v>2</v>
      </c>
      <c r="D825" s="103">
        <v>0.00024407029310759347</v>
      </c>
      <c r="E825" s="103">
        <v>1.7499113600808531</v>
      </c>
      <c r="F825" s="89" t="s">
        <v>3520</v>
      </c>
      <c r="G825" s="89" t="b">
        <v>0</v>
      </c>
      <c r="H825" s="89" t="b">
        <v>0</v>
      </c>
      <c r="I825" s="89" t="b">
        <v>0</v>
      </c>
      <c r="J825" s="89" t="b">
        <v>0</v>
      </c>
      <c r="K825" s="89" t="b">
        <v>0</v>
      </c>
      <c r="L825" s="89" t="b">
        <v>0</v>
      </c>
    </row>
    <row r="826" spans="1:12" ht="15">
      <c r="A826" s="90" t="s">
        <v>2750</v>
      </c>
      <c r="B826" s="89" t="s">
        <v>3181</v>
      </c>
      <c r="C826" s="89">
        <v>2</v>
      </c>
      <c r="D826" s="103">
        <v>0.00028556019672057415</v>
      </c>
      <c r="E826" s="103">
        <v>3.8571213297287215</v>
      </c>
      <c r="F826" s="89" t="s">
        <v>3520</v>
      </c>
      <c r="G826" s="89" t="b">
        <v>0</v>
      </c>
      <c r="H826" s="89" t="b">
        <v>0</v>
      </c>
      <c r="I826" s="89" t="b">
        <v>0</v>
      </c>
      <c r="J826" s="89" t="b">
        <v>0</v>
      </c>
      <c r="K826" s="89" t="b">
        <v>0</v>
      </c>
      <c r="L826" s="89" t="b">
        <v>0</v>
      </c>
    </row>
    <row r="827" spans="1:12" ht="15">
      <c r="A827" s="90" t="s">
        <v>1600</v>
      </c>
      <c r="B827" s="89" t="s">
        <v>2897</v>
      </c>
      <c r="C827" s="89">
        <v>2</v>
      </c>
      <c r="D827" s="103">
        <v>0.00024407029310759347</v>
      </c>
      <c r="E827" s="103">
        <v>3.078970079345078</v>
      </c>
      <c r="F827" s="89" t="s">
        <v>3520</v>
      </c>
      <c r="G827" s="89" t="b">
        <v>0</v>
      </c>
      <c r="H827" s="89" t="b">
        <v>0</v>
      </c>
      <c r="I827" s="89" t="b">
        <v>0</v>
      </c>
      <c r="J827" s="89" t="b">
        <v>0</v>
      </c>
      <c r="K827" s="89" t="b">
        <v>0</v>
      </c>
      <c r="L827" s="89" t="b">
        <v>0</v>
      </c>
    </row>
    <row r="828" spans="1:12" ht="15">
      <c r="A828" s="90" t="s">
        <v>1496</v>
      </c>
      <c r="B828" s="89" t="s">
        <v>1476</v>
      </c>
      <c r="C828" s="89">
        <v>2</v>
      </c>
      <c r="D828" s="103">
        <v>0.00024407029310759347</v>
      </c>
      <c r="E828" s="103">
        <v>1.4991864827282677</v>
      </c>
      <c r="F828" s="89" t="s">
        <v>3520</v>
      </c>
      <c r="G828" s="89" t="b">
        <v>0</v>
      </c>
      <c r="H828" s="89" t="b">
        <v>0</v>
      </c>
      <c r="I828" s="89" t="b">
        <v>0</v>
      </c>
      <c r="J828" s="89" t="b">
        <v>0</v>
      </c>
      <c r="K828" s="89" t="b">
        <v>0</v>
      </c>
      <c r="L828" s="89" t="b">
        <v>0</v>
      </c>
    </row>
    <row r="829" spans="1:12" ht="15">
      <c r="A829" s="90" t="s">
        <v>1487</v>
      </c>
      <c r="B829" s="89" t="s">
        <v>1458</v>
      </c>
      <c r="C829" s="89">
        <v>2</v>
      </c>
      <c r="D829" s="103">
        <v>0.00024407029310759347</v>
      </c>
      <c r="E829" s="103">
        <v>0.9256634590397164</v>
      </c>
      <c r="F829" s="89" t="s">
        <v>3520</v>
      </c>
      <c r="G829" s="89" t="b">
        <v>0</v>
      </c>
      <c r="H829" s="89" t="b">
        <v>0</v>
      </c>
      <c r="I829" s="89" t="b">
        <v>0</v>
      </c>
      <c r="J829" s="89" t="b">
        <v>0</v>
      </c>
      <c r="K829" s="89" t="b">
        <v>0</v>
      </c>
      <c r="L829" s="89" t="b">
        <v>0</v>
      </c>
    </row>
    <row r="830" spans="1:12" ht="15">
      <c r="A830" s="90" t="s">
        <v>1458</v>
      </c>
      <c r="B830" s="89" t="s">
        <v>3363</v>
      </c>
      <c r="C830" s="89">
        <v>2</v>
      </c>
      <c r="D830" s="103">
        <v>0.00028556019672057415</v>
      </c>
      <c r="E830" s="103">
        <v>2.0647296402304676</v>
      </c>
      <c r="F830" s="89" t="s">
        <v>3520</v>
      </c>
      <c r="G830" s="89" t="b">
        <v>0</v>
      </c>
      <c r="H830" s="89" t="b">
        <v>0</v>
      </c>
      <c r="I830" s="89" t="b">
        <v>0</v>
      </c>
      <c r="J830" s="89" t="b">
        <v>0</v>
      </c>
      <c r="K830" s="89" t="b">
        <v>0</v>
      </c>
      <c r="L830" s="89" t="b">
        <v>0</v>
      </c>
    </row>
    <row r="831" spans="1:12" ht="15">
      <c r="A831" s="90" t="s">
        <v>1916</v>
      </c>
      <c r="B831" s="89" t="s">
        <v>1504</v>
      </c>
      <c r="C831" s="89">
        <v>2</v>
      </c>
      <c r="D831" s="103">
        <v>0.00028556019672057415</v>
      </c>
      <c r="E831" s="103">
        <v>2.338607389850834</v>
      </c>
      <c r="F831" s="89" t="s">
        <v>3520</v>
      </c>
      <c r="G831" s="89" t="b">
        <v>0</v>
      </c>
      <c r="H831" s="89" t="b">
        <v>0</v>
      </c>
      <c r="I831" s="89" t="b">
        <v>0</v>
      </c>
      <c r="J831" s="89" t="b">
        <v>0</v>
      </c>
      <c r="K831" s="89" t="b">
        <v>0</v>
      </c>
      <c r="L831" s="89" t="b">
        <v>0</v>
      </c>
    </row>
    <row r="832" spans="1:12" ht="15">
      <c r="A832" s="90" t="s">
        <v>1805</v>
      </c>
      <c r="B832" s="89" t="s">
        <v>1769</v>
      </c>
      <c r="C832" s="89">
        <v>2</v>
      </c>
      <c r="D832" s="103">
        <v>0.00028556019672057415</v>
      </c>
      <c r="E832" s="103">
        <v>2.76898524102817</v>
      </c>
      <c r="F832" s="89" t="s">
        <v>3520</v>
      </c>
      <c r="G832" s="89" t="b">
        <v>0</v>
      </c>
      <c r="H832" s="89" t="b">
        <v>0</v>
      </c>
      <c r="I832" s="89" t="b">
        <v>0</v>
      </c>
      <c r="J832" s="89" t="b">
        <v>0</v>
      </c>
      <c r="K832" s="89" t="b">
        <v>0</v>
      </c>
      <c r="L832" s="89" t="b">
        <v>0</v>
      </c>
    </row>
    <row r="833" spans="1:12" ht="15">
      <c r="A833" s="90" t="s">
        <v>2069</v>
      </c>
      <c r="B833" s="89" t="s">
        <v>1476</v>
      </c>
      <c r="C833" s="89">
        <v>2</v>
      </c>
      <c r="D833" s="103">
        <v>0.00024407029310759347</v>
      </c>
      <c r="E833" s="103">
        <v>2.180427720103855</v>
      </c>
      <c r="F833" s="89" t="s">
        <v>3520</v>
      </c>
      <c r="G833" s="89" t="b">
        <v>0</v>
      </c>
      <c r="H833" s="89" t="b">
        <v>0</v>
      </c>
      <c r="I833" s="89" t="b">
        <v>0</v>
      </c>
      <c r="J833" s="89" t="b">
        <v>0</v>
      </c>
      <c r="K833" s="89" t="b">
        <v>0</v>
      </c>
      <c r="L833" s="89" t="b">
        <v>0</v>
      </c>
    </row>
    <row r="834" spans="1:12" ht="15">
      <c r="A834" s="90" t="s">
        <v>1799</v>
      </c>
      <c r="B834" s="89" t="s">
        <v>1505</v>
      </c>
      <c r="C834" s="89">
        <v>2</v>
      </c>
      <c r="D834" s="103">
        <v>0.00024407029310759347</v>
      </c>
      <c r="E834" s="103">
        <v>2.291863986308508</v>
      </c>
      <c r="F834" s="89" t="s">
        <v>3520</v>
      </c>
      <c r="G834" s="89" t="b">
        <v>0</v>
      </c>
      <c r="H834" s="89" t="b">
        <v>0</v>
      </c>
      <c r="I834" s="89" t="b">
        <v>0</v>
      </c>
      <c r="J834" s="89" t="b">
        <v>0</v>
      </c>
      <c r="K834" s="89" t="b">
        <v>0</v>
      </c>
      <c r="L834" s="89" t="b">
        <v>0</v>
      </c>
    </row>
    <row r="835" spans="1:12" ht="15">
      <c r="A835" s="90" t="s">
        <v>1514</v>
      </c>
      <c r="B835" s="89" t="s">
        <v>1608</v>
      </c>
      <c r="C835" s="89">
        <v>2</v>
      </c>
      <c r="D835" s="103">
        <v>0.00028556019672057415</v>
      </c>
      <c r="E835" s="103">
        <v>2.13903503494563</v>
      </c>
      <c r="F835" s="89" t="s">
        <v>3520</v>
      </c>
      <c r="G835" s="89" t="b">
        <v>0</v>
      </c>
      <c r="H835" s="89" t="b">
        <v>0</v>
      </c>
      <c r="I835" s="89" t="b">
        <v>0</v>
      </c>
      <c r="J835" s="89" t="b">
        <v>1</v>
      </c>
      <c r="K835" s="89" t="b">
        <v>0</v>
      </c>
      <c r="L835" s="89" t="b">
        <v>0</v>
      </c>
    </row>
    <row r="836" spans="1:12" ht="15">
      <c r="A836" s="90" t="s">
        <v>1526</v>
      </c>
      <c r="B836" s="89" t="s">
        <v>1688</v>
      </c>
      <c r="C836" s="89">
        <v>2</v>
      </c>
      <c r="D836" s="103">
        <v>0.00024407029310759347</v>
      </c>
      <c r="E836" s="103">
        <v>2.274489890239085</v>
      </c>
      <c r="F836" s="89" t="s">
        <v>3520</v>
      </c>
      <c r="G836" s="89" t="b">
        <v>0</v>
      </c>
      <c r="H836" s="89" t="b">
        <v>0</v>
      </c>
      <c r="I836" s="89" t="b">
        <v>0</v>
      </c>
      <c r="J836" s="89" t="b">
        <v>0</v>
      </c>
      <c r="K836" s="89" t="b">
        <v>0</v>
      </c>
      <c r="L836" s="89" t="b">
        <v>0</v>
      </c>
    </row>
    <row r="837" spans="1:12" ht="15">
      <c r="A837" s="90" t="s">
        <v>1690</v>
      </c>
      <c r="B837" s="89" t="s">
        <v>1762</v>
      </c>
      <c r="C837" s="89">
        <v>2</v>
      </c>
      <c r="D837" s="103">
        <v>0.00028556019672057415</v>
      </c>
      <c r="E837" s="103">
        <v>2.6018488246254154</v>
      </c>
      <c r="F837" s="89" t="s">
        <v>3520</v>
      </c>
      <c r="G837" s="89" t="b">
        <v>0</v>
      </c>
      <c r="H837" s="89" t="b">
        <v>0</v>
      </c>
      <c r="I837" s="89" t="b">
        <v>0</v>
      </c>
      <c r="J837" s="89" t="b">
        <v>0</v>
      </c>
      <c r="K837" s="89" t="b">
        <v>0</v>
      </c>
      <c r="L837" s="89" t="b">
        <v>0</v>
      </c>
    </row>
    <row r="838" spans="1:12" ht="15">
      <c r="A838" s="90" t="s">
        <v>1486</v>
      </c>
      <c r="B838" s="89" t="s">
        <v>2520</v>
      </c>
      <c r="C838" s="89">
        <v>2</v>
      </c>
      <c r="D838" s="103">
        <v>0.00028556019672057415</v>
      </c>
      <c r="E838" s="103">
        <v>2.5196620684380653</v>
      </c>
      <c r="F838" s="89" t="s">
        <v>3520</v>
      </c>
      <c r="G838" s="89" t="b">
        <v>0</v>
      </c>
      <c r="H838" s="89" t="b">
        <v>0</v>
      </c>
      <c r="I838" s="89" t="b">
        <v>0</v>
      </c>
      <c r="J838" s="89" t="b">
        <v>0</v>
      </c>
      <c r="K838" s="89" t="b">
        <v>0</v>
      </c>
      <c r="L838" s="89" t="b">
        <v>0</v>
      </c>
    </row>
    <row r="839" spans="1:12" ht="15">
      <c r="A839" s="90" t="s">
        <v>1497</v>
      </c>
      <c r="B839" s="89" t="s">
        <v>1485</v>
      </c>
      <c r="C839" s="89">
        <v>2</v>
      </c>
      <c r="D839" s="103">
        <v>0.00028556019672057415</v>
      </c>
      <c r="E839" s="103">
        <v>1.6018488246254154</v>
      </c>
      <c r="F839" s="89" t="s">
        <v>3520</v>
      </c>
      <c r="G839" s="89" t="b">
        <v>0</v>
      </c>
      <c r="H839" s="89" t="b">
        <v>0</v>
      </c>
      <c r="I839" s="89" t="b">
        <v>0</v>
      </c>
      <c r="J839" s="89" t="b">
        <v>0</v>
      </c>
      <c r="K839" s="89" t="b">
        <v>0</v>
      </c>
      <c r="L839" s="89" t="b">
        <v>0</v>
      </c>
    </row>
    <row r="840" spans="1:12" ht="15">
      <c r="A840" s="90" t="s">
        <v>1776</v>
      </c>
      <c r="B840" s="89" t="s">
        <v>2215</v>
      </c>
      <c r="C840" s="89">
        <v>2</v>
      </c>
      <c r="D840" s="103">
        <v>0.00028556019672057415</v>
      </c>
      <c r="E840" s="103">
        <v>3.0120232897144645</v>
      </c>
      <c r="F840" s="89" t="s">
        <v>3520</v>
      </c>
      <c r="G840" s="89" t="b">
        <v>0</v>
      </c>
      <c r="H840" s="89" t="b">
        <v>0</v>
      </c>
      <c r="I840" s="89" t="b">
        <v>0</v>
      </c>
      <c r="J840" s="89" t="b">
        <v>0</v>
      </c>
      <c r="K840" s="89" t="b">
        <v>0</v>
      </c>
      <c r="L840" s="89" t="b">
        <v>0</v>
      </c>
    </row>
    <row r="841" spans="1:12" ht="15">
      <c r="A841" s="90" t="s">
        <v>1469</v>
      </c>
      <c r="B841" s="89" t="s">
        <v>1557</v>
      </c>
      <c r="C841" s="89">
        <v>2</v>
      </c>
      <c r="D841" s="103">
        <v>0.00024407029310759347</v>
      </c>
      <c r="E841" s="103">
        <v>1.6598407716031023</v>
      </c>
      <c r="F841" s="89" t="s">
        <v>3520</v>
      </c>
      <c r="G841" s="89" t="b">
        <v>0</v>
      </c>
      <c r="H841" s="89" t="b">
        <v>0</v>
      </c>
      <c r="I841" s="89" t="b">
        <v>0</v>
      </c>
      <c r="J841" s="89" t="b">
        <v>0</v>
      </c>
      <c r="K841" s="89" t="b">
        <v>0</v>
      </c>
      <c r="L841" s="89" t="b">
        <v>0</v>
      </c>
    </row>
    <row r="842" spans="1:12" ht="15">
      <c r="A842" s="90" t="s">
        <v>1552</v>
      </c>
      <c r="B842" s="89" t="s">
        <v>1478</v>
      </c>
      <c r="C842" s="89">
        <v>2</v>
      </c>
      <c r="D842" s="103">
        <v>0.00024407029310759347</v>
      </c>
      <c r="E842" s="103">
        <v>1.79172836816673</v>
      </c>
      <c r="F842" s="89" t="s">
        <v>3520</v>
      </c>
      <c r="G842" s="89" t="b">
        <v>0</v>
      </c>
      <c r="H842" s="89" t="b">
        <v>0</v>
      </c>
      <c r="I842" s="89" t="b">
        <v>0</v>
      </c>
      <c r="J842" s="89" t="b">
        <v>0</v>
      </c>
      <c r="K842" s="89" t="b">
        <v>0</v>
      </c>
      <c r="L842" s="89" t="b">
        <v>0</v>
      </c>
    </row>
    <row r="843" spans="1:12" ht="15">
      <c r="A843" s="90" t="s">
        <v>1456</v>
      </c>
      <c r="B843" s="89" t="s">
        <v>1589</v>
      </c>
      <c r="C843" s="89">
        <v>2</v>
      </c>
      <c r="D843" s="103">
        <v>0.00024407029310759347</v>
      </c>
      <c r="E843" s="103">
        <v>0.9816259888577029</v>
      </c>
      <c r="F843" s="89" t="s">
        <v>3520</v>
      </c>
      <c r="G843" s="89" t="b">
        <v>0</v>
      </c>
      <c r="H843" s="89" t="b">
        <v>0</v>
      </c>
      <c r="I843" s="89" t="b">
        <v>0</v>
      </c>
      <c r="J843" s="89" t="b">
        <v>0</v>
      </c>
      <c r="K843" s="89" t="b">
        <v>0</v>
      </c>
      <c r="L843" s="89" t="b">
        <v>0</v>
      </c>
    </row>
    <row r="844" spans="1:12" ht="15">
      <c r="A844" s="90" t="s">
        <v>1468</v>
      </c>
      <c r="B844" s="89" t="s">
        <v>1472</v>
      </c>
      <c r="C844" s="89">
        <v>2</v>
      </c>
      <c r="D844" s="103">
        <v>0.00028556019672057415</v>
      </c>
      <c r="E844" s="103">
        <v>1.223148173939048</v>
      </c>
      <c r="F844" s="89" t="s">
        <v>3520</v>
      </c>
      <c r="G844" s="89" t="b">
        <v>0</v>
      </c>
      <c r="H844" s="89" t="b">
        <v>0</v>
      </c>
      <c r="I844" s="89" t="b">
        <v>0</v>
      </c>
      <c r="J844" s="89" t="b">
        <v>0</v>
      </c>
      <c r="K844" s="89" t="b">
        <v>0</v>
      </c>
      <c r="L844" s="89" t="b">
        <v>0</v>
      </c>
    </row>
    <row r="845" spans="1:12" ht="15">
      <c r="A845" s="90" t="s">
        <v>1579</v>
      </c>
      <c r="B845" s="89" t="s">
        <v>1537</v>
      </c>
      <c r="C845" s="89">
        <v>2</v>
      </c>
      <c r="D845" s="103">
        <v>0.00024407029310759347</v>
      </c>
      <c r="E845" s="103">
        <v>2.1991099330716093</v>
      </c>
      <c r="F845" s="89" t="s">
        <v>3520</v>
      </c>
      <c r="G845" s="89" t="b">
        <v>0</v>
      </c>
      <c r="H845" s="89" t="b">
        <v>0</v>
      </c>
      <c r="I845" s="89" t="b">
        <v>0</v>
      </c>
      <c r="J845" s="89" t="b">
        <v>0</v>
      </c>
      <c r="K845" s="89" t="b">
        <v>0</v>
      </c>
      <c r="L845" s="89" t="b">
        <v>0</v>
      </c>
    </row>
    <row r="846" spans="1:12" ht="15">
      <c r="A846" s="90" t="s">
        <v>2366</v>
      </c>
      <c r="B846" s="89" t="s">
        <v>1561</v>
      </c>
      <c r="C846" s="89">
        <v>2</v>
      </c>
      <c r="D846" s="103">
        <v>0.00028556019672057415</v>
      </c>
      <c r="E846" s="103">
        <v>2.80596880728134</v>
      </c>
      <c r="F846" s="89" t="s">
        <v>3520</v>
      </c>
      <c r="G846" s="89" t="b">
        <v>0</v>
      </c>
      <c r="H846" s="89" t="b">
        <v>0</v>
      </c>
      <c r="I846" s="89" t="b">
        <v>0</v>
      </c>
      <c r="J846" s="89" t="b">
        <v>0</v>
      </c>
      <c r="K846" s="89" t="b">
        <v>0</v>
      </c>
      <c r="L846" s="89" t="b">
        <v>0</v>
      </c>
    </row>
    <row r="847" spans="1:12" ht="15">
      <c r="A847" s="90" t="s">
        <v>1521</v>
      </c>
      <c r="B847" s="89" t="s">
        <v>1509</v>
      </c>
      <c r="C847" s="89">
        <v>2</v>
      </c>
      <c r="D847" s="103">
        <v>0.00024407029310759347</v>
      </c>
      <c r="E847" s="103">
        <v>1.9028788202893967</v>
      </c>
      <c r="F847" s="89" t="s">
        <v>3520</v>
      </c>
      <c r="G847" s="89" t="b">
        <v>0</v>
      </c>
      <c r="H847" s="89" t="b">
        <v>0</v>
      </c>
      <c r="I847" s="89" t="b">
        <v>0</v>
      </c>
      <c r="J847" s="89" t="b">
        <v>0</v>
      </c>
      <c r="K847" s="89" t="b">
        <v>0</v>
      </c>
      <c r="L847" s="89" t="b">
        <v>0</v>
      </c>
    </row>
    <row r="848" spans="1:12" ht="15">
      <c r="A848" s="90" t="s">
        <v>1808</v>
      </c>
      <c r="B848" s="89" t="s">
        <v>1482</v>
      </c>
      <c r="C848" s="89">
        <v>2</v>
      </c>
      <c r="D848" s="103">
        <v>0.00028556019672057415</v>
      </c>
      <c r="E848" s="103">
        <v>2.1227215872081544</v>
      </c>
      <c r="F848" s="89" t="s">
        <v>3520</v>
      </c>
      <c r="G848" s="89" t="b">
        <v>0</v>
      </c>
      <c r="H848" s="89" t="b">
        <v>0</v>
      </c>
      <c r="I848" s="89" t="b">
        <v>0</v>
      </c>
      <c r="J848" s="89" t="b">
        <v>0</v>
      </c>
      <c r="K848" s="89" t="b">
        <v>0</v>
      </c>
      <c r="L848" s="89" t="b">
        <v>0</v>
      </c>
    </row>
    <row r="849" spans="1:12" ht="15">
      <c r="A849" s="90" t="s">
        <v>3169</v>
      </c>
      <c r="B849" s="89" t="s">
        <v>1742</v>
      </c>
      <c r="C849" s="89">
        <v>2</v>
      </c>
      <c r="D849" s="103">
        <v>0.00024407029310759347</v>
      </c>
      <c r="E849" s="103">
        <v>3.255061338400759</v>
      </c>
      <c r="F849" s="89" t="s">
        <v>3520</v>
      </c>
      <c r="G849" s="89" t="b">
        <v>0</v>
      </c>
      <c r="H849" s="89" t="b">
        <v>0</v>
      </c>
      <c r="I849" s="89" t="b">
        <v>0</v>
      </c>
      <c r="J849" s="89" t="b">
        <v>0</v>
      </c>
      <c r="K849" s="89" t="b">
        <v>0</v>
      </c>
      <c r="L849" s="89" t="b">
        <v>0</v>
      </c>
    </row>
    <row r="850" spans="1:12" ht="15">
      <c r="A850" s="90" t="s">
        <v>2008</v>
      </c>
      <c r="B850" s="89" t="s">
        <v>2509</v>
      </c>
      <c r="C850" s="89">
        <v>2</v>
      </c>
      <c r="D850" s="103">
        <v>0.00028556019672057415</v>
      </c>
      <c r="E850" s="103">
        <v>3.2830900620010026</v>
      </c>
      <c r="F850" s="89" t="s">
        <v>3520</v>
      </c>
      <c r="G850" s="89" t="b">
        <v>0</v>
      </c>
      <c r="H850" s="89" t="b">
        <v>0</v>
      </c>
      <c r="I850" s="89" t="b">
        <v>0</v>
      </c>
      <c r="J850" s="89" t="b">
        <v>0</v>
      </c>
      <c r="K850" s="89" t="b">
        <v>0</v>
      </c>
      <c r="L850" s="89" t="b">
        <v>0</v>
      </c>
    </row>
    <row r="851" spans="1:12" ht="15">
      <c r="A851" s="90" t="s">
        <v>1474</v>
      </c>
      <c r="B851" s="89" t="s">
        <v>1547</v>
      </c>
      <c r="C851" s="89">
        <v>2</v>
      </c>
      <c r="D851" s="103">
        <v>0.00024407029310759347</v>
      </c>
      <c r="E851" s="103">
        <v>1.6810300706730403</v>
      </c>
      <c r="F851" s="89" t="s">
        <v>3520</v>
      </c>
      <c r="G851" s="89" t="b">
        <v>0</v>
      </c>
      <c r="H851" s="89" t="b">
        <v>0</v>
      </c>
      <c r="I851" s="89" t="b">
        <v>0</v>
      </c>
      <c r="J851" s="89" t="b">
        <v>0</v>
      </c>
      <c r="K851" s="89" t="b">
        <v>0</v>
      </c>
      <c r="L851" s="89" t="b">
        <v>0</v>
      </c>
    </row>
    <row r="852" spans="1:12" ht="15">
      <c r="A852" s="90" t="s">
        <v>1897</v>
      </c>
      <c r="B852" s="89" t="s">
        <v>1695</v>
      </c>
      <c r="C852" s="89">
        <v>2</v>
      </c>
      <c r="D852" s="103">
        <v>0.00028556019672057415</v>
      </c>
      <c r="E852" s="103">
        <v>2.7267875612337154</v>
      </c>
      <c r="F852" s="89" t="s">
        <v>3520</v>
      </c>
      <c r="G852" s="89" t="b">
        <v>0</v>
      </c>
      <c r="H852" s="89" t="b">
        <v>0</v>
      </c>
      <c r="I852" s="89" t="b">
        <v>0</v>
      </c>
      <c r="J852" s="89" t="b">
        <v>0</v>
      </c>
      <c r="K852" s="89" t="b">
        <v>0</v>
      </c>
      <c r="L852" s="89" t="b">
        <v>0</v>
      </c>
    </row>
    <row r="853" spans="1:12" ht="15">
      <c r="A853" s="90" t="s">
        <v>1855</v>
      </c>
      <c r="B853" s="89" t="s">
        <v>1855</v>
      </c>
      <c r="C853" s="89">
        <v>2</v>
      </c>
      <c r="D853" s="103">
        <v>0.00028556019672057415</v>
      </c>
      <c r="E853" s="103">
        <v>2.9028788202893967</v>
      </c>
      <c r="F853" s="89" t="s">
        <v>3520</v>
      </c>
      <c r="G853" s="89" t="b">
        <v>0</v>
      </c>
      <c r="H853" s="89" t="b">
        <v>0</v>
      </c>
      <c r="I853" s="89" t="b">
        <v>0</v>
      </c>
      <c r="J853" s="89" t="b">
        <v>0</v>
      </c>
      <c r="K853" s="89" t="b">
        <v>0</v>
      </c>
      <c r="L853" s="89" t="b">
        <v>0</v>
      </c>
    </row>
    <row r="854" spans="1:12" ht="15">
      <c r="A854" s="90" t="s">
        <v>1890</v>
      </c>
      <c r="B854" s="89" t="s">
        <v>1479</v>
      </c>
      <c r="C854" s="89">
        <v>2</v>
      </c>
      <c r="D854" s="103">
        <v>0.00028556019672057415</v>
      </c>
      <c r="E854" s="103">
        <v>2.1758800923531343</v>
      </c>
      <c r="F854" s="89" t="s">
        <v>3520</v>
      </c>
      <c r="G854" s="89" t="b">
        <v>0</v>
      </c>
      <c r="H854" s="89" t="b">
        <v>0</v>
      </c>
      <c r="I854" s="89" t="b">
        <v>0</v>
      </c>
      <c r="J854" s="89" t="b">
        <v>0</v>
      </c>
      <c r="K854" s="89" t="b">
        <v>0</v>
      </c>
      <c r="L854" s="89" t="b">
        <v>0</v>
      </c>
    </row>
    <row r="855" spans="1:12" ht="15">
      <c r="A855" s="90" t="s">
        <v>1486</v>
      </c>
      <c r="B855" s="89" t="s">
        <v>1649</v>
      </c>
      <c r="C855" s="89">
        <v>2</v>
      </c>
      <c r="D855" s="103">
        <v>0.00024407029310759347</v>
      </c>
      <c r="E855" s="103">
        <v>1.9553906379995027</v>
      </c>
      <c r="F855" s="89" t="s">
        <v>3520</v>
      </c>
      <c r="G855" s="89" t="b">
        <v>0</v>
      </c>
      <c r="H855" s="89" t="b">
        <v>0</v>
      </c>
      <c r="I855" s="89" t="b">
        <v>0</v>
      </c>
      <c r="J855" s="89" t="b">
        <v>0</v>
      </c>
      <c r="K855" s="89" t="b">
        <v>0</v>
      </c>
      <c r="L855" s="89" t="b">
        <v>0</v>
      </c>
    </row>
    <row r="856" spans="1:12" ht="15">
      <c r="A856" s="90" t="s">
        <v>1684</v>
      </c>
      <c r="B856" s="89" t="s">
        <v>1677</v>
      </c>
      <c r="C856" s="89">
        <v>2</v>
      </c>
      <c r="D856" s="103">
        <v>0.00024407029310759347</v>
      </c>
      <c r="E856" s="103">
        <v>2.504938811617359</v>
      </c>
      <c r="F856" s="89" t="s">
        <v>3520</v>
      </c>
      <c r="G856" s="89" t="b">
        <v>0</v>
      </c>
      <c r="H856" s="89" t="b">
        <v>0</v>
      </c>
      <c r="I856" s="89" t="b">
        <v>0</v>
      </c>
      <c r="J856" s="89" t="b">
        <v>0</v>
      </c>
      <c r="K856" s="89" t="b">
        <v>0</v>
      </c>
      <c r="L856" s="89" t="b">
        <v>0</v>
      </c>
    </row>
    <row r="857" spans="1:12" ht="15">
      <c r="A857" s="90" t="s">
        <v>1740</v>
      </c>
      <c r="B857" s="89" t="s">
        <v>2987</v>
      </c>
      <c r="C857" s="89">
        <v>2</v>
      </c>
      <c r="D857" s="103">
        <v>0.00028556019672057415</v>
      </c>
      <c r="E857" s="103">
        <v>3.255061338400759</v>
      </c>
      <c r="F857" s="89" t="s">
        <v>3520</v>
      </c>
      <c r="G857" s="89" t="b">
        <v>0</v>
      </c>
      <c r="H857" s="89" t="b">
        <v>0</v>
      </c>
      <c r="I857" s="89" t="b">
        <v>0</v>
      </c>
      <c r="J857" s="89" t="b">
        <v>0</v>
      </c>
      <c r="K857" s="89" t="b">
        <v>0</v>
      </c>
      <c r="L857" s="89" t="b">
        <v>0</v>
      </c>
    </row>
    <row r="858" spans="1:12" ht="15">
      <c r="A858" s="90" t="s">
        <v>2955</v>
      </c>
      <c r="B858" s="89" t="s">
        <v>1476</v>
      </c>
      <c r="C858" s="89">
        <v>2</v>
      </c>
      <c r="D858" s="103">
        <v>0.00028556019672057415</v>
      </c>
      <c r="E858" s="103">
        <v>2.5783677287758926</v>
      </c>
      <c r="F858" s="89" t="s">
        <v>3520</v>
      </c>
      <c r="G858" s="89" t="b">
        <v>0</v>
      </c>
      <c r="H858" s="89" t="b">
        <v>0</v>
      </c>
      <c r="I858" s="89" t="b">
        <v>0</v>
      </c>
      <c r="J858" s="89" t="b">
        <v>0</v>
      </c>
      <c r="K858" s="89" t="b">
        <v>0</v>
      </c>
      <c r="L858" s="89" t="b">
        <v>0</v>
      </c>
    </row>
    <row r="859" spans="1:12" ht="15">
      <c r="A859" s="90" t="s">
        <v>1466</v>
      </c>
      <c r="B859" s="89" t="s">
        <v>2303</v>
      </c>
      <c r="C859" s="89">
        <v>2</v>
      </c>
      <c r="D859" s="103">
        <v>0.00028556019672057415</v>
      </c>
      <c r="E859" s="103">
        <v>2.213668653242534</v>
      </c>
      <c r="F859" s="89" t="s">
        <v>3520</v>
      </c>
      <c r="G859" s="89" t="b">
        <v>0</v>
      </c>
      <c r="H859" s="89" t="b">
        <v>0</v>
      </c>
      <c r="I859" s="89" t="b">
        <v>0</v>
      </c>
      <c r="J859" s="89" t="b">
        <v>0</v>
      </c>
      <c r="K859" s="89" t="b">
        <v>0</v>
      </c>
      <c r="L859" s="89" t="b">
        <v>0</v>
      </c>
    </row>
    <row r="860" spans="1:12" ht="15">
      <c r="A860" s="90" t="s">
        <v>1455</v>
      </c>
      <c r="B860" s="89" t="s">
        <v>1774</v>
      </c>
      <c r="C860" s="89">
        <v>2</v>
      </c>
      <c r="D860" s="103">
        <v>0.00024407029310759347</v>
      </c>
      <c r="E860" s="103">
        <v>1.157717247913384</v>
      </c>
      <c r="F860" s="89" t="s">
        <v>3520</v>
      </c>
      <c r="G860" s="89" t="b">
        <v>0</v>
      </c>
      <c r="H860" s="89" t="b">
        <v>0</v>
      </c>
      <c r="I860" s="89" t="b">
        <v>0</v>
      </c>
      <c r="J860" s="89" t="b">
        <v>0</v>
      </c>
      <c r="K860" s="89" t="b">
        <v>0</v>
      </c>
      <c r="L860" s="89" t="b">
        <v>0</v>
      </c>
    </row>
    <row r="861" spans="1:12" ht="15">
      <c r="A861" s="90" t="s">
        <v>1696</v>
      </c>
      <c r="B861" s="89" t="s">
        <v>1467</v>
      </c>
      <c r="C861" s="89">
        <v>2</v>
      </c>
      <c r="D861" s="103">
        <v>0.00024407029310759347</v>
      </c>
      <c r="E861" s="103">
        <v>1.8921549548976235</v>
      </c>
      <c r="F861" s="89" t="s">
        <v>3520</v>
      </c>
      <c r="G861" s="89" t="b">
        <v>0</v>
      </c>
      <c r="H861" s="89" t="b">
        <v>0</v>
      </c>
      <c r="I861" s="89" t="b">
        <v>0</v>
      </c>
      <c r="J861" s="89" t="b">
        <v>0</v>
      </c>
      <c r="K861" s="89" t="b">
        <v>0</v>
      </c>
      <c r="L861" s="89" t="b">
        <v>0</v>
      </c>
    </row>
    <row r="862" spans="1:12" ht="15">
      <c r="A862" s="90" t="s">
        <v>1469</v>
      </c>
      <c r="B862" s="89" t="s">
        <v>3232</v>
      </c>
      <c r="C862" s="89">
        <v>2</v>
      </c>
      <c r="D862" s="103">
        <v>0.00024407029310759347</v>
      </c>
      <c r="E862" s="103">
        <v>2.5349020349948024</v>
      </c>
      <c r="F862" s="89" t="s">
        <v>3520</v>
      </c>
      <c r="G862" s="89" t="b">
        <v>0</v>
      </c>
      <c r="H862" s="89" t="b">
        <v>0</v>
      </c>
      <c r="I862" s="89" t="b">
        <v>0</v>
      </c>
      <c r="J862" s="89" t="b">
        <v>0</v>
      </c>
      <c r="K862" s="89" t="b">
        <v>0</v>
      </c>
      <c r="L862" s="89" t="b">
        <v>0</v>
      </c>
    </row>
    <row r="863" spans="1:12" ht="15">
      <c r="A863" s="90" t="s">
        <v>2601</v>
      </c>
      <c r="B863" s="89" t="s">
        <v>3350</v>
      </c>
      <c r="C863" s="89">
        <v>2</v>
      </c>
      <c r="D863" s="103">
        <v>0.00024407029310759347</v>
      </c>
      <c r="E863" s="103">
        <v>3.68103007067304</v>
      </c>
      <c r="F863" s="89" t="s">
        <v>3520</v>
      </c>
      <c r="G863" s="89" t="b">
        <v>0</v>
      </c>
      <c r="H863" s="89" t="b">
        <v>0</v>
      </c>
      <c r="I863" s="89" t="b">
        <v>0</v>
      </c>
      <c r="J863" s="89" t="b">
        <v>0</v>
      </c>
      <c r="K863" s="89" t="b">
        <v>0</v>
      </c>
      <c r="L863" s="89" t="b">
        <v>0</v>
      </c>
    </row>
    <row r="864" spans="1:12" ht="15">
      <c r="A864" s="90" t="s">
        <v>1799</v>
      </c>
      <c r="B864" s="89" t="s">
        <v>1863</v>
      </c>
      <c r="C864" s="89">
        <v>2</v>
      </c>
      <c r="D864" s="103">
        <v>0.00028556019672057415</v>
      </c>
      <c r="E864" s="103">
        <v>2.8359320306587836</v>
      </c>
      <c r="F864" s="89" t="s">
        <v>3520</v>
      </c>
      <c r="G864" s="89" t="b">
        <v>0</v>
      </c>
      <c r="H864" s="89" t="b">
        <v>0</v>
      </c>
      <c r="I864" s="89" t="b">
        <v>0</v>
      </c>
      <c r="J864" s="89" t="b">
        <v>0</v>
      </c>
      <c r="K864" s="89" t="b">
        <v>0</v>
      </c>
      <c r="L864" s="89" t="b">
        <v>0</v>
      </c>
    </row>
    <row r="865" spans="1:12" ht="15">
      <c r="A865" s="90" t="s">
        <v>1474</v>
      </c>
      <c r="B865" s="89" t="s">
        <v>1693</v>
      </c>
      <c r="C865" s="89">
        <v>2</v>
      </c>
      <c r="D865" s="103">
        <v>0.00028556019672057415</v>
      </c>
      <c r="E865" s="103">
        <v>1.9028788202893967</v>
      </c>
      <c r="F865" s="89" t="s">
        <v>3520</v>
      </c>
      <c r="G865" s="89" t="b">
        <v>0</v>
      </c>
      <c r="H865" s="89" t="b">
        <v>0</v>
      </c>
      <c r="I865" s="89" t="b">
        <v>0</v>
      </c>
      <c r="J865" s="89" t="b">
        <v>0</v>
      </c>
      <c r="K865" s="89" t="b">
        <v>0</v>
      </c>
      <c r="L865" s="89" t="b">
        <v>0</v>
      </c>
    </row>
    <row r="866" spans="1:12" ht="15">
      <c r="A866" s="90" t="s">
        <v>1931</v>
      </c>
      <c r="B866" s="89" t="s">
        <v>1485</v>
      </c>
      <c r="C866" s="89">
        <v>2</v>
      </c>
      <c r="D866" s="103">
        <v>0.00028556019672057415</v>
      </c>
      <c r="E866" s="103">
        <v>2.203908815953378</v>
      </c>
      <c r="F866" s="89" t="s">
        <v>3520</v>
      </c>
      <c r="G866" s="89" t="b">
        <v>0</v>
      </c>
      <c r="H866" s="89" t="b">
        <v>0</v>
      </c>
      <c r="I866" s="89" t="b">
        <v>0</v>
      </c>
      <c r="J866" s="89" t="b">
        <v>0</v>
      </c>
      <c r="K866" s="89" t="b">
        <v>0</v>
      </c>
      <c r="L866" s="89" t="b">
        <v>0</v>
      </c>
    </row>
    <row r="867" spans="1:12" ht="15">
      <c r="A867" s="90" t="s">
        <v>1508</v>
      </c>
      <c r="B867" s="89" t="s">
        <v>1490</v>
      </c>
      <c r="C867" s="89">
        <v>2</v>
      </c>
      <c r="D867" s="103">
        <v>0.00024407029310759347</v>
      </c>
      <c r="E867" s="103">
        <v>1.7109932940504835</v>
      </c>
      <c r="F867" s="89" t="s">
        <v>3520</v>
      </c>
      <c r="G867" s="89" t="b">
        <v>0</v>
      </c>
      <c r="H867" s="89" t="b">
        <v>0</v>
      </c>
      <c r="I867" s="89" t="b">
        <v>0</v>
      </c>
      <c r="J867" s="89" t="b">
        <v>0</v>
      </c>
      <c r="K867" s="89" t="b">
        <v>0</v>
      </c>
      <c r="L867" s="89" t="b">
        <v>0</v>
      </c>
    </row>
    <row r="868" spans="1:12" ht="15">
      <c r="A868" s="90" t="s">
        <v>1753</v>
      </c>
      <c r="B868" s="89" t="s">
        <v>2261</v>
      </c>
      <c r="C868" s="89">
        <v>2</v>
      </c>
      <c r="D868" s="103">
        <v>0.00028556019672057415</v>
      </c>
      <c r="E868" s="103">
        <v>2.954031342736778</v>
      </c>
      <c r="F868" s="89" t="s">
        <v>3520</v>
      </c>
      <c r="G868" s="89" t="b">
        <v>0</v>
      </c>
      <c r="H868" s="89" t="b">
        <v>0</v>
      </c>
      <c r="I868" s="89" t="b">
        <v>0</v>
      </c>
      <c r="J868" s="89" t="b">
        <v>0</v>
      </c>
      <c r="K868" s="89" t="b">
        <v>0</v>
      </c>
      <c r="L868" s="89" t="b">
        <v>0</v>
      </c>
    </row>
    <row r="869" spans="1:12" ht="15">
      <c r="A869" s="90" t="s">
        <v>1683</v>
      </c>
      <c r="B869" s="89" t="s">
        <v>1529</v>
      </c>
      <c r="C869" s="89">
        <v>2</v>
      </c>
      <c r="D869" s="103">
        <v>0.00028556019672057415</v>
      </c>
      <c r="E869" s="103">
        <v>2.274489890239085</v>
      </c>
      <c r="F869" s="89" t="s">
        <v>3520</v>
      </c>
      <c r="G869" s="89" t="b">
        <v>0</v>
      </c>
      <c r="H869" s="89" t="b">
        <v>0</v>
      </c>
      <c r="I869" s="89" t="b">
        <v>0</v>
      </c>
      <c r="J869" s="89" t="b">
        <v>0</v>
      </c>
      <c r="K869" s="89" t="b">
        <v>0</v>
      </c>
      <c r="L869" s="89" t="b">
        <v>0</v>
      </c>
    </row>
    <row r="870" spans="1:12" ht="15">
      <c r="A870" s="90" t="s">
        <v>1707</v>
      </c>
      <c r="B870" s="89" t="s">
        <v>1585</v>
      </c>
      <c r="C870" s="89">
        <v>2</v>
      </c>
      <c r="D870" s="103">
        <v>0.00028556019672057415</v>
      </c>
      <c r="E870" s="103">
        <v>2.3909954593105223</v>
      </c>
      <c r="F870" s="89" t="s">
        <v>3520</v>
      </c>
      <c r="G870" s="89" t="b">
        <v>0</v>
      </c>
      <c r="H870" s="89" t="b">
        <v>0</v>
      </c>
      <c r="I870" s="89" t="b">
        <v>0</v>
      </c>
      <c r="J870" s="89" t="b">
        <v>0</v>
      </c>
      <c r="K870" s="89" t="b">
        <v>0</v>
      </c>
      <c r="L870" s="89" t="b">
        <v>0</v>
      </c>
    </row>
    <row r="871" spans="1:12" ht="15">
      <c r="A871" s="90" t="s">
        <v>1494</v>
      </c>
      <c r="B871" s="89" t="s">
        <v>1514</v>
      </c>
      <c r="C871" s="89">
        <v>2</v>
      </c>
      <c r="D871" s="103">
        <v>0.00024407029310759347</v>
      </c>
      <c r="E871" s="103">
        <v>1.800216478392249</v>
      </c>
      <c r="F871" s="89" t="s">
        <v>3520</v>
      </c>
      <c r="G871" s="89" t="b">
        <v>0</v>
      </c>
      <c r="H871" s="89" t="b">
        <v>0</v>
      </c>
      <c r="I871" s="89" t="b">
        <v>0</v>
      </c>
      <c r="J871" s="89" t="b">
        <v>0</v>
      </c>
      <c r="K871" s="89" t="b">
        <v>0</v>
      </c>
      <c r="L871" s="89" t="b">
        <v>0</v>
      </c>
    </row>
    <row r="872" spans="1:12" ht="15">
      <c r="A872" s="90" t="s">
        <v>965</v>
      </c>
      <c r="B872" s="89" t="s">
        <v>2023</v>
      </c>
      <c r="C872" s="89">
        <v>2</v>
      </c>
      <c r="D872" s="103">
        <v>0.00024407029310759347</v>
      </c>
      <c r="E872" s="103">
        <v>2.078970079345078</v>
      </c>
      <c r="F872" s="89" t="s">
        <v>3520</v>
      </c>
      <c r="G872" s="89" t="b">
        <v>0</v>
      </c>
      <c r="H872" s="89" t="b">
        <v>0</v>
      </c>
      <c r="I872" s="89" t="b">
        <v>0</v>
      </c>
      <c r="J872" s="89" t="b">
        <v>0</v>
      </c>
      <c r="K872" s="89" t="b">
        <v>0</v>
      </c>
      <c r="L872" s="89" t="b">
        <v>0</v>
      </c>
    </row>
    <row r="873" spans="1:12" ht="15">
      <c r="A873" s="90" t="s">
        <v>1819</v>
      </c>
      <c r="B873" s="89" t="s">
        <v>2707</v>
      </c>
      <c r="C873" s="89">
        <v>2</v>
      </c>
      <c r="D873" s="103">
        <v>0.00024407029310759347</v>
      </c>
      <c r="E873" s="103">
        <v>3.313053285378446</v>
      </c>
      <c r="F873" s="89" t="s">
        <v>3520</v>
      </c>
      <c r="G873" s="89" t="b">
        <v>0</v>
      </c>
      <c r="H873" s="89" t="b">
        <v>0</v>
      </c>
      <c r="I873" s="89" t="b">
        <v>0</v>
      </c>
      <c r="J873" s="89" t="b">
        <v>0</v>
      </c>
      <c r="K873" s="89" t="b">
        <v>0</v>
      </c>
      <c r="L873" s="89" t="b">
        <v>0</v>
      </c>
    </row>
    <row r="874" spans="1:12" ht="15">
      <c r="A874" s="90" t="s">
        <v>1484</v>
      </c>
      <c r="B874" s="89" t="s">
        <v>1627</v>
      </c>
      <c r="C874" s="89">
        <v>2</v>
      </c>
      <c r="D874" s="103">
        <v>0.00028556019672057415</v>
      </c>
      <c r="E874" s="103">
        <v>1.9264269420641862</v>
      </c>
      <c r="F874" s="89" t="s">
        <v>3520</v>
      </c>
      <c r="G874" s="89" t="b">
        <v>0</v>
      </c>
      <c r="H874" s="89" t="b">
        <v>0</v>
      </c>
      <c r="I874" s="89" t="b">
        <v>0</v>
      </c>
      <c r="J874" s="89" t="b">
        <v>0</v>
      </c>
      <c r="K874" s="89" t="b">
        <v>0</v>
      </c>
      <c r="L874" s="89" t="b">
        <v>0</v>
      </c>
    </row>
    <row r="875" spans="1:12" ht="15">
      <c r="A875" s="90" t="s">
        <v>1537</v>
      </c>
      <c r="B875" s="89" t="s">
        <v>1460</v>
      </c>
      <c r="C875" s="89">
        <v>2</v>
      </c>
      <c r="D875" s="103">
        <v>0.00028556019672057415</v>
      </c>
      <c r="E875" s="103">
        <v>1.2507399646181165</v>
      </c>
      <c r="F875" s="89" t="s">
        <v>3520</v>
      </c>
      <c r="G875" s="89" t="b">
        <v>0</v>
      </c>
      <c r="H875" s="89" t="b">
        <v>0</v>
      </c>
      <c r="I875" s="89" t="b">
        <v>0</v>
      </c>
      <c r="J875" s="89" t="b">
        <v>0</v>
      </c>
      <c r="K875" s="89" t="b">
        <v>0</v>
      </c>
      <c r="L875" s="89" t="b">
        <v>0</v>
      </c>
    </row>
    <row r="876" spans="1:12" ht="15">
      <c r="A876" s="90" t="s">
        <v>2862</v>
      </c>
      <c r="B876" s="89" t="s">
        <v>1532</v>
      </c>
      <c r="C876" s="89">
        <v>2</v>
      </c>
      <c r="D876" s="103">
        <v>0.00024407029310759347</v>
      </c>
      <c r="E876" s="103">
        <v>2.954031342736778</v>
      </c>
      <c r="F876" s="89" t="s">
        <v>3520</v>
      </c>
      <c r="G876" s="89" t="b">
        <v>0</v>
      </c>
      <c r="H876" s="89" t="b">
        <v>0</v>
      </c>
      <c r="I876" s="89" t="b">
        <v>0</v>
      </c>
      <c r="J876" s="89" t="b">
        <v>0</v>
      </c>
      <c r="K876" s="89" t="b">
        <v>0</v>
      </c>
      <c r="L876" s="89" t="b">
        <v>0</v>
      </c>
    </row>
    <row r="877" spans="1:12" ht="15">
      <c r="A877" s="90" t="s">
        <v>1733</v>
      </c>
      <c r="B877" s="89" t="s">
        <v>1495</v>
      </c>
      <c r="C877" s="89">
        <v>2</v>
      </c>
      <c r="D877" s="103">
        <v>0.00028556019672057415</v>
      </c>
      <c r="E877" s="103">
        <v>2.1758800923531343</v>
      </c>
      <c r="F877" s="89" t="s">
        <v>3520</v>
      </c>
      <c r="G877" s="89" t="b">
        <v>0</v>
      </c>
      <c r="H877" s="89" t="b">
        <v>0</v>
      </c>
      <c r="I877" s="89" t="b">
        <v>0</v>
      </c>
      <c r="J877" s="89" t="b">
        <v>0</v>
      </c>
      <c r="K877" s="89" t="b">
        <v>1</v>
      </c>
      <c r="L877" s="89" t="b">
        <v>0</v>
      </c>
    </row>
    <row r="878" spans="1:12" ht="15">
      <c r="A878" s="90" t="s">
        <v>3486</v>
      </c>
      <c r="B878" s="89" t="s">
        <v>3096</v>
      </c>
      <c r="C878" s="89">
        <v>2</v>
      </c>
      <c r="D878" s="103">
        <v>0.00024407029310759347</v>
      </c>
      <c r="E878" s="103">
        <v>3.8571213297287215</v>
      </c>
      <c r="F878" s="89" t="s">
        <v>3520</v>
      </c>
      <c r="G878" s="89" t="b">
        <v>0</v>
      </c>
      <c r="H878" s="89" t="b">
        <v>0</v>
      </c>
      <c r="I878" s="89" t="b">
        <v>0</v>
      </c>
      <c r="J878" s="89" t="b">
        <v>0</v>
      </c>
      <c r="K878" s="89" t="b">
        <v>0</v>
      </c>
      <c r="L878" s="89" t="b">
        <v>0</v>
      </c>
    </row>
    <row r="879" spans="1:12" ht="15">
      <c r="A879" s="90" t="s">
        <v>1455</v>
      </c>
      <c r="B879" s="89" t="s">
        <v>1954</v>
      </c>
      <c r="C879" s="89">
        <v>2</v>
      </c>
      <c r="D879" s="103">
        <v>0.00028556019672057415</v>
      </c>
      <c r="E879" s="103">
        <v>1.303845283591622</v>
      </c>
      <c r="F879" s="89" t="s">
        <v>3520</v>
      </c>
      <c r="G879" s="89" t="b">
        <v>0</v>
      </c>
      <c r="H879" s="89" t="b">
        <v>0</v>
      </c>
      <c r="I879" s="89" t="b">
        <v>0</v>
      </c>
      <c r="J879" s="89" t="b">
        <v>0</v>
      </c>
      <c r="K879" s="89" t="b">
        <v>0</v>
      </c>
      <c r="L879" s="89" t="b">
        <v>0</v>
      </c>
    </row>
    <row r="880" spans="1:12" ht="15">
      <c r="A880" s="90" t="s">
        <v>1462</v>
      </c>
      <c r="B880" s="89" t="s">
        <v>2108</v>
      </c>
      <c r="C880" s="89">
        <v>2</v>
      </c>
      <c r="D880" s="103">
        <v>0.00024407029310759347</v>
      </c>
      <c r="E880" s="103">
        <v>2.093693336165784</v>
      </c>
      <c r="F880" s="89" t="s">
        <v>3520</v>
      </c>
      <c r="G880" s="89" t="b">
        <v>0</v>
      </c>
      <c r="H880" s="89" t="b">
        <v>0</v>
      </c>
      <c r="I880" s="89" t="b">
        <v>0</v>
      </c>
      <c r="J880" s="89" t="b">
        <v>0</v>
      </c>
      <c r="K880" s="89" t="b">
        <v>0</v>
      </c>
      <c r="L880" s="89" t="b">
        <v>0</v>
      </c>
    </row>
    <row r="881" spans="1:12" ht="15">
      <c r="A881" s="90" t="s">
        <v>1542</v>
      </c>
      <c r="B881" s="89" t="s">
        <v>2267</v>
      </c>
      <c r="C881" s="89">
        <v>2</v>
      </c>
      <c r="D881" s="103">
        <v>0.00024407029310759347</v>
      </c>
      <c r="E881" s="103">
        <v>2.653001347072797</v>
      </c>
      <c r="F881" s="89" t="s">
        <v>3520</v>
      </c>
      <c r="G881" s="89" t="b">
        <v>0</v>
      </c>
      <c r="H881" s="89" t="b">
        <v>0</v>
      </c>
      <c r="I881" s="89" t="b">
        <v>0</v>
      </c>
      <c r="J881" s="89" t="b">
        <v>0</v>
      </c>
      <c r="K881" s="89" t="b">
        <v>0</v>
      </c>
      <c r="L881" s="89" t="b">
        <v>0</v>
      </c>
    </row>
    <row r="882" spans="1:12" ht="15">
      <c r="A882" s="90" t="s">
        <v>2041</v>
      </c>
      <c r="B882" s="89" t="s">
        <v>1627</v>
      </c>
      <c r="C882" s="89">
        <v>2</v>
      </c>
      <c r="D882" s="103">
        <v>0.00028556019672057415</v>
      </c>
      <c r="E882" s="103">
        <v>2.71881863156244</v>
      </c>
      <c r="F882" s="89" t="s">
        <v>3520</v>
      </c>
      <c r="G882" s="89" t="b">
        <v>0</v>
      </c>
      <c r="H882" s="89" t="b">
        <v>0</v>
      </c>
      <c r="I882" s="89" t="b">
        <v>0</v>
      </c>
      <c r="J882" s="89" t="b">
        <v>0</v>
      </c>
      <c r="K882" s="89" t="b">
        <v>0</v>
      </c>
      <c r="L882" s="89" t="b">
        <v>0</v>
      </c>
    </row>
    <row r="883" spans="1:12" ht="15">
      <c r="A883" s="90" t="s">
        <v>1555</v>
      </c>
      <c r="B883" s="89" t="s">
        <v>1459</v>
      </c>
      <c r="C883" s="89">
        <v>2</v>
      </c>
      <c r="D883" s="103">
        <v>0.00024407029310759347</v>
      </c>
      <c r="E883" s="103">
        <v>1.218632072774084</v>
      </c>
      <c r="F883" s="89" t="s">
        <v>3520</v>
      </c>
      <c r="G883" s="89" t="b">
        <v>0</v>
      </c>
      <c r="H883" s="89" t="b">
        <v>0</v>
      </c>
      <c r="I883" s="89" t="b">
        <v>0</v>
      </c>
      <c r="J883" s="89" t="b">
        <v>0</v>
      </c>
      <c r="K883" s="89" t="b">
        <v>0</v>
      </c>
      <c r="L883" s="89" t="b">
        <v>0</v>
      </c>
    </row>
    <row r="884" spans="1:12" ht="15">
      <c r="A884" s="90" t="s">
        <v>965</v>
      </c>
      <c r="B884" s="89" t="s">
        <v>2925</v>
      </c>
      <c r="C884" s="89">
        <v>2</v>
      </c>
      <c r="D884" s="103">
        <v>0.00024407029310759347</v>
      </c>
      <c r="E884" s="103">
        <v>2.4769100880171155</v>
      </c>
      <c r="F884" s="89" t="s">
        <v>3520</v>
      </c>
      <c r="G884" s="89" t="b">
        <v>0</v>
      </c>
      <c r="H884" s="89" t="b">
        <v>0</v>
      </c>
      <c r="I884" s="89" t="b">
        <v>0</v>
      </c>
      <c r="J884" s="89" t="b">
        <v>0</v>
      </c>
      <c r="K884" s="89" t="b">
        <v>0</v>
      </c>
      <c r="L884" s="89" t="b">
        <v>0</v>
      </c>
    </row>
    <row r="885" spans="1:12" ht="15">
      <c r="A885" s="90" t="s">
        <v>1843</v>
      </c>
      <c r="B885" s="89" t="s">
        <v>3306</v>
      </c>
      <c r="C885" s="89">
        <v>2</v>
      </c>
      <c r="D885" s="103">
        <v>0.00028556019672057415</v>
      </c>
      <c r="E885" s="103">
        <v>3.3800000750090593</v>
      </c>
      <c r="F885" s="89" t="s">
        <v>3520</v>
      </c>
      <c r="G885" s="89" t="b">
        <v>0</v>
      </c>
      <c r="H885" s="89" t="b">
        <v>0</v>
      </c>
      <c r="I885" s="89" t="b">
        <v>0</v>
      </c>
      <c r="J885" s="89" t="b">
        <v>0</v>
      </c>
      <c r="K885" s="89" t="b">
        <v>0</v>
      </c>
      <c r="L885" s="89" t="b">
        <v>0</v>
      </c>
    </row>
    <row r="886" spans="1:12" ht="15">
      <c r="A886" s="90" t="s">
        <v>1823</v>
      </c>
      <c r="B886" s="89" t="s">
        <v>2459</v>
      </c>
      <c r="C886" s="89">
        <v>2</v>
      </c>
      <c r="D886" s="103">
        <v>0.00028556019672057415</v>
      </c>
      <c r="E886" s="103">
        <v>3.136962026322765</v>
      </c>
      <c r="F886" s="89" t="s">
        <v>3520</v>
      </c>
      <c r="G886" s="89" t="b">
        <v>0</v>
      </c>
      <c r="H886" s="89" t="b">
        <v>0</v>
      </c>
      <c r="I886" s="89" t="b">
        <v>0</v>
      </c>
      <c r="J886" s="89" t="b">
        <v>0</v>
      </c>
      <c r="K886" s="89" t="b">
        <v>0</v>
      </c>
      <c r="L886" s="89" t="b">
        <v>0</v>
      </c>
    </row>
    <row r="887" spans="1:12" ht="15">
      <c r="A887" s="90" t="s">
        <v>1478</v>
      </c>
      <c r="B887" s="89" t="s">
        <v>1459</v>
      </c>
      <c r="C887" s="89">
        <v>2</v>
      </c>
      <c r="D887" s="103">
        <v>0.00024407029310759347</v>
      </c>
      <c r="E887" s="103">
        <v>0.9033616379954927</v>
      </c>
      <c r="F887" s="89" t="s">
        <v>3520</v>
      </c>
      <c r="G887" s="89" t="b">
        <v>0</v>
      </c>
      <c r="H887" s="89" t="b">
        <v>0</v>
      </c>
      <c r="I887" s="89" t="b">
        <v>0</v>
      </c>
      <c r="J887" s="89" t="b">
        <v>0</v>
      </c>
      <c r="K887" s="89" t="b">
        <v>0</v>
      </c>
      <c r="L887" s="89" t="b">
        <v>0</v>
      </c>
    </row>
    <row r="888" spans="1:12" ht="15">
      <c r="A888" s="90" t="s">
        <v>2853</v>
      </c>
      <c r="B888" s="89" t="s">
        <v>3508</v>
      </c>
      <c r="C888" s="89">
        <v>2</v>
      </c>
      <c r="D888" s="103">
        <v>0.00028556019672057415</v>
      </c>
      <c r="E888" s="103">
        <v>3.8571213297287215</v>
      </c>
      <c r="F888" s="89" t="s">
        <v>3520</v>
      </c>
      <c r="G888" s="89" t="b">
        <v>0</v>
      </c>
      <c r="H888" s="89" t="b">
        <v>0</v>
      </c>
      <c r="I888" s="89" t="b">
        <v>0</v>
      </c>
      <c r="J888" s="89" t="b">
        <v>0</v>
      </c>
      <c r="K888" s="89" t="b">
        <v>0</v>
      </c>
      <c r="L888" s="89" t="b">
        <v>0</v>
      </c>
    </row>
    <row r="889" spans="1:12" ht="15">
      <c r="A889" s="90" t="s">
        <v>1458</v>
      </c>
      <c r="B889" s="89" t="s">
        <v>1765</v>
      </c>
      <c r="C889" s="89">
        <v>2</v>
      </c>
      <c r="D889" s="103">
        <v>0.00024407029310759347</v>
      </c>
      <c r="E889" s="103">
        <v>1.4626696489025053</v>
      </c>
      <c r="F889" s="89" t="s">
        <v>3520</v>
      </c>
      <c r="G889" s="89" t="b">
        <v>0</v>
      </c>
      <c r="H889" s="89" t="b">
        <v>0</v>
      </c>
      <c r="I889" s="89" t="b">
        <v>0</v>
      </c>
      <c r="J889" s="89" t="b">
        <v>0</v>
      </c>
      <c r="K889" s="89" t="b">
        <v>0</v>
      </c>
      <c r="L889" s="89" t="b">
        <v>0</v>
      </c>
    </row>
    <row r="890" spans="1:12" ht="15">
      <c r="A890" s="90" t="s">
        <v>2121</v>
      </c>
      <c r="B890" s="89" t="s">
        <v>2243</v>
      </c>
      <c r="C890" s="89">
        <v>2</v>
      </c>
      <c r="D890" s="103">
        <v>0.00028556019672057415</v>
      </c>
      <c r="E890" s="103">
        <v>3.255061338400759</v>
      </c>
      <c r="F890" s="89" t="s">
        <v>3520</v>
      </c>
      <c r="G890" s="89" t="b">
        <v>0</v>
      </c>
      <c r="H890" s="89" t="b">
        <v>0</v>
      </c>
      <c r="I890" s="89" t="b">
        <v>0</v>
      </c>
      <c r="J890" s="89" t="b">
        <v>0</v>
      </c>
      <c r="K890" s="89" t="b">
        <v>0</v>
      </c>
      <c r="L890" s="89" t="b">
        <v>0</v>
      </c>
    </row>
    <row r="891" spans="1:12" ht="15">
      <c r="A891" s="90" t="s">
        <v>2279</v>
      </c>
      <c r="B891" s="89" t="s">
        <v>3222</v>
      </c>
      <c r="C891" s="89">
        <v>2</v>
      </c>
      <c r="D891" s="103">
        <v>0.00028556019672057415</v>
      </c>
      <c r="E891" s="103">
        <v>3.55609133406474</v>
      </c>
      <c r="F891" s="89" t="s">
        <v>3520</v>
      </c>
      <c r="G891" s="89" t="b">
        <v>0</v>
      </c>
      <c r="H891" s="89" t="b">
        <v>0</v>
      </c>
      <c r="I891" s="89" t="b">
        <v>0</v>
      </c>
      <c r="J891" s="89" t="b">
        <v>0</v>
      </c>
      <c r="K891" s="89" t="b">
        <v>0</v>
      </c>
      <c r="L891" s="89" t="b">
        <v>0</v>
      </c>
    </row>
    <row r="892" spans="1:12" ht="15">
      <c r="A892" s="90" t="s">
        <v>1468</v>
      </c>
      <c r="B892" s="89" t="s">
        <v>1455</v>
      </c>
      <c r="C892" s="89">
        <v>2</v>
      </c>
      <c r="D892" s="103">
        <v>0.00024407029310759347</v>
      </c>
      <c r="E892" s="103">
        <v>0.3992394329947292</v>
      </c>
      <c r="F892" s="89" t="s">
        <v>3520</v>
      </c>
      <c r="G892" s="89" t="b">
        <v>0</v>
      </c>
      <c r="H892" s="89" t="b">
        <v>0</v>
      </c>
      <c r="I892" s="89" t="b">
        <v>0</v>
      </c>
      <c r="J892" s="89" t="b">
        <v>0</v>
      </c>
      <c r="K892" s="89" t="b">
        <v>0</v>
      </c>
      <c r="L892" s="89" t="b">
        <v>0</v>
      </c>
    </row>
    <row r="893" spans="1:12" ht="15">
      <c r="A893" s="90" t="s">
        <v>2851</v>
      </c>
      <c r="B893" s="89" t="s">
        <v>2853</v>
      </c>
      <c r="C893" s="89">
        <v>2</v>
      </c>
      <c r="D893" s="103">
        <v>0.00028556019672057415</v>
      </c>
      <c r="E893" s="103">
        <v>3.8571213297287215</v>
      </c>
      <c r="F893" s="89" t="s">
        <v>3520</v>
      </c>
      <c r="G893" s="89" t="b">
        <v>0</v>
      </c>
      <c r="H893" s="89" t="b">
        <v>0</v>
      </c>
      <c r="I893" s="89" t="b">
        <v>0</v>
      </c>
      <c r="J893" s="89" t="b">
        <v>0</v>
      </c>
      <c r="K893" s="89" t="b">
        <v>0</v>
      </c>
      <c r="L893" s="89" t="b">
        <v>0</v>
      </c>
    </row>
    <row r="894" spans="1:12" ht="15">
      <c r="A894" s="90" t="s">
        <v>1474</v>
      </c>
      <c r="B894" s="89" t="s">
        <v>1573</v>
      </c>
      <c r="C894" s="89">
        <v>2</v>
      </c>
      <c r="D894" s="103">
        <v>0.00024407029310759347</v>
      </c>
      <c r="E894" s="103">
        <v>1.7109932940504835</v>
      </c>
      <c r="F894" s="89" t="s">
        <v>3520</v>
      </c>
      <c r="G894" s="89" t="b">
        <v>0</v>
      </c>
      <c r="H894" s="89" t="b">
        <v>0</v>
      </c>
      <c r="I894" s="89" t="b">
        <v>0</v>
      </c>
      <c r="J894" s="89" t="b">
        <v>0</v>
      </c>
      <c r="K894" s="89" t="b">
        <v>0</v>
      </c>
      <c r="L894" s="89" t="b">
        <v>0</v>
      </c>
    </row>
    <row r="895" spans="1:12" ht="15">
      <c r="A895" s="90" t="s">
        <v>3453</v>
      </c>
      <c r="B895" s="89" t="s">
        <v>1945</v>
      </c>
      <c r="C895" s="89">
        <v>2</v>
      </c>
      <c r="D895" s="103">
        <v>0.00024407029310759347</v>
      </c>
      <c r="E895" s="103">
        <v>3.3800000750090593</v>
      </c>
      <c r="F895" s="89" t="s">
        <v>3520</v>
      </c>
      <c r="G895" s="89" t="b">
        <v>0</v>
      </c>
      <c r="H895" s="89" t="b">
        <v>0</v>
      </c>
      <c r="I895" s="89" t="b">
        <v>0</v>
      </c>
      <c r="J895" s="89" t="b">
        <v>0</v>
      </c>
      <c r="K895" s="89" t="b">
        <v>0</v>
      </c>
      <c r="L895" s="89" t="b">
        <v>0</v>
      </c>
    </row>
    <row r="896" spans="1:12" ht="15">
      <c r="A896" s="90" t="s">
        <v>3454</v>
      </c>
      <c r="B896" s="89" t="s">
        <v>3049</v>
      </c>
      <c r="C896" s="89">
        <v>2</v>
      </c>
      <c r="D896" s="103">
        <v>0.00028556019672057415</v>
      </c>
      <c r="E896" s="103">
        <v>3.8571213297287215</v>
      </c>
      <c r="F896" s="89" t="s">
        <v>3520</v>
      </c>
      <c r="G896" s="89" t="b">
        <v>0</v>
      </c>
      <c r="H896" s="89" t="b">
        <v>0</v>
      </c>
      <c r="I896" s="89" t="b">
        <v>0</v>
      </c>
      <c r="J896" s="89" t="b">
        <v>0</v>
      </c>
      <c r="K896" s="89" t="b">
        <v>0</v>
      </c>
      <c r="L896" s="89" t="b">
        <v>0</v>
      </c>
    </row>
    <row r="897" spans="1:12" ht="15">
      <c r="A897" s="90" t="s">
        <v>2236</v>
      </c>
      <c r="B897" s="89" t="s">
        <v>2952</v>
      </c>
      <c r="C897" s="89">
        <v>2</v>
      </c>
      <c r="D897" s="103">
        <v>0.00028556019672057415</v>
      </c>
      <c r="E897" s="103">
        <v>3.55609133406474</v>
      </c>
      <c r="F897" s="89" t="s">
        <v>3520</v>
      </c>
      <c r="G897" s="89" t="b">
        <v>0</v>
      </c>
      <c r="H897" s="89" t="b">
        <v>0</v>
      </c>
      <c r="I897" s="89" t="b">
        <v>0</v>
      </c>
      <c r="J897" s="89" t="b">
        <v>0</v>
      </c>
      <c r="K897" s="89" t="b">
        <v>0</v>
      </c>
      <c r="L897" s="89" t="b">
        <v>0</v>
      </c>
    </row>
    <row r="898" spans="1:12" ht="15">
      <c r="A898" s="90" t="s">
        <v>2835</v>
      </c>
      <c r="B898" s="89" t="s">
        <v>3090</v>
      </c>
      <c r="C898" s="89">
        <v>2</v>
      </c>
      <c r="D898" s="103">
        <v>0.00028556019672057415</v>
      </c>
      <c r="E898" s="103">
        <v>3.8571213297287215</v>
      </c>
      <c r="F898" s="89" t="s">
        <v>3520</v>
      </c>
      <c r="G898" s="89" t="b">
        <v>0</v>
      </c>
      <c r="H898" s="89" t="b">
        <v>0</v>
      </c>
      <c r="I898" s="89" t="b">
        <v>0</v>
      </c>
      <c r="J898" s="89" t="b">
        <v>0</v>
      </c>
      <c r="K898" s="89" t="b">
        <v>0</v>
      </c>
      <c r="L898" s="89" t="b">
        <v>0</v>
      </c>
    </row>
    <row r="899" spans="1:12" ht="15">
      <c r="A899" s="90" t="s">
        <v>1252</v>
      </c>
      <c r="B899" s="89" t="s">
        <v>3304</v>
      </c>
      <c r="C899" s="89">
        <v>2</v>
      </c>
      <c r="D899" s="103">
        <v>0.00024407029310759347</v>
      </c>
      <c r="E899" s="103">
        <v>3.68103007067304</v>
      </c>
      <c r="F899" s="89" t="s">
        <v>3520</v>
      </c>
      <c r="G899" s="89" t="b">
        <v>0</v>
      </c>
      <c r="H899" s="89" t="b">
        <v>0</v>
      </c>
      <c r="I899" s="89" t="b">
        <v>0</v>
      </c>
      <c r="J899" s="89" t="b">
        <v>0</v>
      </c>
      <c r="K899" s="89" t="b">
        <v>0</v>
      </c>
      <c r="L899" s="89" t="b">
        <v>0</v>
      </c>
    </row>
    <row r="900" spans="1:12" ht="15">
      <c r="A900" s="90" t="s">
        <v>2320</v>
      </c>
      <c r="B900" s="89" t="s">
        <v>1498</v>
      </c>
      <c r="C900" s="89">
        <v>2</v>
      </c>
      <c r="D900" s="103">
        <v>0.00024407029310759347</v>
      </c>
      <c r="E900" s="103">
        <v>2.6018488246254154</v>
      </c>
      <c r="F900" s="89" t="s">
        <v>3520</v>
      </c>
      <c r="G900" s="89" t="b">
        <v>0</v>
      </c>
      <c r="H900" s="89" t="b">
        <v>0</v>
      </c>
      <c r="I900" s="89" t="b">
        <v>0</v>
      </c>
      <c r="J900" s="89" t="b">
        <v>0</v>
      </c>
      <c r="K900" s="89" t="b">
        <v>0</v>
      </c>
      <c r="L900" s="89" t="b">
        <v>0</v>
      </c>
    </row>
    <row r="901" spans="1:12" ht="15">
      <c r="A901" s="90" t="s">
        <v>1480</v>
      </c>
      <c r="B901" s="89" t="s">
        <v>3453</v>
      </c>
      <c r="C901" s="89">
        <v>2</v>
      </c>
      <c r="D901" s="103">
        <v>0.00024407029310759347</v>
      </c>
      <c r="E901" s="103">
        <v>2.66678963155843</v>
      </c>
      <c r="F901" s="89" t="s">
        <v>3520</v>
      </c>
      <c r="G901" s="89" t="b">
        <v>0</v>
      </c>
      <c r="H901" s="89" t="b">
        <v>0</v>
      </c>
      <c r="I901" s="89" t="b">
        <v>0</v>
      </c>
      <c r="J901" s="89" t="b">
        <v>0</v>
      </c>
      <c r="K901" s="89" t="b">
        <v>0</v>
      </c>
      <c r="L901" s="89" t="b">
        <v>0</v>
      </c>
    </row>
    <row r="902" spans="1:12" ht="15">
      <c r="A902" s="90" t="s">
        <v>2279</v>
      </c>
      <c r="B902" s="89" t="s">
        <v>2977</v>
      </c>
      <c r="C902" s="89">
        <v>2</v>
      </c>
      <c r="D902" s="103">
        <v>0.00028556019672057415</v>
      </c>
      <c r="E902" s="103">
        <v>3.55609133406474</v>
      </c>
      <c r="F902" s="89" t="s">
        <v>3520</v>
      </c>
      <c r="G902" s="89" t="b">
        <v>0</v>
      </c>
      <c r="H902" s="89" t="b">
        <v>0</v>
      </c>
      <c r="I902" s="89" t="b">
        <v>0</v>
      </c>
      <c r="J902" s="89" t="b">
        <v>0</v>
      </c>
      <c r="K902" s="89" t="b">
        <v>0</v>
      </c>
      <c r="L902" s="89" t="b">
        <v>0</v>
      </c>
    </row>
    <row r="903" spans="1:12" ht="15">
      <c r="A903" s="90" t="s">
        <v>1745</v>
      </c>
      <c r="B903" s="89" t="s">
        <v>2485</v>
      </c>
      <c r="C903" s="89">
        <v>2</v>
      </c>
      <c r="D903" s="103">
        <v>0.00028556019672057415</v>
      </c>
      <c r="E903" s="103">
        <v>3.078970079345078</v>
      </c>
      <c r="F903" s="89" t="s">
        <v>3520</v>
      </c>
      <c r="G903" s="89" t="b">
        <v>0</v>
      </c>
      <c r="H903" s="89" t="b">
        <v>0</v>
      </c>
      <c r="I903" s="89" t="b">
        <v>0</v>
      </c>
      <c r="J903" s="89" t="b">
        <v>0</v>
      </c>
      <c r="K903" s="89" t="b">
        <v>0</v>
      </c>
      <c r="L903" s="89" t="b">
        <v>0</v>
      </c>
    </row>
    <row r="904" spans="1:12" ht="15">
      <c r="A904" s="90" t="s">
        <v>3252</v>
      </c>
      <c r="B904" s="89" t="s">
        <v>1620</v>
      </c>
      <c r="C904" s="89">
        <v>2</v>
      </c>
      <c r="D904" s="103">
        <v>0.00028556019672057415</v>
      </c>
      <c r="E904" s="103">
        <v>3.078970079345078</v>
      </c>
      <c r="F904" s="89" t="s">
        <v>3520</v>
      </c>
      <c r="G904" s="89" t="b">
        <v>0</v>
      </c>
      <c r="H904" s="89" t="b">
        <v>0</v>
      </c>
      <c r="I904" s="89" t="b">
        <v>0</v>
      </c>
      <c r="J904" s="89" t="b">
        <v>0</v>
      </c>
      <c r="K904" s="89" t="b">
        <v>0</v>
      </c>
      <c r="L904" s="89" t="b">
        <v>0</v>
      </c>
    </row>
    <row r="905" spans="1:12" ht="15">
      <c r="A905" s="90" t="s">
        <v>1458</v>
      </c>
      <c r="B905" s="89" t="s">
        <v>1612</v>
      </c>
      <c r="C905" s="89">
        <v>2</v>
      </c>
      <c r="D905" s="103">
        <v>0.00024407029310759347</v>
      </c>
      <c r="E905" s="103">
        <v>1.2865783898468242</v>
      </c>
      <c r="F905" s="89" t="s">
        <v>3520</v>
      </c>
      <c r="G905" s="89" t="b">
        <v>0</v>
      </c>
      <c r="H905" s="89" t="b">
        <v>0</v>
      </c>
      <c r="I905" s="89" t="b">
        <v>0</v>
      </c>
      <c r="J905" s="89" t="b">
        <v>0</v>
      </c>
      <c r="K905" s="89" t="b">
        <v>0</v>
      </c>
      <c r="L905" s="89" t="b">
        <v>0</v>
      </c>
    </row>
    <row r="906" spans="1:12" ht="15">
      <c r="A906" s="90" t="s">
        <v>1895</v>
      </c>
      <c r="B906" s="89" t="s">
        <v>1544</v>
      </c>
      <c r="C906" s="89">
        <v>2</v>
      </c>
      <c r="D906" s="103">
        <v>0.00024407029310759347</v>
      </c>
      <c r="E906" s="103">
        <v>2.4769100880171155</v>
      </c>
      <c r="F906" s="89" t="s">
        <v>3520</v>
      </c>
      <c r="G906" s="89" t="b">
        <v>0</v>
      </c>
      <c r="H906" s="89" t="b">
        <v>0</v>
      </c>
      <c r="I906" s="89" t="b">
        <v>0</v>
      </c>
      <c r="J906" s="89" t="b">
        <v>0</v>
      </c>
      <c r="K906" s="89" t="b">
        <v>0</v>
      </c>
      <c r="L906" s="89" t="b">
        <v>0</v>
      </c>
    </row>
    <row r="907" spans="1:12" ht="15">
      <c r="A907" s="90" t="s">
        <v>1600</v>
      </c>
      <c r="B907" s="89" t="s">
        <v>3379</v>
      </c>
      <c r="C907" s="89">
        <v>2</v>
      </c>
      <c r="D907" s="103">
        <v>0.00024407029310759347</v>
      </c>
      <c r="E907" s="103">
        <v>3.078970079345078</v>
      </c>
      <c r="F907" s="89" t="s">
        <v>3520</v>
      </c>
      <c r="G907" s="89" t="b">
        <v>0</v>
      </c>
      <c r="H907" s="89" t="b">
        <v>0</v>
      </c>
      <c r="I907" s="89" t="b">
        <v>0</v>
      </c>
      <c r="J907" s="89" t="b">
        <v>0</v>
      </c>
      <c r="K907" s="89" t="b">
        <v>0</v>
      </c>
      <c r="L907" s="89" t="b">
        <v>0</v>
      </c>
    </row>
    <row r="908" spans="1:12" ht="15">
      <c r="A908" s="90" t="s">
        <v>1704</v>
      </c>
      <c r="B908" s="89" t="s">
        <v>3152</v>
      </c>
      <c r="C908" s="89">
        <v>2</v>
      </c>
      <c r="D908" s="103">
        <v>0.00028556019672057415</v>
      </c>
      <c r="E908" s="103">
        <v>3.203908815953378</v>
      </c>
      <c r="F908" s="89" t="s">
        <v>3520</v>
      </c>
      <c r="G908" s="89" t="b">
        <v>0</v>
      </c>
      <c r="H908" s="89" t="b">
        <v>0</v>
      </c>
      <c r="I908" s="89" t="b">
        <v>0</v>
      </c>
      <c r="J908" s="89" t="b">
        <v>0</v>
      </c>
      <c r="K908" s="89" t="b">
        <v>0</v>
      </c>
      <c r="L908" s="89" t="b">
        <v>0</v>
      </c>
    </row>
    <row r="909" spans="1:12" ht="15">
      <c r="A909" s="90" t="s">
        <v>1456</v>
      </c>
      <c r="B909" s="89" t="s">
        <v>1674</v>
      </c>
      <c r="C909" s="89">
        <v>2</v>
      </c>
      <c r="D909" s="103">
        <v>0.00024407029310759347</v>
      </c>
      <c r="E909" s="103">
        <v>1.0955693411645395</v>
      </c>
      <c r="F909" s="89" t="s">
        <v>3520</v>
      </c>
      <c r="G909" s="89" t="b">
        <v>0</v>
      </c>
      <c r="H909" s="89" t="b">
        <v>0</v>
      </c>
      <c r="I909" s="89" t="b">
        <v>0</v>
      </c>
      <c r="J909" s="89" t="b">
        <v>0</v>
      </c>
      <c r="K909" s="89" t="b">
        <v>0</v>
      </c>
      <c r="L909" s="89" t="b">
        <v>0</v>
      </c>
    </row>
    <row r="910" spans="1:12" ht="15">
      <c r="A910" s="90" t="s">
        <v>1648</v>
      </c>
      <c r="B910" s="89" t="s">
        <v>3313</v>
      </c>
      <c r="C910" s="89">
        <v>2</v>
      </c>
      <c r="D910" s="103">
        <v>0.00028556019672057415</v>
      </c>
      <c r="E910" s="103">
        <v>3.1581513253927027</v>
      </c>
      <c r="F910" s="89" t="s">
        <v>3520</v>
      </c>
      <c r="G910" s="89" t="b">
        <v>0</v>
      </c>
      <c r="H910" s="89" t="b">
        <v>0</v>
      </c>
      <c r="I910" s="89" t="b">
        <v>0</v>
      </c>
      <c r="J910" s="89" t="b">
        <v>0</v>
      </c>
      <c r="K910" s="89" t="b">
        <v>0</v>
      </c>
      <c r="L910" s="89" t="b">
        <v>0</v>
      </c>
    </row>
    <row r="911" spans="1:12" ht="15">
      <c r="A911" s="90" t="s">
        <v>2215</v>
      </c>
      <c r="B911" s="89" t="s">
        <v>2424</v>
      </c>
      <c r="C911" s="89">
        <v>2</v>
      </c>
      <c r="D911" s="103">
        <v>0.00028556019672057415</v>
      </c>
      <c r="E911" s="103">
        <v>3.3800000750090593</v>
      </c>
      <c r="F911" s="89" t="s">
        <v>3520</v>
      </c>
      <c r="G911" s="89" t="b">
        <v>0</v>
      </c>
      <c r="H911" s="89" t="b">
        <v>0</v>
      </c>
      <c r="I911" s="89" t="b">
        <v>0</v>
      </c>
      <c r="J911" s="89" t="b">
        <v>0</v>
      </c>
      <c r="K911" s="89" t="b">
        <v>0</v>
      </c>
      <c r="L911" s="89" t="b">
        <v>0</v>
      </c>
    </row>
    <row r="912" spans="1:12" ht="15">
      <c r="A912" s="90" t="s">
        <v>1498</v>
      </c>
      <c r="B912" s="89" t="s">
        <v>1574</v>
      </c>
      <c r="C912" s="89">
        <v>2</v>
      </c>
      <c r="D912" s="103">
        <v>0.00028556019672057415</v>
      </c>
      <c r="E912" s="103">
        <v>1.9328420436668399</v>
      </c>
      <c r="F912" s="89" t="s">
        <v>3520</v>
      </c>
      <c r="G912" s="89" t="b">
        <v>0</v>
      </c>
      <c r="H912" s="89" t="b">
        <v>0</v>
      </c>
      <c r="I912" s="89" t="b">
        <v>0</v>
      </c>
      <c r="J912" s="89" t="b">
        <v>0</v>
      </c>
      <c r="K912" s="89" t="b">
        <v>1</v>
      </c>
      <c r="L912" s="89" t="b">
        <v>0</v>
      </c>
    </row>
    <row r="913" spans="1:12" ht="15">
      <c r="A913" s="90" t="s">
        <v>3289</v>
      </c>
      <c r="B913" s="89" t="s">
        <v>2814</v>
      </c>
      <c r="C913" s="89">
        <v>2</v>
      </c>
      <c r="D913" s="103">
        <v>0.00028556019672057415</v>
      </c>
      <c r="E913" s="103">
        <v>3.8571213297287215</v>
      </c>
      <c r="F913" s="89" t="s">
        <v>3520</v>
      </c>
      <c r="G913" s="89" t="b">
        <v>0</v>
      </c>
      <c r="H913" s="89" t="b">
        <v>0</v>
      </c>
      <c r="I913" s="89" t="b">
        <v>0</v>
      </c>
      <c r="J913" s="89" t="b">
        <v>0</v>
      </c>
      <c r="K913" s="89" t="b">
        <v>0</v>
      </c>
      <c r="L913" s="89" t="b">
        <v>0</v>
      </c>
    </row>
    <row r="914" spans="1:12" ht="15">
      <c r="A914" s="90" t="s">
        <v>3466</v>
      </c>
      <c r="B914" s="89" t="s">
        <v>2028</v>
      </c>
      <c r="C914" s="89">
        <v>2</v>
      </c>
      <c r="D914" s="103">
        <v>0.00024407029310759347</v>
      </c>
      <c r="E914" s="103">
        <v>3.459181321056684</v>
      </c>
      <c r="F914" s="89" t="s">
        <v>3520</v>
      </c>
      <c r="G914" s="89" t="b">
        <v>0</v>
      </c>
      <c r="H914" s="89" t="b">
        <v>0</v>
      </c>
      <c r="I914" s="89" t="b">
        <v>0</v>
      </c>
      <c r="J914" s="89" t="b">
        <v>0</v>
      </c>
      <c r="K914" s="89" t="b">
        <v>0</v>
      </c>
      <c r="L914" s="89" t="b">
        <v>0</v>
      </c>
    </row>
    <row r="915" spans="1:12" ht="15">
      <c r="A915" s="90" t="s">
        <v>1615</v>
      </c>
      <c r="B915" s="89" t="s">
        <v>2058</v>
      </c>
      <c r="C915" s="89">
        <v>2</v>
      </c>
      <c r="D915" s="103">
        <v>0.00024407029310759347</v>
      </c>
      <c r="E915" s="103">
        <v>2.68103007067304</v>
      </c>
      <c r="F915" s="89" t="s">
        <v>3520</v>
      </c>
      <c r="G915" s="89" t="b">
        <v>0</v>
      </c>
      <c r="H915" s="89" t="b">
        <v>0</v>
      </c>
      <c r="I915" s="89" t="b">
        <v>0</v>
      </c>
      <c r="J915" s="89" t="b">
        <v>0</v>
      </c>
      <c r="K915" s="89" t="b">
        <v>0</v>
      </c>
      <c r="L915" s="89" t="b">
        <v>0</v>
      </c>
    </row>
    <row r="916" spans="1:12" ht="15">
      <c r="A916" s="90" t="s">
        <v>1623</v>
      </c>
      <c r="B916" s="89" t="s">
        <v>2283</v>
      </c>
      <c r="C916" s="89">
        <v>2</v>
      </c>
      <c r="D916" s="103">
        <v>0.00024407029310759347</v>
      </c>
      <c r="E916" s="103">
        <v>2.8157286445704965</v>
      </c>
      <c r="F916" s="89" t="s">
        <v>3520</v>
      </c>
      <c r="G916" s="89" t="b">
        <v>0</v>
      </c>
      <c r="H916" s="89" t="b">
        <v>0</v>
      </c>
      <c r="I916" s="89" t="b">
        <v>0</v>
      </c>
      <c r="J916" s="89" t="b">
        <v>0</v>
      </c>
      <c r="K916" s="89" t="b">
        <v>0</v>
      </c>
      <c r="L916" s="89" t="b">
        <v>0</v>
      </c>
    </row>
    <row r="917" spans="1:12" ht="15">
      <c r="A917" s="90" t="s">
        <v>2214</v>
      </c>
      <c r="B917" s="89" t="s">
        <v>1953</v>
      </c>
      <c r="C917" s="89">
        <v>2</v>
      </c>
      <c r="D917" s="103">
        <v>0.00028556019672057415</v>
      </c>
      <c r="E917" s="103">
        <v>3.1581513253927027</v>
      </c>
      <c r="F917" s="89" t="s">
        <v>3520</v>
      </c>
      <c r="G917" s="89" t="b">
        <v>0</v>
      </c>
      <c r="H917" s="89" t="b">
        <v>0</v>
      </c>
      <c r="I917" s="89" t="b">
        <v>0</v>
      </c>
      <c r="J917" s="89" t="b">
        <v>0</v>
      </c>
      <c r="K917" s="89" t="b">
        <v>0</v>
      </c>
      <c r="L917" s="89" t="b">
        <v>0</v>
      </c>
    </row>
    <row r="918" spans="1:12" ht="15">
      <c r="A918" s="90" t="s">
        <v>1483</v>
      </c>
      <c r="B918" s="89" t="s">
        <v>2296</v>
      </c>
      <c r="C918" s="89">
        <v>2</v>
      </c>
      <c r="D918" s="103">
        <v>0.00028556019672057415</v>
      </c>
      <c r="E918" s="103">
        <v>2.365759635894449</v>
      </c>
      <c r="F918" s="89" t="s">
        <v>3520</v>
      </c>
      <c r="G918" s="89" t="b">
        <v>0</v>
      </c>
      <c r="H918" s="89" t="b">
        <v>0</v>
      </c>
      <c r="I918" s="89" t="b">
        <v>0</v>
      </c>
      <c r="J918" s="89" t="b">
        <v>0</v>
      </c>
      <c r="K918" s="89" t="b">
        <v>0</v>
      </c>
      <c r="L918" s="89" t="b">
        <v>0</v>
      </c>
    </row>
    <row r="919" spans="1:12" ht="15">
      <c r="A919" s="90" t="s">
        <v>1855</v>
      </c>
      <c r="B919" s="89" t="s">
        <v>3416</v>
      </c>
      <c r="C919" s="89">
        <v>2</v>
      </c>
      <c r="D919" s="103">
        <v>0.00028556019672057415</v>
      </c>
      <c r="E919" s="103">
        <v>3.3800000750090593</v>
      </c>
      <c r="F919" s="89" t="s">
        <v>3520</v>
      </c>
      <c r="G919" s="89" t="b">
        <v>0</v>
      </c>
      <c r="H919" s="89" t="b">
        <v>0</v>
      </c>
      <c r="I919" s="89" t="b">
        <v>0</v>
      </c>
      <c r="J919" s="89" t="b">
        <v>0</v>
      </c>
      <c r="K919" s="89" t="b">
        <v>0</v>
      </c>
      <c r="L919" s="89" t="b">
        <v>0</v>
      </c>
    </row>
    <row r="920" spans="1:12" ht="15">
      <c r="A920" s="90" t="s">
        <v>2122</v>
      </c>
      <c r="B920" s="89" t="s">
        <v>3229</v>
      </c>
      <c r="C920" s="89">
        <v>2</v>
      </c>
      <c r="D920" s="103">
        <v>0.00024407029310759347</v>
      </c>
      <c r="E920" s="103">
        <v>3.55609133406474</v>
      </c>
      <c r="F920" s="89" t="s">
        <v>3520</v>
      </c>
      <c r="G920" s="89" t="b">
        <v>0</v>
      </c>
      <c r="H920" s="89" t="b">
        <v>0</v>
      </c>
      <c r="I920" s="89" t="b">
        <v>0</v>
      </c>
      <c r="J920" s="89" t="b">
        <v>0</v>
      </c>
      <c r="K920" s="89" t="b">
        <v>0</v>
      </c>
      <c r="L920" s="89" t="b">
        <v>0</v>
      </c>
    </row>
    <row r="921" spans="1:12" ht="15">
      <c r="A921" s="90" t="s">
        <v>1615</v>
      </c>
      <c r="B921" s="89" t="s">
        <v>2917</v>
      </c>
      <c r="C921" s="89">
        <v>2</v>
      </c>
      <c r="D921" s="103">
        <v>0.00028556019672057415</v>
      </c>
      <c r="E921" s="103">
        <v>3.078970079345078</v>
      </c>
      <c r="F921" s="89" t="s">
        <v>3520</v>
      </c>
      <c r="G921" s="89" t="b">
        <v>0</v>
      </c>
      <c r="H921" s="89" t="b">
        <v>0</v>
      </c>
      <c r="I921" s="89" t="b">
        <v>0</v>
      </c>
      <c r="J921" s="89" t="b">
        <v>0</v>
      </c>
      <c r="K921" s="89" t="b">
        <v>0</v>
      </c>
      <c r="L921" s="89" t="b">
        <v>0</v>
      </c>
    </row>
    <row r="922" spans="1:12" ht="15">
      <c r="A922" s="90" t="s">
        <v>2995</v>
      </c>
      <c r="B922" s="89" t="s">
        <v>3114</v>
      </c>
      <c r="C922" s="89">
        <v>2</v>
      </c>
      <c r="D922" s="103">
        <v>0.00028556019672057415</v>
      </c>
      <c r="E922" s="103">
        <v>3.8571213297287215</v>
      </c>
      <c r="F922" s="89" t="s">
        <v>3520</v>
      </c>
      <c r="G922" s="89" t="b">
        <v>0</v>
      </c>
      <c r="H922" s="89" t="b">
        <v>0</v>
      </c>
      <c r="I922" s="89" t="b">
        <v>0</v>
      </c>
      <c r="J922" s="89" t="b">
        <v>0</v>
      </c>
      <c r="K922" s="89" t="b">
        <v>0</v>
      </c>
      <c r="L922" s="89" t="b">
        <v>0</v>
      </c>
    </row>
    <row r="923" spans="1:12" ht="15">
      <c r="A923" s="90" t="s">
        <v>1507</v>
      </c>
      <c r="B923" s="89" t="s">
        <v>1488</v>
      </c>
      <c r="C923" s="89">
        <v>2</v>
      </c>
      <c r="D923" s="103">
        <v>0.00028556019672057415</v>
      </c>
      <c r="E923" s="103">
        <v>1.6745640284238086</v>
      </c>
      <c r="F923" s="89" t="s">
        <v>3520</v>
      </c>
      <c r="G923" s="89" t="b">
        <v>0</v>
      </c>
      <c r="H923" s="89" t="b">
        <v>0</v>
      </c>
      <c r="I923" s="89" t="b">
        <v>0</v>
      </c>
      <c r="J923" s="89" t="b">
        <v>0</v>
      </c>
      <c r="K923" s="89" t="b">
        <v>0</v>
      </c>
      <c r="L923" s="89" t="b">
        <v>0</v>
      </c>
    </row>
    <row r="924" spans="1:12" ht="15">
      <c r="A924" s="90" t="s">
        <v>2897</v>
      </c>
      <c r="B924" s="89" t="s">
        <v>2756</v>
      </c>
      <c r="C924" s="89">
        <v>2</v>
      </c>
      <c r="D924" s="103">
        <v>0.00024407029310759347</v>
      </c>
      <c r="E924" s="103">
        <v>3.8571213297287215</v>
      </c>
      <c r="F924" s="89" t="s">
        <v>3520</v>
      </c>
      <c r="G924" s="89" t="b">
        <v>0</v>
      </c>
      <c r="H924" s="89" t="b">
        <v>0</v>
      </c>
      <c r="I924" s="89" t="b">
        <v>0</v>
      </c>
      <c r="J924" s="89" t="b">
        <v>0</v>
      </c>
      <c r="K924" s="89" t="b">
        <v>0</v>
      </c>
      <c r="L924" s="89" t="b">
        <v>0</v>
      </c>
    </row>
    <row r="925" spans="1:12" ht="15">
      <c r="A925" s="90" t="s">
        <v>2372</v>
      </c>
      <c r="B925" s="89" t="s">
        <v>2031</v>
      </c>
      <c r="C925" s="89">
        <v>2</v>
      </c>
      <c r="D925" s="103">
        <v>0.00028556019672057415</v>
      </c>
      <c r="E925" s="103">
        <v>3.2830900620010026</v>
      </c>
      <c r="F925" s="89" t="s">
        <v>3520</v>
      </c>
      <c r="G925" s="89" t="b">
        <v>0</v>
      </c>
      <c r="H925" s="89" t="b">
        <v>0</v>
      </c>
      <c r="I925" s="89" t="b">
        <v>0</v>
      </c>
      <c r="J925" s="89" t="b">
        <v>0</v>
      </c>
      <c r="K925" s="89" t="b">
        <v>0</v>
      </c>
      <c r="L925" s="89" t="b">
        <v>0</v>
      </c>
    </row>
    <row r="926" spans="1:12" ht="15">
      <c r="A926" s="90" t="s">
        <v>3082</v>
      </c>
      <c r="B926" s="89" t="s">
        <v>1474</v>
      </c>
      <c r="C926" s="89">
        <v>2</v>
      </c>
      <c r="D926" s="103">
        <v>0.00024407029310759347</v>
      </c>
      <c r="E926" s="103">
        <v>2.55609133406474</v>
      </c>
      <c r="F926" s="89" t="s">
        <v>3520</v>
      </c>
      <c r="G926" s="89" t="b">
        <v>0</v>
      </c>
      <c r="H926" s="89" t="b">
        <v>0</v>
      </c>
      <c r="I926" s="89" t="b">
        <v>0</v>
      </c>
      <c r="J926" s="89" t="b">
        <v>0</v>
      </c>
      <c r="K926" s="89" t="b">
        <v>0</v>
      </c>
      <c r="L926" s="89" t="b">
        <v>0</v>
      </c>
    </row>
    <row r="927" spans="1:12" ht="15">
      <c r="A927" s="90" t="s">
        <v>1464</v>
      </c>
      <c r="B927" s="89" t="s">
        <v>1938</v>
      </c>
      <c r="C927" s="89">
        <v>2</v>
      </c>
      <c r="D927" s="103">
        <v>0.00028556019672057415</v>
      </c>
      <c r="E927" s="103">
        <v>1.9734598945751038</v>
      </c>
      <c r="F927" s="89" t="s">
        <v>3520</v>
      </c>
      <c r="G927" s="89" t="b">
        <v>0</v>
      </c>
      <c r="H927" s="89" t="b">
        <v>0</v>
      </c>
      <c r="I927" s="89" t="b">
        <v>0</v>
      </c>
      <c r="J927" s="89" t="b">
        <v>0</v>
      </c>
      <c r="K927" s="89" t="b">
        <v>1</v>
      </c>
      <c r="L927" s="89" t="b">
        <v>0</v>
      </c>
    </row>
    <row r="928" spans="1:12" ht="15">
      <c r="A928" s="90" t="s">
        <v>2809</v>
      </c>
      <c r="B928" s="89" t="s">
        <v>3452</v>
      </c>
      <c r="C928" s="89">
        <v>2</v>
      </c>
      <c r="D928" s="103">
        <v>0.00028556019672057415</v>
      </c>
      <c r="E928" s="103">
        <v>3.8571213297287215</v>
      </c>
      <c r="F928" s="89" t="s">
        <v>3520</v>
      </c>
      <c r="G928" s="89" t="b">
        <v>0</v>
      </c>
      <c r="H928" s="89" t="b">
        <v>0</v>
      </c>
      <c r="I928" s="89" t="b">
        <v>0</v>
      </c>
      <c r="J928" s="89" t="b">
        <v>0</v>
      </c>
      <c r="K928" s="89" t="b">
        <v>0</v>
      </c>
      <c r="L928" s="89" t="b">
        <v>0</v>
      </c>
    </row>
    <row r="929" spans="1:12" ht="15">
      <c r="A929" s="90" t="s">
        <v>2211</v>
      </c>
      <c r="B929" s="89" t="s">
        <v>2207</v>
      </c>
      <c r="C929" s="89">
        <v>2</v>
      </c>
      <c r="D929" s="103">
        <v>0.00028556019672057415</v>
      </c>
      <c r="E929" s="103">
        <v>3.255061338400759</v>
      </c>
      <c r="F929" s="89" t="s">
        <v>3520</v>
      </c>
      <c r="G929" s="89" t="b">
        <v>0</v>
      </c>
      <c r="H929" s="89" t="b">
        <v>0</v>
      </c>
      <c r="I929" s="89" t="b">
        <v>0</v>
      </c>
      <c r="J929" s="89" t="b">
        <v>0</v>
      </c>
      <c r="K929" s="89" t="b">
        <v>0</v>
      </c>
      <c r="L929" s="89" t="b">
        <v>0</v>
      </c>
    </row>
    <row r="930" spans="1:12" ht="15">
      <c r="A930" s="90" t="s">
        <v>1477</v>
      </c>
      <c r="B930" s="89" t="s">
        <v>3065</v>
      </c>
      <c r="C930" s="89">
        <v>2</v>
      </c>
      <c r="D930" s="103">
        <v>0.00024407029310759347</v>
      </c>
      <c r="E930" s="103">
        <v>2.639637385514815</v>
      </c>
      <c r="F930" s="89" t="s">
        <v>3520</v>
      </c>
      <c r="G930" s="89" t="b">
        <v>0</v>
      </c>
      <c r="H930" s="89" t="b">
        <v>0</v>
      </c>
      <c r="I930" s="89" t="b">
        <v>0</v>
      </c>
      <c r="J930" s="89" t="b">
        <v>0</v>
      </c>
      <c r="K930" s="89" t="b">
        <v>0</v>
      </c>
      <c r="L930" s="89" t="b">
        <v>0</v>
      </c>
    </row>
    <row r="931" spans="1:12" ht="15">
      <c r="A931" s="90" t="s">
        <v>1770</v>
      </c>
      <c r="B931" s="89" t="s">
        <v>2018</v>
      </c>
      <c r="C931" s="89">
        <v>2</v>
      </c>
      <c r="D931" s="103">
        <v>0.00028556019672057415</v>
      </c>
      <c r="E931" s="103">
        <v>2.9151132767064083</v>
      </c>
      <c r="F931" s="89" t="s">
        <v>3520</v>
      </c>
      <c r="G931" s="89" t="b">
        <v>0</v>
      </c>
      <c r="H931" s="89" t="b">
        <v>0</v>
      </c>
      <c r="I931" s="89" t="b">
        <v>0</v>
      </c>
      <c r="J931" s="89" t="b">
        <v>0</v>
      </c>
      <c r="K931" s="89" t="b">
        <v>0</v>
      </c>
      <c r="L931" s="89" t="b">
        <v>0</v>
      </c>
    </row>
    <row r="932" spans="1:12" ht="15">
      <c r="A932" s="90" t="s">
        <v>1654</v>
      </c>
      <c r="B932" s="89" t="s">
        <v>1803</v>
      </c>
      <c r="C932" s="89">
        <v>2</v>
      </c>
      <c r="D932" s="103">
        <v>0.00024407029310759347</v>
      </c>
      <c r="E932" s="103">
        <v>2.614083281042427</v>
      </c>
      <c r="F932" s="89" t="s">
        <v>3520</v>
      </c>
      <c r="G932" s="89" t="b">
        <v>0</v>
      </c>
      <c r="H932" s="89" t="b">
        <v>0</v>
      </c>
      <c r="I932" s="89" t="b">
        <v>0</v>
      </c>
      <c r="J932" s="89" t="b">
        <v>0</v>
      </c>
      <c r="K932" s="89" t="b">
        <v>0</v>
      </c>
      <c r="L932" s="89" t="b">
        <v>0</v>
      </c>
    </row>
    <row r="933" spans="1:12" ht="15">
      <c r="A933" s="90" t="s">
        <v>1612</v>
      </c>
      <c r="B933" s="89" t="s">
        <v>1516</v>
      </c>
      <c r="C933" s="89">
        <v>2</v>
      </c>
      <c r="D933" s="103">
        <v>0.00024407029310759347</v>
      </c>
      <c r="E933" s="103">
        <v>2.10124647405623</v>
      </c>
      <c r="F933" s="89" t="s">
        <v>3520</v>
      </c>
      <c r="G933" s="89" t="b">
        <v>0</v>
      </c>
      <c r="H933" s="89" t="b">
        <v>0</v>
      </c>
      <c r="I933" s="89" t="b">
        <v>0</v>
      </c>
      <c r="J933" s="89" t="b">
        <v>0</v>
      </c>
      <c r="K933" s="89" t="b">
        <v>0</v>
      </c>
      <c r="L933" s="89" t="b">
        <v>0</v>
      </c>
    </row>
    <row r="934" spans="1:12" ht="15">
      <c r="A934" s="90" t="s">
        <v>1724</v>
      </c>
      <c r="B934" s="89" t="s">
        <v>1647</v>
      </c>
      <c r="C934" s="89">
        <v>2</v>
      </c>
      <c r="D934" s="103">
        <v>0.00028556019672057415</v>
      </c>
      <c r="E934" s="103">
        <v>2.5146986489065153</v>
      </c>
      <c r="F934" s="89" t="s">
        <v>3520</v>
      </c>
      <c r="G934" s="89" t="b">
        <v>0</v>
      </c>
      <c r="H934" s="89" t="b">
        <v>0</v>
      </c>
      <c r="I934" s="89" t="b">
        <v>0</v>
      </c>
      <c r="J934" s="89" t="b">
        <v>0</v>
      </c>
      <c r="K934" s="89" t="b">
        <v>0</v>
      </c>
      <c r="L934" s="89" t="b">
        <v>0</v>
      </c>
    </row>
    <row r="935" spans="1:12" ht="15">
      <c r="A935" s="90" t="s">
        <v>1853</v>
      </c>
      <c r="B935" s="89" t="s">
        <v>1462</v>
      </c>
      <c r="C935" s="89">
        <v>2</v>
      </c>
      <c r="D935" s="103">
        <v>0.00028556019672057415</v>
      </c>
      <c r="E935" s="103">
        <v>1.917602077110103</v>
      </c>
      <c r="F935" s="89" t="s">
        <v>3520</v>
      </c>
      <c r="G935" s="89" t="b">
        <v>0</v>
      </c>
      <c r="H935" s="89" t="b">
        <v>0</v>
      </c>
      <c r="I935" s="89" t="b">
        <v>0</v>
      </c>
      <c r="J935" s="89" t="b">
        <v>0</v>
      </c>
      <c r="K935" s="89" t="b">
        <v>0</v>
      </c>
      <c r="L935" s="89" t="b">
        <v>0</v>
      </c>
    </row>
    <row r="936" spans="1:12" ht="15">
      <c r="A936" s="90" t="s">
        <v>1685</v>
      </c>
      <c r="B936" s="89" t="s">
        <v>1462</v>
      </c>
      <c r="C936" s="89">
        <v>2</v>
      </c>
      <c r="D936" s="103">
        <v>0.00024407029310759347</v>
      </c>
      <c r="E936" s="103">
        <v>1.7415108180544219</v>
      </c>
      <c r="F936" s="89" t="s">
        <v>3520</v>
      </c>
      <c r="G936" s="89" t="b">
        <v>0</v>
      </c>
      <c r="H936" s="89" t="b">
        <v>0</v>
      </c>
      <c r="I936" s="89" t="b">
        <v>0</v>
      </c>
      <c r="J936" s="89" t="b">
        <v>0</v>
      </c>
      <c r="K936" s="89" t="b">
        <v>0</v>
      </c>
      <c r="L936" s="89" t="b">
        <v>0</v>
      </c>
    </row>
    <row r="937" spans="1:12" ht="15">
      <c r="A937" s="90" t="s">
        <v>3135</v>
      </c>
      <c r="B937" s="89" t="s">
        <v>2931</v>
      </c>
      <c r="C937" s="89">
        <v>2</v>
      </c>
      <c r="D937" s="103">
        <v>0.00028556019672057415</v>
      </c>
      <c r="E937" s="103">
        <v>3.8571213297287215</v>
      </c>
      <c r="F937" s="89" t="s">
        <v>3520</v>
      </c>
      <c r="G937" s="89" t="b">
        <v>0</v>
      </c>
      <c r="H937" s="89" t="b">
        <v>0</v>
      </c>
      <c r="I937" s="89" t="b">
        <v>0</v>
      </c>
      <c r="J937" s="89" t="b">
        <v>0</v>
      </c>
      <c r="K937" s="89" t="b">
        <v>0</v>
      </c>
      <c r="L937" s="89" t="b">
        <v>0</v>
      </c>
    </row>
    <row r="938" spans="1:12" ht="15">
      <c r="A938" s="90" t="s">
        <v>2468</v>
      </c>
      <c r="B938" s="89" t="s">
        <v>2771</v>
      </c>
      <c r="C938" s="89">
        <v>2</v>
      </c>
      <c r="D938" s="103">
        <v>0.00028556019672057415</v>
      </c>
      <c r="E938" s="103">
        <v>3.68103007067304</v>
      </c>
      <c r="F938" s="89" t="s">
        <v>3520</v>
      </c>
      <c r="G938" s="89" t="b">
        <v>0</v>
      </c>
      <c r="H938" s="89" t="b">
        <v>0</v>
      </c>
      <c r="I938" s="89" t="b">
        <v>0</v>
      </c>
      <c r="J938" s="89" t="b">
        <v>0</v>
      </c>
      <c r="K938" s="89" t="b">
        <v>0</v>
      </c>
      <c r="L938" s="89" t="b">
        <v>0</v>
      </c>
    </row>
    <row r="939" spans="1:12" ht="15">
      <c r="A939" s="90" t="s">
        <v>1461</v>
      </c>
      <c r="B939" s="89" t="s">
        <v>1655</v>
      </c>
      <c r="C939" s="89">
        <v>2</v>
      </c>
      <c r="D939" s="103">
        <v>0.00024407029310759347</v>
      </c>
      <c r="E939" s="103">
        <v>1.5506963021780342</v>
      </c>
      <c r="F939" s="89" t="s">
        <v>3520</v>
      </c>
      <c r="G939" s="89" t="b">
        <v>0</v>
      </c>
      <c r="H939" s="89" t="b">
        <v>0</v>
      </c>
      <c r="I939" s="89" t="b">
        <v>0</v>
      </c>
      <c r="J939" s="89" t="b">
        <v>0</v>
      </c>
      <c r="K939" s="89" t="b">
        <v>0</v>
      </c>
      <c r="L939" s="89" t="b">
        <v>0</v>
      </c>
    </row>
    <row r="940" spans="1:12" ht="15">
      <c r="A940" s="90" t="s">
        <v>1628</v>
      </c>
      <c r="B940" s="89" t="s">
        <v>2442</v>
      </c>
      <c r="C940" s="89">
        <v>2</v>
      </c>
      <c r="D940" s="103">
        <v>0.00024407029310759347</v>
      </c>
      <c r="E940" s="103">
        <v>2.9406673811787964</v>
      </c>
      <c r="F940" s="89" t="s">
        <v>3520</v>
      </c>
      <c r="G940" s="89" t="b">
        <v>0</v>
      </c>
      <c r="H940" s="89" t="b">
        <v>0</v>
      </c>
      <c r="I940" s="89" t="b">
        <v>0</v>
      </c>
      <c r="J940" s="89" t="b">
        <v>1</v>
      </c>
      <c r="K940" s="89" t="b">
        <v>0</v>
      </c>
      <c r="L940" s="89" t="b">
        <v>0</v>
      </c>
    </row>
    <row r="941" spans="1:12" ht="15">
      <c r="A941" s="90" t="s">
        <v>1114</v>
      </c>
      <c r="B941" s="89" t="s">
        <v>1112</v>
      </c>
      <c r="C941" s="89">
        <v>2</v>
      </c>
      <c r="D941" s="103">
        <v>0.00028556019672057415</v>
      </c>
      <c r="E941" s="103">
        <v>3.8571213297287215</v>
      </c>
      <c r="F941" s="89" t="s">
        <v>3520</v>
      </c>
      <c r="G941" s="89" t="b">
        <v>0</v>
      </c>
      <c r="H941" s="89" t="b">
        <v>0</v>
      </c>
      <c r="I941" s="89" t="b">
        <v>0</v>
      </c>
      <c r="J941" s="89" t="b">
        <v>0</v>
      </c>
      <c r="K941" s="89" t="b">
        <v>0</v>
      </c>
      <c r="L941" s="89" t="b">
        <v>0</v>
      </c>
    </row>
    <row r="942" spans="1:12" ht="15">
      <c r="A942" s="90" t="s">
        <v>1486</v>
      </c>
      <c r="B942" s="89" t="s">
        <v>1469</v>
      </c>
      <c r="C942" s="89">
        <v>2</v>
      </c>
      <c r="D942" s="103">
        <v>0.00028556019672057415</v>
      </c>
      <c r="E942" s="103">
        <v>1.3633148675781412</v>
      </c>
      <c r="F942" s="89" t="s">
        <v>3520</v>
      </c>
      <c r="G942" s="89" t="b">
        <v>0</v>
      </c>
      <c r="H942" s="89" t="b">
        <v>0</v>
      </c>
      <c r="I942" s="89" t="b">
        <v>0</v>
      </c>
      <c r="J942" s="89" t="b">
        <v>0</v>
      </c>
      <c r="K942" s="89" t="b">
        <v>0</v>
      </c>
      <c r="L942" s="89" t="b">
        <v>0</v>
      </c>
    </row>
    <row r="943" spans="1:12" ht="15">
      <c r="A943" s="90" t="s">
        <v>1603</v>
      </c>
      <c r="B943" s="89" t="s">
        <v>3082</v>
      </c>
      <c r="C943" s="89">
        <v>2</v>
      </c>
      <c r="D943" s="103">
        <v>0.00024407029310759347</v>
      </c>
      <c r="E943" s="103">
        <v>3.078970079345078</v>
      </c>
      <c r="F943" s="89" t="s">
        <v>3520</v>
      </c>
      <c r="G943" s="89" t="b">
        <v>0</v>
      </c>
      <c r="H943" s="89" t="b">
        <v>0</v>
      </c>
      <c r="I943" s="89" t="b">
        <v>0</v>
      </c>
      <c r="J943" s="89" t="b">
        <v>0</v>
      </c>
      <c r="K943" s="89" t="b">
        <v>0</v>
      </c>
      <c r="L943" s="89" t="b">
        <v>0</v>
      </c>
    </row>
    <row r="944" spans="1:12" ht="15">
      <c r="A944" s="90" t="s">
        <v>2120</v>
      </c>
      <c r="B944" s="89" t="s">
        <v>1464</v>
      </c>
      <c r="C944" s="89">
        <v>2</v>
      </c>
      <c r="D944" s="103">
        <v>0.00024407029310759347</v>
      </c>
      <c r="E944" s="103">
        <v>2.149551153630785</v>
      </c>
      <c r="F944" s="89" t="s">
        <v>3520</v>
      </c>
      <c r="G944" s="89" t="b">
        <v>1</v>
      </c>
      <c r="H944" s="89" t="b">
        <v>0</v>
      </c>
      <c r="I944" s="89" t="b">
        <v>0</v>
      </c>
      <c r="J944" s="89" t="b">
        <v>0</v>
      </c>
      <c r="K944" s="89" t="b">
        <v>0</v>
      </c>
      <c r="L944" s="89" t="b">
        <v>0</v>
      </c>
    </row>
    <row r="945" spans="1:12" ht="15">
      <c r="A945" s="90" t="s">
        <v>2369</v>
      </c>
      <c r="B945" s="89" t="s">
        <v>1973</v>
      </c>
      <c r="C945" s="89">
        <v>2</v>
      </c>
      <c r="D945" s="103">
        <v>0.00024407029310759347</v>
      </c>
      <c r="E945" s="103">
        <v>3.2830900620010026</v>
      </c>
      <c r="F945" s="89" t="s">
        <v>3520</v>
      </c>
      <c r="G945" s="89" t="b">
        <v>0</v>
      </c>
      <c r="H945" s="89" t="b">
        <v>0</v>
      </c>
      <c r="I945" s="89" t="b">
        <v>0</v>
      </c>
      <c r="J945" s="89" t="b">
        <v>0</v>
      </c>
      <c r="K945" s="89" t="b">
        <v>0</v>
      </c>
      <c r="L945" s="89" t="b">
        <v>0</v>
      </c>
    </row>
    <row r="946" spans="1:12" ht="15">
      <c r="A946" s="90" t="s">
        <v>3288</v>
      </c>
      <c r="B946" s="89" t="s">
        <v>1802</v>
      </c>
      <c r="C946" s="89">
        <v>2</v>
      </c>
      <c r="D946" s="103">
        <v>0.00028556019672057415</v>
      </c>
      <c r="E946" s="103">
        <v>3.313053285378446</v>
      </c>
      <c r="F946" s="89" t="s">
        <v>3520</v>
      </c>
      <c r="G946" s="89" t="b">
        <v>0</v>
      </c>
      <c r="H946" s="89" t="b">
        <v>0</v>
      </c>
      <c r="I946" s="89" t="b">
        <v>0</v>
      </c>
      <c r="J946" s="89" t="b">
        <v>0</v>
      </c>
      <c r="K946" s="89" t="b">
        <v>0</v>
      </c>
      <c r="L946" s="89" t="b">
        <v>0</v>
      </c>
    </row>
    <row r="947" spans="1:12" ht="15">
      <c r="A947" s="90" t="s">
        <v>1521</v>
      </c>
      <c r="B947" s="89" t="s">
        <v>1576</v>
      </c>
      <c r="C947" s="89">
        <v>2</v>
      </c>
      <c r="D947" s="103">
        <v>0.00028556019672057415</v>
      </c>
      <c r="E947" s="103">
        <v>2.0577807802751398</v>
      </c>
      <c r="F947" s="89" t="s">
        <v>3520</v>
      </c>
      <c r="G947" s="89" t="b">
        <v>0</v>
      </c>
      <c r="H947" s="89" t="b">
        <v>0</v>
      </c>
      <c r="I947" s="89" t="b">
        <v>0</v>
      </c>
      <c r="J947" s="89" t="b">
        <v>0</v>
      </c>
      <c r="K947" s="89" t="b">
        <v>0</v>
      </c>
      <c r="L947" s="89" t="b">
        <v>0</v>
      </c>
    </row>
    <row r="948" spans="1:12" ht="15">
      <c r="A948" s="90" t="s">
        <v>3216</v>
      </c>
      <c r="B948" s="89" t="s">
        <v>1459</v>
      </c>
      <c r="C948" s="89">
        <v>2</v>
      </c>
      <c r="D948" s="103">
        <v>0.00024407029310759347</v>
      </c>
      <c r="E948" s="103">
        <v>2.093693336165784</v>
      </c>
      <c r="F948" s="89" t="s">
        <v>3520</v>
      </c>
      <c r="G948" s="89" t="b">
        <v>0</v>
      </c>
      <c r="H948" s="89" t="b">
        <v>0</v>
      </c>
      <c r="I948" s="89" t="b">
        <v>0</v>
      </c>
      <c r="J948" s="89" t="b">
        <v>0</v>
      </c>
      <c r="K948" s="89" t="b">
        <v>0</v>
      </c>
      <c r="L948" s="89" t="b">
        <v>0</v>
      </c>
    </row>
    <row r="949" spans="1:12" ht="15">
      <c r="A949" s="90" t="s">
        <v>1849</v>
      </c>
      <c r="B949" s="89" t="s">
        <v>2514</v>
      </c>
      <c r="C949" s="89">
        <v>2</v>
      </c>
      <c r="D949" s="103">
        <v>0.00024407029310759347</v>
      </c>
      <c r="E949" s="103">
        <v>3.203908815953378</v>
      </c>
      <c r="F949" s="89" t="s">
        <v>3520</v>
      </c>
      <c r="G949" s="89" t="b">
        <v>0</v>
      </c>
      <c r="H949" s="89" t="b">
        <v>0</v>
      </c>
      <c r="I949" s="89" t="b">
        <v>0</v>
      </c>
      <c r="J949" s="89" t="b">
        <v>0</v>
      </c>
      <c r="K949" s="89" t="b">
        <v>0</v>
      </c>
      <c r="L949" s="89" t="b">
        <v>0</v>
      </c>
    </row>
    <row r="950" spans="1:12" ht="15">
      <c r="A950" s="90" t="s">
        <v>1627</v>
      </c>
      <c r="B950" s="89" t="s">
        <v>2279</v>
      </c>
      <c r="C950" s="89">
        <v>2</v>
      </c>
      <c r="D950" s="103">
        <v>0.00028556019672057415</v>
      </c>
      <c r="E950" s="103">
        <v>2.8157286445704965</v>
      </c>
      <c r="F950" s="89" t="s">
        <v>3520</v>
      </c>
      <c r="G950" s="89" t="b">
        <v>0</v>
      </c>
      <c r="H950" s="89" t="b">
        <v>0</v>
      </c>
      <c r="I950" s="89" t="b">
        <v>0</v>
      </c>
      <c r="J950" s="89" t="b">
        <v>0</v>
      </c>
      <c r="K950" s="89" t="b">
        <v>0</v>
      </c>
      <c r="L950" s="89" t="b">
        <v>0</v>
      </c>
    </row>
    <row r="951" spans="1:12" ht="15">
      <c r="A951" s="90" t="s">
        <v>2556</v>
      </c>
      <c r="B951" s="89" t="s">
        <v>1466</v>
      </c>
      <c r="C951" s="89">
        <v>2</v>
      </c>
      <c r="D951" s="103">
        <v>0.00024407029310759347</v>
      </c>
      <c r="E951" s="103">
        <v>2.5146986489065153</v>
      </c>
      <c r="F951" s="89" t="s">
        <v>3520</v>
      </c>
      <c r="G951" s="89" t="b">
        <v>0</v>
      </c>
      <c r="H951" s="89" t="b">
        <v>1</v>
      </c>
      <c r="I951" s="89" t="b">
        <v>0</v>
      </c>
      <c r="J951" s="89" t="b">
        <v>0</v>
      </c>
      <c r="K951" s="89" t="b">
        <v>0</v>
      </c>
      <c r="L951" s="89" t="b">
        <v>0</v>
      </c>
    </row>
    <row r="952" spans="1:12" ht="15">
      <c r="A952" s="90" t="s">
        <v>3072</v>
      </c>
      <c r="B952" s="89" t="s">
        <v>3486</v>
      </c>
      <c r="C952" s="89">
        <v>2</v>
      </c>
      <c r="D952" s="103">
        <v>0.00024407029310759347</v>
      </c>
      <c r="E952" s="103">
        <v>3.8571213297287215</v>
      </c>
      <c r="F952" s="89" t="s">
        <v>3520</v>
      </c>
      <c r="G952" s="89" t="b">
        <v>0</v>
      </c>
      <c r="H952" s="89" t="b">
        <v>0</v>
      </c>
      <c r="I952" s="89" t="b">
        <v>0</v>
      </c>
      <c r="J952" s="89" t="b">
        <v>0</v>
      </c>
      <c r="K952" s="89" t="b">
        <v>0</v>
      </c>
      <c r="L952" s="89" t="b">
        <v>0</v>
      </c>
    </row>
    <row r="953" spans="1:12" ht="15">
      <c r="A953" s="90" t="s">
        <v>1897</v>
      </c>
      <c r="B953" s="89" t="s">
        <v>1577</v>
      </c>
      <c r="C953" s="89">
        <v>2</v>
      </c>
      <c r="D953" s="103">
        <v>0.00024407029310759347</v>
      </c>
      <c r="E953" s="103">
        <v>2.5349020349948024</v>
      </c>
      <c r="F953" s="89" t="s">
        <v>3520</v>
      </c>
      <c r="G953" s="89" t="b">
        <v>0</v>
      </c>
      <c r="H953" s="89" t="b">
        <v>0</v>
      </c>
      <c r="I953" s="89" t="b">
        <v>0</v>
      </c>
      <c r="J953" s="89" t="b">
        <v>0</v>
      </c>
      <c r="K953" s="89" t="b">
        <v>0</v>
      </c>
      <c r="L953" s="89" t="b">
        <v>0</v>
      </c>
    </row>
    <row r="954" spans="1:12" ht="15">
      <c r="A954" s="90" t="s">
        <v>1457</v>
      </c>
      <c r="B954" s="89" t="s">
        <v>1460</v>
      </c>
      <c r="C954" s="89">
        <v>16</v>
      </c>
      <c r="D954" s="103">
        <v>0.0029332172458365864</v>
      </c>
      <c r="E954" s="103">
        <v>1.6140178991060925</v>
      </c>
      <c r="F954" s="89" t="s">
        <v>1347</v>
      </c>
      <c r="G954" s="89" t="b">
        <v>0</v>
      </c>
      <c r="H954" s="89" t="b">
        <v>0</v>
      </c>
      <c r="I954" s="89" t="b">
        <v>0</v>
      </c>
      <c r="J954" s="89" t="b">
        <v>0</v>
      </c>
      <c r="K954" s="89" t="b">
        <v>0</v>
      </c>
      <c r="L954" s="89" t="b">
        <v>0</v>
      </c>
    </row>
    <row r="955" spans="1:12" ht="15">
      <c r="A955" s="90" t="s">
        <v>1459</v>
      </c>
      <c r="B955" s="89" t="s">
        <v>1457</v>
      </c>
      <c r="C955" s="89">
        <v>15</v>
      </c>
      <c r="D955" s="103">
        <v>0.0027498911679717996</v>
      </c>
      <c r="E955" s="103">
        <v>1.544596490347624</v>
      </c>
      <c r="F955" s="89" t="s">
        <v>1347</v>
      </c>
      <c r="G955" s="89" t="b">
        <v>0</v>
      </c>
      <c r="H955" s="89" t="b">
        <v>0</v>
      </c>
      <c r="I955" s="89" t="b">
        <v>0</v>
      </c>
      <c r="J955" s="89" t="b">
        <v>0</v>
      </c>
      <c r="K955" s="89" t="b">
        <v>0</v>
      </c>
      <c r="L955" s="89" t="b">
        <v>0</v>
      </c>
    </row>
    <row r="956" spans="1:12" ht="15">
      <c r="A956" s="90" t="s">
        <v>1459</v>
      </c>
      <c r="B956" s="89" t="s">
        <v>1456</v>
      </c>
      <c r="C956" s="89">
        <v>12</v>
      </c>
      <c r="D956" s="103">
        <v>0.0021999129343774396</v>
      </c>
      <c r="E956" s="103">
        <v>1.196961599986982</v>
      </c>
      <c r="F956" s="89" t="s">
        <v>1347</v>
      </c>
      <c r="G956" s="89" t="b">
        <v>0</v>
      </c>
      <c r="H956" s="89" t="b">
        <v>0</v>
      </c>
      <c r="I956" s="89" t="b">
        <v>0</v>
      </c>
      <c r="J956" s="89" t="b">
        <v>0</v>
      </c>
      <c r="K956" s="89" t="b">
        <v>0</v>
      </c>
      <c r="L956" s="89" t="b">
        <v>0</v>
      </c>
    </row>
    <row r="957" spans="1:12" ht="15">
      <c r="A957" s="90" t="s">
        <v>1531</v>
      </c>
      <c r="B957" s="89" t="s">
        <v>1512</v>
      </c>
      <c r="C957" s="89">
        <v>8</v>
      </c>
      <c r="D957" s="103">
        <v>0.00418505828922873</v>
      </c>
      <c r="E957" s="103">
        <v>1.9508668627965688</v>
      </c>
      <c r="F957" s="89" t="s">
        <v>1347</v>
      </c>
      <c r="G957" s="89" t="b">
        <v>0</v>
      </c>
      <c r="H957" s="89" t="b">
        <v>0</v>
      </c>
      <c r="I957" s="89" t="b">
        <v>0</v>
      </c>
      <c r="J957" s="89" t="b">
        <v>0</v>
      </c>
      <c r="K957" s="89" t="b">
        <v>0</v>
      </c>
      <c r="L957" s="89" t="b">
        <v>0</v>
      </c>
    </row>
    <row r="958" spans="1:12" ht="15">
      <c r="A958" s="90" t="s">
        <v>1489</v>
      </c>
      <c r="B958" s="89" t="s">
        <v>1469</v>
      </c>
      <c r="C958" s="89">
        <v>8</v>
      </c>
      <c r="D958" s="103">
        <v>0.001936662617862364</v>
      </c>
      <c r="E958" s="103">
        <v>1.8703774998506126</v>
      </c>
      <c r="F958" s="89" t="s">
        <v>1347</v>
      </c>
      <c r="G958" s="89" t="b">
        <v>0</v>
      </c>
      <c r="H958" s="89" t="b">
        <v>0</v>
      </c>
      <c r="I958" s="89" t="b">
        <v>0</v>
      </c>
      <c r="J958" s="89" t="b">
        <v>0</v>
      </c>
      <c r="K958" s="89" t="b">
        <v>0</v>
      </c>
      <c r="L958" s="89" t="b">
        <v>0</v>
      </c>
    </row>
    <row r="959" spans="1:12" ht="15">
      <c r="A959" s="90" t="s">
        <v>1455</v>
      </c>
      <c r="B959" s="89" t="s">
        <v>1456</v>
      </c>
      <c r="C959" s="89">
        <v>7</v>
      </c>
      <c r="D959" s="103">
        <v>0.0012832825450535064</v>
      </c>
      <c r="E959" s="103">
        <v>0.8281798200561578</v>
      </c>
      <c r="F959" s="89" t="s">
        <v>1347</v>
      </c>
      <c r="G959" s="89" t="b">
        <v>0</v>
      </c>
      <c r="H959" s="89" t="b">
        <v>0</v>
      </c>
      <c r="I959" s="89" t="b">
        <v>0</v>
      </c>
      <c r="J959" s="89" t="b">
        <v>0</v>
      </c>
      <c r="K959" s="89" t="b">
        <v>0</v>
      </c>
      <c r="L959" s="89" t="b">
        <v>0</v>
      </c>
    </row>
    <row r="960" spans="1:12" ht="15">
      <c r="A960" s="90" t="s">
        <v>1480</v>
      </c>
      <c r="B960" s="89" t="s">
        <v>1468</v>
      </c>
      <c r="C960" s="89">
        <v>7</v>
      </c>
      <c r="D960" s="103">
        <v>0.002319003291761251</v>
      </c>
      <c r="E960" s="103">
        <v>2.006818268125719</v>
      </c>
      <c r="F960" s="89" t="s">
        <v>1347</v>
      </c>
      <c r="G960" s="89" t="b">
        <v>0</v>
      </c>
      <c r="H960" s="89" t="b">
        <v>0</v>
      </c>
      <c r="I960" s="89" t="b">
        <v>0</v>
      </c>
      <c r="J960" s="89" t="b">
        <v>0</v>
      </c>
      <c r="K960" s="89" t="b">
        <v>0</v>
      </c>
      <c r="L960" s="89" t="b">
        <v>0</v>
      </c>
    </row>
    <row r="961" spans="1:12" ht="15">
      <c r="A961" s="90" t="s">
        <v>1695</v>
      </c>
      <c r="B961" s="89" t="s">
        <v>1729</v>
      </c>
      <c r="C961" s="89">
        <v>6</v>
      </c>
      <c r="D961" s="103">
        <v>0.003138793716921547</v>
      </c>
      <c r="E961" s="103">
        <v>2.6140178991060923</v>
      </c>
      <c r="F961" s="89" t="s">
        <v>1347</v>
      </c>
      <c r="G961" s="89" t="b">
        <v>0</v>
      </c>
      <c r="H961" s="89" t="b">
        <v>0</v>
      </c>
      <c r="I961" s="89" t="b">
        <v>0</v>
      </c>
      <c r="J961" s="89" t="b">
        <v>0</v>
      </c>
      <c r="K961" s="89" t="b">
        <v>0</v>
      </c>
      <c r="L961" s="89" t="b">
        <v>0</v>
      </c>
    </row>
    <row r="962" spans="1:12" ht="15">
      <c r="A962" s="90" t="s">
        <v>1455</v>
      </c>
      <c r="B962" s="89" t="s">
        <v>1489</v>
      </c>
      <c r="C962" s="89">
        <v>6</v>
      </c>
      <c r="D962" s="103">
        <v>0.001686296753524774</v>
      </c>
      <c r="E962" s="103">
        <v>1.3709798504197979</v>
      </c>
      <c r="F962" s="89" t="s">
        <v>1347</v>
      </c>
      <c r="G962" s="89" t="b">
        <v>0</v>
      </c>
      <c r="H962" s="89" t="b">
        <v>0</v>
      </c>
      <c r="I962" s="89" t="b">
        <v>0</v>
      </c>
      <c r="J962" s="89" t="b">
        <v>0</v>
      </c>
      <c r="K962" s="89" t="b">
        <v>0</v>
      </c>
      <c r="L962" s="89" t="b">
        <v>0</v>
      </c>
    </row>
    <row r="963" spans="1:12" ht="15">
      <c r="A963" s="90" t="s">
        <v>1571</v>
      </c>
      <c r="B963" s="89" t="s">
        <v>1549</v>
      </c>
      <c r="C963" s="89">
        <v>5</v>
      </c>
      <c r="D963" s="103">
        <v>0.0014052472946039782</v>
      </c>
      <c r="E963" s="103">
        <v>2.467889863427854</v>
      </c>
      <c r="F963" s="89" t="s">
        <v>1347</v>
      </c>
      <c r="G963" s="89" t="b">
        <v>1</v>
      </c>
      <c r="H963" s="89" t="b">
        <v>0</v>
      </c>
      <c r="I963" s="89" t="b">
        <v>0</v>
      </c>
      <c r="J963" s="89" t="b">
        <v>0</v>
      </c>
      <c r="K963" s="89" t="b">
        <v>0</v>
      </c>
      <c r="L963" s="89" t="b">
        <v>0</v>
      </c>
    </row>
    <row r="964" spans="1:12" ht="15">
      <c r="A964" s="90" t="s">
        <v>1488</v>
      </c>
      <c r="B964" s="89" t="s">
        <v>1484</v>
      </c>
      <c r="C964" s="89">
        <v>4</v>
      </c>
      <c r="D964" s="103">
        <v>0.002092529144614365</v>
      </c>
      <c r="E964" s="103">
        <v>2.6140178991060923</v>
      </c>
      <c r="F964" s="89" t="s">
        <v>1347</v>
      </c>
      <c r="G964" s="89" t="b">
        <v>0</v>
      </c>
      <c r="H964" s="89" t="b">
        <v>0</v>
      </c>
      <c r="I964" s="89" t="b">
        <v>0</v>
      </c>
      <c r="J964" s="89" t="b">
        <v>0</v>
      </c>
      <c r="K964" s="89" t="b">
        <v>0</v>
      </c>
      <c r="L964" s="89" t="b">
        <v>0</v>
      </c>
    </row>
    <row r="965" spans="1:12" ht="15">
      <c r="A965" s="90" t="s">
        <v>1835</v>
      </c>
      <c r="B965" s="89" t="s">
        <v>1970</v>
      </c>
      <c r="C965" s="89">
        <v>4</v>
      </c>
      <c r="D965" s="103">
        <v>0.002092529144614365</v>
      </c>
      <c r="E965" s="103">
        <v>2.517107886098036</v>
      </c>
      <c r="F965" s="89" t="s">
        <v>1347</v>
      </c>
      <c r="G965" s="89" t="b">
        <v>0</v>
      </c>
      <c r="H965" s="89" t="b">
        <v>0</v>
      </c>
      <c r="I965" s="89" t="b">
        <v>0</v>
      </c>
      <c r="J965" s="89" t="b">
        <v>0</v>
      </c>
      <c r="K965" s="89" t="b">
        <v>0</v>
      </c>
      <c r="L965" s="89" t="b">
        <v>0</v>
      </c>
    </row>
    <row r="966" spans="1:12" ht="15">
      <c r="A966" s="90" t="s">
        <v>1702</v>
      </c>
      <c r="B966" s="89" t="s">
        <v>1511</v>
      </c>
      <c r="C966" s="89">
        <v>4</v>
      </c>
      <c r="D966" s="103">
        <v>0.002092529144614365</v>
      </c>
      <c r="E966" s="103">
        <v>2.6931991451537174</v>
      </c>
      <c r="F966" s="89" t="s">
        <v>1347</v>
      </c>
      <c r="G966" s="89" t="b">
        <v>0</v>
      </c>
      <c r="H966" s="89" t="b">
        <v>0</v>
      </c>
      <c r="I966" s="89" t="b">
        <v>0</v>
      </c>
      <c r="J966" s="89" t="b">
        <v>0</v>
      </c>
      <c r="K966" s="89" t="b">
        <v>0</v>
      </c>
      <c r="L966" s="89" t="b">
        <v>0</v>
      </c>
    </row>
    <row r="967" spans="1:12" ht="15">
      <c r="A967" s="90" t="s">
        <v>2274</v>
      </c>
      <c r="B967" s="89" t="s">
        <v>2066</v>
      </c>
      <c r="C967" s="89">
        <v>4</v>
      </c>
      <c r="D967" s="103">
        <v>0.002092529144614365</v>
      </c>
      <c r="E967" s="103">
        <v>2.7901091581617736</v>
      </c>
      <c r="F967" s="89" t="s">
        <v>1347</v>
      </c>
      <c r="G967" s="89" t="b">
        <v>0</v>
      </c>
      <c r="H967" s="89" t="b">
        <v>0</v>
      </c>
      <c r="I967" s="89" t="b">
        <v>0</v>
      </c>
      <c r="J967" s="89" t="b">
        <v>0</v>
      </c>
      <c r="K967" s="89" t="b">
        <v>0</v>
      </c>
      <c r="L967" s="89" t="b">
        <v>0</v>
      </c>
    </row>
    <row r="968" spans="1:12" ht="15">
      <c r="A968" s="90" t="s">
        <v>1857</v>
      </c>
      <c r="B968" s="89" t="s">
        <v>1456</v>
      </c>
      <c r="C968" s="89">
        <v>4</v>
      </c>
      <c r="D968" s="103">
        <v>0.0016083634901487736</v>
      </c>
      <c r="E968" s="103">
        <v>1.6362942938172447</v>
      </c>
      <c r="F968" s="89" t="s">
        <v>1347</v>
      </c>
      <c r="G968" s="89" t="b">
        <v>0</v>
      </c>
      <c r="H968" s="89" t="b">
        <v>0</v>
      </c>
      <c r="I968" s="89" t="b">
        <v>0</v>
      </c>
      <c r="J968" s="89" t="b">
        <v>0</v>
      </c>
      <c r="K968" s="89" t="b">
        <v>0</v>
      </c>
      <c r="L968" s="89" t="b">
        <v>0</v>
      </c>
    </row>
    <row r="969" spans="1:12" ht="15">
      <c r="A969" s="90" t="s">
        <v>1549</v>
      </c>
      <c r="B969" s="89" t="s">
        <v>1498</v>
      </c>
      <c r="C969" s="89">
        <v>4</v>
      </c>
      <c r="D969" s="103">
        <v>0.0013251447381492864</v>
      </c>
      <c r="E969" s="103">
        <v>2.1491311008034417</v>
      </c>
      <c r="F969" s="89" t="s">
        <v>1347</v>
      </c>
      <c r="G969" s="89" t="b">
        <v>0</v>
      </c>
      <c r="H969" s="89" t="b">
        <v>0</v>
      </c>
      <c r="I969" s="89" t="b">
        <v>0</v>
      </c>
      <c r="J969" s="89" t="b">
        <v>0</v>
      </c>
      <c r="K969" s="89" t="b">
        <v>0</v>
      </c>
      <c r="L969" s="89" t="b">
        <v>0</v>
      </c>
    </row>
    <row r="970" spans="1:12" ht="15">
      <c r="A970" s="90" t="s">
        <v>1645</v>
      </c>
      <c r="B970" s="89" t="s">
        <v>2239</v>
      </c>
      <c r="C970" s="89">
        <v>4</v>
      </c>
      <c r="D970" s="103">
        <v>0.002092529144614365</v>
      </c>
      <c r="E970" s="103">
        <v>2.547071109475479</v>
      </c>
      <c r="F970" s="89" t="s">
        <v>1347</v>
      </c>
      <c r="G970" s="89" t="b">
        <v>0</v>
      </c>
      <c r="H970" s="89" t="b">
        <v>0</v>
      </c>
      <c r="I970" s="89" t="b">
        <v>0</v>
      </c>
      <c r="J970" s="89" t="b">
        <v>0</v>
      </c>
      <c r="K970" s="89" t="b">
        <v>0</v>
      </c>
      <c r="L970" s="89" t="b">
        <v>0</v>
      </c>
    </row>
    <row r="971" spans="1:12" ht="15">
      <c r="A971" s="90" t="s">
        <v>2204</v>
      </c>
      <c r="B971" s="89" t="s">
        <v>2273</v>
      </c>
      <c r="C971" s="89">
        <v>4</v>
      </c>
      <c r="D971" s="103">
        <v>0.002092529144614365</v>
      </c>
      <c r="E971" s="103">
        <v>2.7901091581617736</v>
      </c>
      <c r="F971" s="89" t="s">
        <v>1347</v>
      </c>
      <c r="G971" s="89" t="b">
        <v>0</v>
      </c>
      <c r="H971" s="89" t="b">
        <v>0</v>
      </c>
      <c r="I971" s="89" t="b">
        <v>0</v>
      </c>
      <c r="J971" s="89" t="b">
        <v>0</v>
      </c>
      <c r="K971" s="89" t="b">
        <v>0</v>
      </c>
      <c r="L971" s="89" t="b">
        <v>0</v>
      </c>
    </row>
    <row r="972" spans="1:12" ht="15">
      <c r="A972" s="90" t="s">
        <v>1526</v>
      </c>
      <c r="B972" s="89" t="s">
        <v>1962</v>
      </c>
      <c r="C972" s="89">
        <v>4</v>
      </c>
      <c r="D972" s="103">
        <v>0.0016083634901487736</v>
      </c>
      <c r="E972" s="103">
        <v>2.450161096467423</v>
      </c>
      <c r="F972" s="89" t="s">
        <v>1347</v>
      </c>
      <c r="G972" s="89" t="b">
        <v>0</v>
      </c>
      <c r="H972" s="89" t="b">
        <v>0</v>
      </c>
      <c r="I972" s="89" t="b">
        <v>0</v>
      </c>
      <c r="J972" s="89" t="b">
        <v>0</v>
      </c>
      <c r="K972" s="89" t="b">
        <v>0</v>
      </c>
      <c r="L972" s="89" t="b">
        <v>0</v>
      </c>
    </row>
    <row r="973" spans="1:12" ht="15">
      <c r="A973" s="90" t="s">
        <v>1962</v>
      </c>
      <c r="B973" s="89" t="s">
        <v>1540</v>
      </c>
      <c r="C973" s="89">
        <v>4</v>
      </c>
      <c r="D973" s="103">
        <v>0.0016083634901487736</v>
      </c>
      <c r="E973" s="103">
        <v>2.450161096467423</v>
      </c>
      <c r="F973" s="89" t="s">
        <v>1347</v>
      </c>
      <c r="G973" s="89" t="b">
        <v>0</v>
      </c>
      <c r="H973" s="89" t="b">
        <v>0</v>
      </c>
      <c r="I973" s="89" t="b">
        <v>0</v>
      </c>
      <c r="J973" s="89" t="b">
        <v>0</v>
      </c>
      <c r="K973" s="89" t="b">
        <v>0</v>
      </c>
      <c r="L973" s="89" t="b">
        <v>0</v>
      </c>
    </row>
    <row r="974" spans="1:12" ht="15">
      <c r="A974" s="90" t="s">
        <v>2066</v>
      </c>
      <c r="B974" s="89" t="s">
        <v>1695</v>
      </c>
      <c r="C974" s="89">
        <v>4</v>
      </c>
      <c r="D974" s="103">
        <v>0.002092529144614365</v>
      </c>
      <c r="E974" s="103">
        <v>2.6140178991060923</v>
      </c>
      <c r="F974" s="89" t="s">
        <v>1347</v>
      </c>
      <c r="G974" s="89" t="b">
        <v>0</v>
      </c>
      <c r="H974" s="89" t="b">
        <v>0</v>
      </c>
      <c r="I974" s="89" t="b">
        <v>0</v>
      </c>
      <c r="J974" s="89" t="b">
        <v>0</v>
      </c>
      <c r="K974" s="89" t="b">
        <v>0</v>
      </c>
      <c r="L974" s="89" t="b">
        <v>0</v>
      </c>
    </row>
    <row r="975" spans="1:12" ht="15">
      <c r="A975" s="90" t="s">
        <v>1795</v>
      </c>
      <c r="B975" s="89" t="s">
        <v>1510</v>
      </c>
      <c r="C975" s="89">
        <v>3</v>
      </c>
      <c r="D975" s="103">
        <v>0.0012062726176115801</v>
      </c>
      <c r="E975" s="103">
        <v>2.5682604085454175</v>
      </c>
      <c r="F975" s="89" t="s">
        <v>1347</v>
      </c>
      <c r="G975" s="89" t="b">
        <v>0</v>
      </c>
      <c r="H975" s="89" t="b">
        <v>0</v>
      </c>
      <c r="I975" s="89" t="b">
        <v>0</v>
      </c>
      <c r="J975" s="89" t="b">
        <v>0</v>
      </c>
      <c r="K975" s="89" t="b">
        <v>0</v>
      </c>
      <c r="L975" s="89" t="b">
        <v>0</v>
      </c>
    </row>
    <row r="976" spans="1:12" ht="15">
      <c r="A976" s="90" t="s">
        <v>1676</v>
      </c>
      <c r="B976" s="89" t="s">
        <v>1504</v>
      </c>
      <c r="C976" s="89">
        <v>3</v>
      </c>
      <c r="D976" s="103">
        <v>0.0015693968584607734</v>
      </c>
      <c r="E976" s="103">
        <v>2.2672304128814362</v>
      </c>
      <c r="F976" s="89" t="s">
        <v>1347</v>
      </c>
      <c r="G976" s="89" t="b">
        <v>0</v>
      </c>
      <c r="H976" s="89" t="b">
        <v>0</v>
      </c>
      <c r="I976" s="89" t="b">
        <v>0</v>
      </c>
      <c r="J976" s="89" t="b">
        <v>0</v>
      </c>
      <c r="K976" s="89" t="b">
        <v>0</v>
      </c>
      <c r="L976" s="89" t="b">
        <v>0</v>
      </c>
    </row>
    <row r="977" spans="1:12" ht="15">
      <c r="A977" s="90" t="s">
        <v>2516</v>
      </c>
      <c r="B977" s="89" t="s">
        <v>1499</v>
      </c>
      <c r="C977" s="89">
        <v>3</v>
      </c>
      <c r="D977" s="103">
        <v>0.0015693968584607734</v>
      </c>
      <c r="E977" s="103">
        <v>2.6931991451537174</v>
      </c>
      <c r="F977" s="89" t="s">
        <v>1347</v>
      </c>
      <c r="G977" s="89" t="b">
        <v>0</v>
      </c>
      <c r="H977" s="89" t="b">
        <v>0</v>
      </c>
      <c r="I977" s="89" t="b">
        <v>0</v>
      </c>
      <c r="J977" s="89" t="b">
        <v>0</v>
      </c>
      <c r="K977" s="89" t="b">
        <v>0</v>
      </c>
      <c r="L977" s="89" t="b">
        <v>0</v>
      </c>
    </row>
    <row r="978" spans="1:12" ht="15">
      <c r="A978" s="90" t="s">
        <v>1538</v>
      </c>
      <c r="B978" s="89" t="s">
        <v>1456</v>
      </c>
      <c r="C978" s="89">
        <v>3</v>
      </c>
      <c r="D978" s="103">
        <v>0.0012062726176115801</v>
      </c>
      <c r="E978" s="103">
        <v>1.4144455442008883</v>
      </c>
      <c r="F978" s="89" t="s">
        <v>1347</v>
      </c>
      <c r="G978" s="89" t="b">
        <v>0</v>
      </c>
      <c r="H978" s="89" t="b">
        <v>0</v>
      </c>
      <c r="I978" s="89" t="b">
        <v>0</v>
      </c>
      <c r="J978" s="89" t="b">
        <v>0</v>
      </c>
      <c r="K978" s="89" t="b">
        <v>0</v>
      </c>
      <c r="L978" s="89" t="b">
        <v>0</v>
      </c>
    </row>
    <row r="979" spans="1:12" ht="15">
      <c r="A979" s="90" t="s">
        <v>1511</v>
      </c>
      <c r="B979" s="89" t="s">
        <v>1580</v>
      </c>
      <c r="C979" s="89">
        <v>3</v>
      </c>
      <c r="D979" s="103">
        <v>0.0015693968584607734</v>
      </c>
      <c r="E979" s="103">
        <v>2.6931991451537174</v>
      </c>
      <c r="F979" s="89" t="s">
        <v>1347</v>
      </c>
      <c r="G979" s="89" t="b">
        <v>0</v>
      </c>
      <c r="H979" s="89" t="b">
        <v>0</v>
      </c>
      <c r="I979" s="89" t="b">
        <v>0</v>
      </c>
      <c r="J979" s="89" t="b">
        <v>0</v>
      </c>
      <c r="K979" s="89" t="b">
        <v>0</v>
      </c>
      <c r="L979" s="89" t="b">
        <v>0</v>
      </c>
    </row>
    <row r="980" spans="1:12" ht="15">
      <c r="A980" s="90" t="s">
        <v>1922</v>
      </c>
      <c r="B980" s="89" t="s">
        <v>1515</v>
      </c>
      <c r="C980" s="89">
        <v>3</v>
      </c>
      <c r="D980" s="103">
        <v>0.0015693968584607734</v>
      </c>
      <c r="E980" s="103">
        <v>2.13689664438643</v>
      </c>
      <c r="F980" s="89" t="s">
        <v>1347</v>
      </c>
      <c r="G980" s="89" t="b">
        <v>0</v>
      </c>
      <c r="H980" s="89" t="b">
        <v>0</v>
      </c>
      <c r="I980" s="89" t="b">
        <v>0</v>
      </c>
      <c r="J980" s="89" t="b">
        <v>1</v>
      </c>
      <c r="K980" s="89" t="b">
        <v>0</v>
      </c>
      <c r="L980" s="89" t="b">
        <v>0</v>
      </c>
    </row>
    <row r="981" spans="1:12" ht="15">
      <c r="A981" s="90" t="s">
        <v>1460</v>
      </c>
      <c r="B981" s="89" t="s">
        <v>1564</v>
      </c>
      <c r="C981" s="89">
        <v>3</v>
      </c>
      <c r="D981" s="103">
        <v>0.0009938585536119647</v>
      </c>
      <c r="E981" s="103">
        <v>1.7901091581617736</v>
      </c>
      <c r="F981" s="89" t="s">
        <v>1347</v>
      </c>
      <c r="G981" s="89" t="b">
        <v>0</v>
      </c>
      <c r="H981" s="89" t="b">
        <v>0</v>
      </c>
      <c r="I981" s="89" t="b">
        <v>0</v>
      </c>
      <c r="J981" s="89" t="b">
        <v>0</v>
      </c>
      <c r="K981" s="89" t="b">
        <v>0</v>
      </c>
      <c r="L981" s="89" t="b">
        <v>0</v>
      </c>
    </row>
    <row r="982" spans="1:12" ht="15">
      <c r="A982" s="90" t="s">
        <v>1456</v>
      </c>
      <c r="B982" s="89" t="s">
        <v>1459</v>
      </c>
      <c r="C982" s="89">
        <v>3</v>
      </c>
      <c r="D982" s="103">
        <v>0.0009938585536119647</v>
      </c>
      <c r="E982" s="103">
        <v>0.6237777363952487</v>
      </c>
      <c r="F982" s="89" t="s">
        <v>1347</v>
      </c>
      <c r="G982" s="89" t="b">
        <v>0</v>
      </c>
      <c r="H982" s="89" t="b">
        <v>0</v>
      </c>
      <c r="I982" s="89" t="b">
        <v>0</v>
      </c>
      <c r="J982" s="89" t="b">
        <v>0</v>
      </c>
      <c r="K982" s="89" t="b">
        <v>0</v>
      </c>
      <c r="L982" s="89" t="b">
        <v>0</v>
      </c>
    </row>
    <row r="983" spans="1:12" ht="15">
      <c r="A983" s="90" t="s">
        <v>1549</v>
      </c>
      <c r="B983" s="89" t="s">
        <v>1489</v>
      </c>
      <c r="C983" s="89">
        <v>3</v>
      </c>
      <c r="D983" s="103">
        <v>0.0012062726176115801</v>
      </c>
      <c r="E983" s="103">
        <v>1.8780643285169036</v>
      </c>
      <c r="F983" s="89" t="s">
        <v>1347</v>
      </c>
      <c r="G983" s="89" t="b">
        <v>0</v>
      </c>
      <c r="H983" s="89" t="b">
        <v>0</v>
      </c>
      <c r="I983" s="89" t="b">
        <v>0</v>
      </c>
      <c r="J983" s="89" t="b">
        <v>0</v>
      </c>
      <c r="K983" s="89" t="b">
        <v>0</v>
      </c>
      <c r="L983" s="89" t="b">
        <v>0</v>
      </c>
    </row>
    <row r="984" spans="1:12" ht="15">
      <c r="A984" s="90" t="s">
        <v>1458</v>
      </c>
      <c r="B984" s="89" t="s">
        <v>1560</v>
      </c>
      <c r="C984" s="89">
        <v>3</v>
      </c>
      <c r="D984" s="103">
        <v>0.0012062726176115801</v>
      </c>
      <c r="E984" s="103">
        <v>1.6439811224835357</v>
      </c>
      <c r="F984" s="89" t="s">
        <v>1347</v>
      </c>
      <c r="G984" s="89" t="b">
        <v>0</v>
      </c>
      <c r="H984" s="89" t="b">
        <v>0</v>
      </c>
      <c r="I984" s="89" t="b">
        <v>0</v>
      </c>
      <c r="J984" s="89" t="b">
        <v>0</v>
      </c>
      <c r="K984" s="89" t="b">
        <v>0</v>
      </c>
      <c r="L984" s="89" t="b">
        <v>0</v>
      </c>
    </row>
    <row r="985" spans="1:12" ht="15">
      <c r="A985" s="90" t="s">
        <v>1751</v>
      </c>
      <c r="B985" s="89" t="s">
        <v>1459</v>
      </c>
      <c r="C985" s="89">
        <v>3</v>
      </c>
      <c r="D985" s="103">
        <v>0.0009938585536119647</v>
      </c>
      <c r="E985" s="103">
        <v>1.6651704215534737</v>
      </c>
      <c r="F985" s="89" t="s">
        <v>1347</v>
      </c>
      <c r="G985" s="89" t="b">
        <v>0</v>
      </c>
      <c r="H985" s="89" t="b">
        <v>0</v>
      </c>
      <c r="I985" s="89" t="b">
        <v>0</v>
      </c>
      <c r="J985" s="89" t="b">
        <v>0</v>
      </c>
      <c r="K985" s="89" t="b">
        <v>0</v>
      </c>
      <c r="L985" s="89" t="b">
        <v>0</v>
      </c>
    </row>
    <row r="986" spans="1:12" ht="15">
      <c r="A986" s="90" t="s">
        <v>1464</v>
      </c>
      <c r="B986" s="89" t="s">
        <v>1775</v>
      </c>
      <c r="C986" s="89">
        <v>3</v>
      </c>
      <c r="D986" s="103">
        <v>0.0012062726176115801</v>
      </c>
      <c r="E986" s="103">
        <v>2.325222359859123</v>
      </c>
      <c r="F986" s="89" t="s">
        <v>1347</v>
      </c>
      <c r="G986" s="89" t="b">
        <v>0</v>
      </c>
      <c r="H986" s="89" t="b">
        <v>0</v>
      </c>
      <c r="I986" s="89" t="b">
        <v>0</v>
      </c>
      <c r="J986" s="89" t="b">
        <v>1</v>
      </c>
      <c r="K986" s="89" t="b">
        <v>0</v>
      </c>
      <c r="L986" s="89" t="b">
        <v>0</v>
      </c>
    </row>
    <row r="987" spans="1:12" ht="15">
      <c r="A987" s="90" t="s">
        <v>2551</v>
      </c>
      <c r="B987" s="89" t="s">
        <v>1469</v>
      </c>
      <c r="C987" s="89">
        <v>3</v>
      </c>
      <c r="D987" s="103">
        <v>0.0015693968584607734</v>
      </c>
      <c r="E987" s="103">
        <v>2.1134155485369073</v>
      </c>
      <c r="F987" s="89" t="s">
        <v>1347</v>
      </c>
      <c r="G987" s="89" t="b">
        <v>0</v>
      </c>
      <c r="H987" s="89" t="b">
        <v>0</v>
      </c>
      <c r="I987" s="89" t="b">
        <v>0</v>
      </c>
      <c r="J987" s="89" t="b">
        <v>0</v>
      </c>
      <c r="K987" s="89" t="b">
        <v>0</v>
      </c>
      <c r="L987" s="89" t="b">
        <v>0</v>
      </c>
    </row>
    <row r="988" spans="1:12" ht="15">
      <c r="A988" s="90" t="s">
        <v>1745</v>
      </c>
      <c r="B988" s="89" t="s">
        <v>1509</v>
      </c>
      <c r="C988" s="89">
        <v>3</v>
      </c>
      <c r="D988" s="103">
        <v>0.0015693968584607734</v>
      </c>
      <c r="E988" s="103">
        <v>2.6651704215534737</v>
      </c>
      <c r="F988" s="89" t="s">
        <v>1347</v>
      </c>
      <c r="G988" s="89" t="b">
        <v>0</v>
      </c>
      <c r="H988" s="89" t="b">
        <v>0</v>
      </c>
      <c r="I988" s="89" t="b">
        <v>0</v>
      </c>
      <c r="J988" s="89" t="b">
        <v>0</v>
      </c>
      <c r="K988" s="89" t="b">
        <v>0</v>
      </c>
      <c r="L988" s="89" t="b">
        <v>0</v>
      </c>
    </row>
    <row r="989" spans="1:12" ht="15">
      <c r="A989" s="90" t="s">
        <v>1704</v>
      </c>
      <c r="B989" s="89" t="s">
        <v>525</v>
      </c>
      <c r="C989" s="89">
        <v>3</v>
      </c>
      <c r="D989" s="103">
        <v>0.0015693968584607734</v>
      </c>
      <c r="E989" s="103">
        <v>2.9150478947700735</v>
      </c>
      <c r="F989" s="89" t="s">
        <v>1347</v>
      </c>
      <c r="G989" s="89" t="b">
        <v>0</v>
      </c>
      <c r="H989" s="89" t="b">
        <v>0</v>
      </c>
      <c r="I989" s="89" t="b">
        <v>0</v>
      </c>
      <c r="J989" s="89" t="b">
        <v>0</v>
      </c>
      <c r="K989" s="89" t="b">
        <v>0</v>
      </c>
      <c r="L989" s="89" t="b">
        <v>0</v>
      </c>
    </row>
    <row r="990" spans="1:12" ht="15">
      <c r="A990" s="90" t="s">
        <v>1463</v>
      </c>
      <c r="B990" s="89" t="s">
        <v>1721</v>
      </c>
      <c r="C990" s="89">
        <v>3</v>
      </c>
      <c r="D990" s="103">
        <v>0.0015693968584607734</v>
      </c>
      <c r="E990" s="103">
        <v>2.6140178991060923</v>
      </c>
      <c r="F990" s="89" t="s">
        <v>1347</v>
      </c>
      <c r="G990" s="89" t="b">
        <v>0</v>
      </c>
      <c r="H990" s="89" t="b">
        <v>0</v>
      </c>
      <c r="I990" s="89" t="b">
        <v>0</v>
      </c>
      <c r="J990" s="89" t="b">
        <v>0</v>
      </c>
      <c r="K990" s="89" t="b">
        <v>0</v>
      </c>
      <c r="L990" s="89" t="b">
        <v>0</v>
      </c>
    </row>
    <row r="991" spans="1:12" ht="15">
      <c r="A991" s="90" t="s">
        <v>1580</v>
      </c>
      <c r="B991" s="89" t="s">
        <v>2516</v>
      </c>
      <c r="C991" s="89">
        <v>3</v>
      </c>
      <c r="D991" s="103">
        <v>0.0015693968584607734</v>
      </c>
      <c r="E991" s="103">
        <v>2.9150478947700735</v>
      </c>
      <c r="F991" s="89" t="s">
        <v>1347</v>
      </c>
      <c r="G991" s="89" t="b">
        <v>0</v>
      </c>
      <c r="H991" s="89" t="b">
        <v>0</v>
      </c>
      <c r="I991" s="89" t="b">
        <v>0</v>
      </c>
      <c r="J991" s="89" t="b">
        <v>0</v>
      </c>
      <c r="K991" s="89" t="b">
        <v>0</v>
      </c>
      <c r="L991" s="89" t="b">
        <v>0</v>
      </c>
    </row>
    <row r="992" spans="1:12" ht="15">
      <c r="A992" s="90" t="s">
        <v>1456</v>
      </c>
      <c r="B992" s="89" t="s">
        <v>1480</v>
      </c>
      <c r="C992" s="89">
        <v>3</v>
      </c>
      <c r="D992" s="103">
        <v>0.0012062726176115801</v>
      </c>
      <c r="E992" s="103">
        <v>1.1289277147151546</v>
      </c>
      <c r="F992" s="89" t="s">
        <v>1347</v>
      </c>
      <c r="G992" s="89" t="b">
        <v>0</v>
      </c>
      <c r="H992" s="89" t="b">
        <v>0</v>
      </c>
      <c r="I992" s="89" t="b">
        <v>0</v>
      </c>
      <c r="J992" s="89" t="b">
        <v>0</v>
      </c>
      <c r="K992" s="89" t="b">
        <v>0</v>
      </c>
      <c r="L992" s="89" t="b">
        <v>0</v>
      </c>
    </row>
    <row r="993" spans="1:12" ht="15">
      <c r="A993" s="90" t="s">
        <v>1455</v>
      </c>
      <c r="B993" s="89" t="s">
        <v>1460</v>
      </c>
      <c r="C993" s="89">
        <v>3</v>
      </c>
      <c r="D993" s="103">
        <v>0.0009938585536119647</v>
      </c>
      <c r="E993" s="103">
        <v>0.7389566357143923</v>
      </c>
      <c r="F993" s="89" t="s">
        <v>1347</v>
      </c>
      <c r="G993" s="89" t="b">
        <v>0</v>
      </c>
      <c r="H993" s="89" t="b">
        <v>0</v>
      </c>
      <c r="I993" s="89" t="b">
        <v>0</v>
      </c>
      <c r="J993" s="89" t="b">
        <v>0</v>
      </c>
      <c r="K993" s="89" t="b">
        <v>0</v>
      </c>
      <c r="L993" s="89" t="b">
        <v>0</v>
      </c>
    </row>
    <row r="994" spans="1:12" ht="15">
      <c r="A994" s="90" t="s">
        <v>2995</v>
      </c>
      <c r="B994" s="89" t="s">
        <v>3114</v>
      </c>
      <c r="C994" s="89">
        <v>2</v>
      </c>
      <c r="D994" s="103">
        <v>0.0010462645723071824</v>
      </c>
      <c r="E994" s="103">
        <v>3.091139153825755</v>
      </c>
      <c r="F994" s="89" t="s">
        <v>1347</v>
      </c>
      <c r="G994" s="89" t="b">
        <v>0</v>
      </c>
      <c r="H994" s="89" t="b">
        <v>0</v>
      </c>
      <c r="I994" s="89" t="b">
        <v>0</v>
      </c>
      <c r="J994" s="89" t="b">
        <v>0</v>
      </c>
      <c r="K994" s="89" t="b">
        <v>0</v>
      </c>
      <c r="L994" s="89" t="b">
        <v>0</v>
      </c>
    </row>
    <row r="995" spans="1:12" ht="15">
      <c r="A995" s="90" t="s">
        <v>1457</v>
      </c>
      <c r="B995" s="89" t="s">
        <v>2369</v>
      </c>
      <c r="C995" s="89">
        <v>2</v>
      </c>
      <c r="D995" s="103">
        <v>0.0008041817450743868</v>
      </c>
      <c r="E995" s="103">
        <v>1.88701917116983</v>
      </c>
      <c r="F995" s="89" t="s">
        <v>1347</v>
      </c>
      <c r="G995" s="89" t="b">
        <v>0</v>
      </c>
      <c r="H995" s="89" t="b">
        <v>0</v>
      </c>
      <c r="I995" s="89" t="b">
        <v>0</v>
      </c>
      <c r="J995" s="89" t="b">
        <v>0</v>
      </c>
      <c r="K995" s="89" t="b">
        <v>0</v>
      </c>
      <c r="L995" s="89" t="b">
        <v>0</v>
      </c>
    </row>
    <row r="996" spans="1:12" ht="15">
      <c r="A996" s="90" t="s">
        <v>3401</v>
      </c>
      <c r="B996" s="89" t="s">
        <v>2862</v>
      </c>
      <c r="C996" s="89">
        <v>2</v>
      </c>
      <c r="D996" s="103">
        <v>0.0008041817450743868</v>
      </c>
      <c r="E996" s="103">
        <v>3.091139153825755</v>
      </c>
      <c r="F996" s="89" t="s">
        <v>1347</v>
      </c>
      <c r="G996" s="89" t="b">
        <v>0</v>
      </c>
      <c r="H996" s="89" t="b">
        <v>0</v>
      </c>
      <c r="I996" s="89" t="b">
        <v>0</v>
      </c>
      <c r="J996" s="89" t="b">
        <v>0</v>
      </c>
      <c r="K996" s="89" t="b">
        <v>0</v>
      </c>
      <c r="L996" s="89" t="b">
        <v>0</v>
      </c>
    </row>
    <row r="997" spans="1:12" ht="15">
      <c r="A997" s="90" t="s">
        <v>1462</v>
      </c>
      <c r="B997" s="89" t="s">
        <v>1487</v>
      </c>
      <c r="C997" s="89">
        <v>2</v>
      </c>
      <c r="D997" s="103">
        <v>0.0008041817450743868</v>
      </c>
      <c r="E997" s="103">
        <v>1.5085077143361185</v>
      </c>
      <c r="F997" s="89" t="s">
        <v>1347</v>
      </c>
      <c r="G997" s="89" t="b">
        <v>0</v>
      </c>
      <c r="H997" s="89" t="b">
        <v>0</v>
      </c>
      <c r="I997" s="89" t="b">
        <v>0</v>
      </c>
      <c r="J997" s="89" t="b">
        <v>0</v>
      </c>
      <c r="K997" s="89" t="b">
        <v>0</v>
      </c>
      <c r="L997" s="89" t="b">
        <v>0</v>
      </c>
    </row>
    <row r="998" spans="1:12" ht="15">
      <c r="A998" s="90" t="s">
        <v>2379</v>
      </c>
      <c r="B998" s="89" t="s">
        <v>3330</v>
      </c>
      <c r="C998" s="89">
        <v>2</v>
      </c>
      <c r="D998" s="103">
        <v>0.0010462645723071824</v>
      </c>
      <c r="E998" s="103">
        <v>2.9150478947700735</v>
      </c>
      <c r="F998" s="89" t="s">
        <v>1347</v>
      </c>
      <c r="G998" s="89" t="b">
        <v>0</v>
      </c>
      <c r="H998" s="89" t="b">
        <v>0</v>
      </c>
      <c r="I998" s="89" t="b">
        <v>0</v>
      </c>
      <c r="J998" s="89" t="b">
        <v>0</v>
      </c>
      <c r="K998" s="89" t="b">
        <v>1</v>
      </c>
      <c r="L998" s="89" t="b">
        <v>0</v>
      </c>
    </row>
    <row r="999" spans="1:12" ht="15">
      <c r="A999" s="90" t="s">
        <v>1486</v>
      </c>
      <c r="B999" s="89" t="s">
        <v>1480</v>
      </c>
      <c r="C999" s="89">
        <v>2</v>
      </c>
      <c r="D999" s="103">
        <v>0.0010462645723071824</v>
      </c>
      <c r="E999" s="103">
        <v>2.091139153825755</v>
      </c>
      <c r="F999" s="89" t="s">
        <v>1347</v>
      </c>
      <c r="G999" s="89" t="b">
        <v>0</v>
      </c>
      <c r="H999" s="89" t="b">
        <v>0</v>
      </c>
      <c r="I999" s="89" t="b">
        <v>0</v>
      </c>
      <c r="J999" s="89" t="b">
        <v>0</v>
      </c>
      <c r="K999" s="89" t="b">
        <v>0</v>
      </c>
      <c r="L999" s="89" t="b">
        <v>0</v>
      </c>
    </row>
    <row r="1000" spans="1:12" ht="15">
      <c r="A1000" s="90" t="s">
        <v>2187</v>
      </c>
      <c r="B1000" s="89" t="s">
        <v>1821</v>
      </c>
      <c r="C1000" s="89">
        <v>2</v>
      </c>
      <c r="D1000" s="103">
        <v>0.0010462645723071824</v>
      </c>
      <c r="E1000" s="103">
        <v>2.547071109475479</v>
      </c>
      <c r="F1000" s="89" t="s">
        <v>1347</v>
      </c>
      <c r="G1000" s="89" t="b">
        <v>0</v>
      </c>
      <c r="H1000" s="89" t="b">
        <v>0</v>
      </c>
      <c r="I1000" s="89" t="b">
        <v>0</v>
      </c>
      <c r="J1000" s="89" t="b">
        <v>0</v>
      </c>
      <c r="K1000" s="89" t="b">
        <v>0</v>
      </c>
      <c r="L1000" s="89" t="b">
        <v>0</v>
      </c>
    </row>
    <row r="1001" spans="1:12" ht="15">
      <c r="A1001" s="90" t="s">
        <v>1594</v>
      </c>
      <c r="B1001" s="89" t="s">
        <v>1666</v>
      </c>
      <c r="C1001" s="89">
        <v>2</v>
      </c>
      <c r="D1001" s="103">
        <v>0.0008041817450743868</v>
      </c>
      <c r="E1001" s="103">
        <v>3.091139153825755</v>
      </c>
      <c r="F1001" s="89" t="s">
        <v>1347</v>
      </c>
      <c r="G1001" s="89" t="b">
        <v>0</v>
      </c>
      <c r="H1001" s="89" t="b">
        <v>0</v>
      </c>
      <c r="I1001" s="89" t="b">
        <v>0</v>
      </c>
      <c r="J1001" s="89" t="b">
        <v>0</v>
      </c>
      <c r="K1001" s="89" t="b">
        <v>0</v>
      </c>
      <c r="L1001" s="89" t="b">
        <v>0</v>
      </c>
    </row>
    <row r="1002" spans="1:12" ht="15">
      <c r="A1002" s="90" t="s">
        <v>1636</v>
      </c>
      <c r="B1002" s="89" t="s">
        <v>1573</v>
      </c>
      <c r="C1002" s="89">
        <v>2</v>
      </c>
      <c r="D1002" s="103">
        <v>0.0010462645723071824</v>
      </c>
      <c r="E1002" s="103">
        <v>2.7901091581617736</v>
      </c>
      <c r="F1002" s="89" t="s">
        <v>1347</v>
      </c>
      <c r="G1002" s="89" t="b">
        <v>0</v>
      </c>
      <c r="H1002" s="89" t="b">
        <v>1</v>
      </c>
      <c r="I1002" s="89" t="b">
        <v>0</v>
      </c>
      <c r="J1002" s="89" t="b">
        <v>0</v>
      </c>
      <c r="K1002" s="89" t="b">
        <v>0</v>
      </c>
      <c r="L1002" s="89" t="b">
        <v>0</v>
      </c>
    </row>
    <row r="1003" spans="1:12" ht="15">
      <c r="A1003" s="90" t="s">
        <v>1460</v>
      </c>
      <c r="B1003" s="89" t="s">
        <v>1470</v>
      </c>
      <c r="C1003" s="89">
        <v>2</v>
      </c>
      <c r="D1003" s="103">
        <v>0.0008041817450743868</v>
      </c>
      <c r="E1003" s="103">
        <v>1.1746852052758296</v>
      </c>
      <c r="F1003" s="89" t="s">
        <v>1347</v>
      </c>
      <c r="G1003" s="89" t="b">
        <v>0</v>
      </c>
      <c r="H1003" s="89" t="b">
        <v>0</v>
      </c>
      <c r="I1003" s="89" t="b">
        <v>0</v>
      </c>
      <c r="J1003" s="89" t="b">
        <v>0</v>
      </c>
      <c r="K1003" s="89" t="b">
        <v>0</v>
      </c>
      <c r="L1003" s="89" t="b">
        <v>0</v>
      </c>
    </row>
    <row r="1004" spans="1:12" ht="15">
      <c r="A1004" s="90" t="s">
        <v>1468</v>
      </c>
      <c r="B1004" s="89" t="s">
        <v>1472</v>
      </c>
      <c r="C1004" s="89">
        <v>2</v>
      </c>
      <c r="D1004" s="103">
        <v>0.0010462645723071824</v>
      </c>
      <c r="E1004" s="103">
        <v>1.3751358101909557</v>
      </c>
      <c r="F1004" s="89" t="s">
        <v>1347</v>
      </c>
      <c r="G1004" s="89" t="b">
        <v>0</v>
      </c>
      <c r="H1004" s="89" t="b">
        <v>0</v>
      </c>
      <c r="I1004" s="89" t="b">
        <v>0</v>
      </c>
      <c r="J1004" s="89" t="b">
        <v>0</v>
      </c>
      <c r="K1004" s="89" t="b">
        <v>0</v>
      </c>
      <c r="L1004" s="89" t="b">
        <v>0</v>
      </c>
    </row>
    <row r="1005" spans="1:12" ht="15">
      <c r="A1005" s="90" t="s">
        <v>1642</v>
      </c>
      <c r="B1005" s="89" t="s">
        <v>2734</v>
      </c>
      <c r="C1005" s="89">
        <v>2</v>
      </c>
      <c r="D1005" s="103">
        <v>0.0008041817450743868</v>
      </c>
      <c r="E1005" s="103">
        <v>2.9150478947700735</v>
      </c>
      <c r="F1005" s="89" t="s">
        <v>1347</v>
      </c>
      <c r="G1005" s="89" t="b">
        <v>0</v>
      </c>
      <c r="H1005" s="89" t="b">
        <v>0</v>
      </c>
      <c r="I1005" s="89" t="b">
        <v>0</v>
      </c>
      <c r="J1005" s="89" t="b">
        <v>0</v>
      </c>
      <c r="K1005" s="89" t="b">
        <v>0</v>
      </c>
      <c r="L1005" s="89" t="b">
        <v>0</v>
      </c>
    </row>
    <row r="1006" spans="1:12" ht="15">
      <c r="A1006" s="90" t="s">
        <v>1455</v>
      </c>
      <c r="B1006" s="89" t="s">
        <v>2192</v>
      </c>
      <c r="C1006" s="89">
        <v>2</v>
      </c>
      <c r="D1006" s="103">
        <v>0.0008041817450743868</v>
      </c>
      <c r="E1006" s="103">
        <v>1.7389566357143924</v>
      </c>
      <c r="F1006" s="89" t="s">
        <v>1347</v>
      </c>
      <c r="G1006" s="89" t="b">
        <v>0</v>
      </c>
      <c r="H1006" s="89" t="b">
        <v>0</v>
      </c>
      <c r="I1006" s="89" t="b">
        <v>0</v>
      </c>
      <c r="J1006" s="89" t="b">
        <v>0</v>
      </c>
      <c r="K1006" s="89" t="b">
        <v>0</v>
      </c>
      <c r="L1006" s="89" t="b">
        <v>0</v>
      </c>
    </row>
    <row r="1007" spans="1:12" ht="15">
      <c r="A1007" s="90" t="s">
        <v>1474</v>
      </c>
      <c r="B1007" s="89" t="s">
        <v>1526</v>
      </c>
      <c r="C1007" s="89">
        <v>2</v>
      </c>
      <c r="D1007" s="103">
        <v>0.0010462645723071824</v>
      </c>
      <c r="E1007" s="103">
        <v>1.6176521837611864</v>
      </c>
      <c r="F1007" s="89" t="s">
        <v>1347</v>
      </c>
      <c r="G1007" s="89" t="b">
        <v>0</v>
      </c>
      <c r="H1007" s="89" t="b">
        <v>0</v>
      </c>
      <c r="I1007" s="89" t="b">
        <v>0</v>
      </c>
      <c r="J1007" s="89" t="b">
        <v>0</v>
      </c>
      <c r="K1007" s="89" t="b">
        <v>0</v>
      </c>
      <c r="L1007" s="89" t="b">
        <v>0</v>
      </c>
    </row>
    <row r="1008" spans="1:12" ht="15">
      <c r="A1008" s="90" t="s">
        <v>2539</v>
      </c>
      <c r="B1008" s="89" t="s">
        <v>2233</v>
      </c>
      <c r="C1008" s="89">
        <v>2</v>
      </c>
      <c r="D1008" s="103">
        <v>0.0010462645723071824</v>
      </c>
      <c r="E1008" s="103">
        <v>2.6140178991060923</v>
      </c>
      <c r="F1008" s="89" t="s">
        <v>1347</v>
      </c>
      <c r="G1008" s="89" t="b">
        <v>0</v>
      </c>
      <c r="H1008" s="89" t="b">
        <v>0</v>
      </c>
      <c r="I1008" s="89" t="b">
        <v>0</v>
      </c>
      <c r="J1008" s="89" t="b">
        <v>0</v>
      </c>
      <c r="K1008" s="89" t="b">
        <v>0</v>
      </c>
      <c r="L1008" s="89" t="b">
        <v>0</v>
      </c>
    </row>
    <row r="1009" spans="1:12" ht="15">
      <c r="A1009" s="90" t="s">
        <v>2734</v>
      </c>
      <c r="B1009" s="89" t="s">
        <v>2834</v>
      </c>
      <c r="C1009" s="89">
        <v>2</v>
      </c>
      <c r="D1009" s="103">
        <v>0.0008041817450743868</v>
      </c>
      <c r="E1009" s="103">
        <v>3.091139153825755</v>
      </c>
      <c r="F1009" s="89" t="s">
        <v>1347</v>
      </c>
      <c r="G1009" s="89" t="b">
        <v>0</v>
      </c>
      <c r="H1009" s="89" t="b">
        <v>0</v>
      </c>
      <c r="I1009" s="89" t="b">
        <v>0</v>
      </c>
      <c r="J1009" s="89" t="b">
        <v>0</v>
      </c>
      <c r="K1009" s="89" t="b">
        <v>0</v>
      </c>
      <c r="L1009" s="89" t="b">
        <v>0</v>
      </c>
    </row>
    <row r="1010" spans="1:12" ht="15">
      <c r="A1010" s="90" t="s">
        <v>2235</v>
      </c>
      <c r="B1010" s="89" t="s">
        <v>2658</v>
      </c>
      <c r="C1010" s="89">
        <v>2</v>
      </c>
      <c r="D1010" s="103">
        <v>0.0010462645723071824</v>
      </c>
      <c r="E1010" s="103">
        <v>2.9150478947700735</v>
      </c>
      <c r="F1010" s="89" t="s">
        <v>1347</v>
      </c>
      <c r="G1010" s="89" t="b">
        <v>0</v>
      </c>
      <c r="H1010" s="89" t="b">
        <v>0</v>
      </c>
      <c r="I1010" s="89" t="b">
        <v>0</v>
      </c>
      <c r="J1010" s="89" t="b">
        <v>0</v>
      </c>
      <c r="K1010" s="89" t="b">
        <v>0</v>
      </c>
      <c r="L1010" s="89" t="b">
        <v>0</v>
      </c>
    </row>
    <row r="1011" spans="1:12" ht="15">
      <c r="A1011" s="90" t="s">
        <v>2976</v>
      </c>
      <c r="B1011" s="89" t="s">
        <v>2132</v>
      </c>
      <c r="C1011" s="89">
        <v>2</v>
      </c>
      <c r="D1011" s="103">
        <v>0.0010462645723071824</v>
      </c>
      <c r="E1011" s="103">
        <v>3.091139153825755</v>
      </c>
      <c r="F1011" s="89" t="s">
        <v>1347</v>
      </c>
      <c r="G1011" s="89" t="b">
        <v>0</v>
      </c>
      <c r="H1011" s="89" t="b">
        <v>0</v>
      </c>
      <c r="I1011" s="89" t="b">
        <v>0</v>
      </c>
      <c r="J1011" s="89" t="b">
        <v>0</v>
      </c>
      <c r="K1011" s="89" t="b">
        <v>0</v>
      </c>
      <c r="L1011" s="89" t="b">
        <v>0</v>
      </c>
    </row>
    <row r="1012" spans="1:12" ht="15">
      <c r="A1012" s="90" t="s">
        <v>3135</v>
      </c>
      <c r="B1012" s="89" t="s">
        <v>2931</v>
      </c>
      <c r="C1012" s="89">
        <v>2</v>
      </c>
      <c r="D1012" s="103">
        <v>0.0010462645723071824</v>
      </c>
      <c r="E1012" s="103">
        <v>3.091139153825755</v>
      </c>
      <c r="F1012" s="89" t="s">
        <v>1347</v>
      </c>
      <c r="G1012" s="89" t="b">
        <v>0</v>
      </c>
      <c r="H1012" s="89" t="b">
        <v>0</v>
      </c>
      <c r="I1012" s="89" t="b">
        <v>0</v>
      </c>
      <c r="J1012" s="89" t="b">
        <v>0</v>
      </c>
      <c r="K1012" s="89" t="b">
        <v>0</v>
      </c>
      <c r="L1012" s="89" t="b">
        <v>0</v>
      </c>
    </row>
    <row r="1013" spans="1:12" ht="15">
      <c r="A1013" s="90" t="s">
        <v>1474</v>
      </c>
      <c r="B1013" s="89" t="s">
        <v>1642</v>
      </c>
      <c r="C1013" s="89">
        <v>2</v>
      </c>
      <c r="D1013" s="103">
        <v>0.0008041817450743868</v>
      </c>
      <c r="E1013" s="103">
        <v>1.9856289690557807</v>
      </c>
      <c r="F1013" s="89" t="s">
        <v>1347</v>
      </c>
      <c r="G1013" s="89" t="b">
        <v>0</v>
      </c>
      <c r="H1013" s="89" t="b">
        <v>0</v>
      </c>
      <c r="I1013" s="89" t="b">
        <v>0</v>
      </c>
      <c r="J1013" s="89" t="b">
        <v>0</v>
      </c>
      <c r="K1013" s="89" t="b">
        <v>0</v>
      </c>
      <c r="L1013" s="89" t="b">
        <v>0</v>
      </c>
    </row>
    <row r="1014" spans="1:12" ht="15">
      <c r="A1014" s="90" t="s">
        <v>1474</v>
      </c>
      <c r="B1014" s="89" t="s">
        <v>1693</v>
      </c>
      <c r="C1014" s="89">
        <v>2</v>
      </c>
      <c r="D1014" s="103">
        <v>0.0010462645723071824</v>
      </c>
      <c r="E1014" s="103">
        <v>1.860690232447481</v>
      </c>
      <c r="F1014" s="89" t="s">
        <v>1347</v>
      </c>
      <c r="G1014" s="89" t="b">
        <v>0</v>
      </c>
      <c r="H1014" s="89" t="b">
        <v>0</v>
      </c>
      <c r="I1014" s="89" t="b">
        <v>0</v>
      </c>
      <c r="J1014" s="89" t="b">
        <v>0</v>
      </c>
      <c r="K1014" s="89" t="b">
        <v>0</v>
      </c>
      <c r="L1014" s="89" t="b">
        <v>0</v>
      </c>
    </row>
    <row r="1015" spans="1:12" ht="15">
      <c r="A1015" s="90" t="s">
        <v>1466</v>
      </c>
      <c r="B1015" s="89" t="s">
        <v>2038</v>
      </c>
      <c r="C1015" s="89">
        <v>2</v>
      </c>
      <c r="D1015" s="103">
        <v>0.0010462645723071824</v>
      </c>
      <c r="E1015" s="103">
        <v>2.216077890434055</v>
      </c>
      <c r="F1015" s="89" t="s">
        <v>1347</v>
      </c>
      <c r="G1015" s="89" t="b">
        <v>0</v>
      </c>
      <c r="H1015" s="89" t="b">
        <v>0</v>
      </c>
      <c r="I1015" s="89" t="b">
        <v>0</v>
      </c>
      <c r="J1015" s="89" t="b">
        <v>0</v>
      </c>
      <c r="K1015" s="89" t="b">
        <v>0</v>
      </c>
      <c r="L1015" s="89" t="b">
        <v>0</v>
      </c>
    </row>
    <row r="1016" spans="1:12" ht="15">
      <c r="A1016" s="90" t="s">
        <v>1469</v>
      </c>
      <c r="B1016" s="89" t="s">
        <v>3232</v>
      </c>
      <c r="C1016" s="89">
        <v>2</v>
      </c>
      <c r="D1016" s="103">
        <v>0.0008041817450743868</v>
      </c>
      <c r="E1016" s="103">
        <v>2.1134155485369073</v>
      </c>
      <c r="F1016" s="89" t="s">
        <v>1347</v>
      </c>
      <c r="G1016" s="89" t="b">
        <v>0</v>
      </c>
      <c r="H1016" s="89" t="b">
        <v>0</v>
      </c>
      <c r="I1016" s="89" t="b">
        <v>0</v>
      </c>
      <c r="J1016" s="89" t="b">
        <v>0</v>
      </c>
      <c r="K1016" s="89" t="b">
        <v>0</v>
      </c>
      <c r="L1016" s="89" t="b">
        <v>0</v>
      </c>
    </row>
    <row r="1017" spans="1:12" ht="15">
      <c r="A1017" s="90" t="s">
        <v>1466</v>
      </c>
      <c r="B1017" s="89" t="s">
        <v>2303</v>
      </c>
      <c r="C1017" s="89">
        <v>2</v>
      </c>
      <c r="D1017" s="103">
        <v>0.0010462645723071824</v>
      </c>
      <c r="E1017" s="103">
        <v>2.437926640050411</v>
      </c>
      <c r="F1017" s="89" t="s">
        <v>1347</v>
      </c>
      <c r="G1017" s="89" t="b">
        <v>0</v>
      </c>
      <c r="H1017" s="89" t="b">
        <v>0</v>
      </c>
      <c r="I1017" s="89" t="b">
        <v>0</v>
      </c>
      <c r="J1017" s="89" t="b">
        <v>0</v>
      </c>
      <c r="K1017" s="89" t="b">
        <v>0</v>
      </c>
      <c r="L1017" s="89" t="b">
        <v>0</v>
      </c>
    </row>
    <row r="1018" spans="1:12" ht="15">
      <c r="A1018" s="90" t="s">
        <v>1603</v>
      </c>
      <c r="B1018" s="89" t="s">
        <v>2754</v>
      </c>
      <c r="C1018" s="89">
        <v>2</v>
      </c>
      <c r="D1018" s="103">
        <v>0.0008041817450743868</v>
      </c>
      <c r="E1018" s="103">
        <v>2.4890791624977924</v>
      </c>
      <c r="F1018" s="89" t="s">
        <v>1347</v>
      </c>
      <c r="G1018" s="89" t="b">
        <v>0</v>
      </c>
      <c r="H1018" s="89" t="b">
        <v>0</v>
      </c>
      <c r="I1018" s="89" t="b">
        <v>0</v>
      </c>
      <c r="J1018" s="89" t="b">
        <v>0</v>
      </c>
      <c r="K1018" s="89" t="b">
        <v>0</v>
      </c>
      <c r="L1018" s="89" t="b">
        <v>0</v>
      </c>
    </row>
    <row r="1019" spans="1:12" ht="15">
      <c r="A1019" s="90" t="s">
        <v>1809</v>
      </c>
      <c r="B1019" s="89" t="s">
        <v>1518</v>
      </c>
      <c r="C1019" s="89">
        <v>2</v>
      </c>
      <c r="D1019" s="103">
        <v>0.0010462645723071824</v>
      </c>
      <c r="E1019" s="103">
        <v>2.370979850419798</v>
      </c>
      <c r="F1019" s="89" t="s">
        <v>1347</v>
      </c>
      <c r="G1019" s="89" t="b">
        <v>0</v>
      </c>
      <c r="H1019" s="89" t="b">
        <v>0</v>
      </c>
      <c r="I1019" s="89" t="b">
        <v>0</v>
      </c>
      <c r="J1019" s="89" t="b">
        <v>0</v>
      </c>
      <c r="K1019" s="89" t="b">
        <v>0</v>
      </c>
      <c r="L1019" s="89" t="b">
        <v>0</v>
      </c>
    </row>
    <row r="1020" spans="1:12" ht="15">
      <c r="A1020" s="90" t="s">
        <v>2514</v>
      </c>
      <c r="B1020" s="89" t="s">
        <v>1496</v>
      </c>
      <c r="C1020" s="89">
        <v>2</v>
      </c>
      <c r="D1020" s="103">
        <v>0.0008041817450743868</v>
      </c>
      <c r="E1020" s="103">
        <v>2.6140178991060923</v>
      </c>
      <c r="F1020" s="89" t="s">
        <v>1347</v>
      </c>
      <c r="G1020" s="89" t="b">
        <v>0</v>
      </c>
      <c r="H1020" s="89" t="b">
        <v>0</v>
      </c>
      <c r="I1020" s="89" t="b">
        <v>0</v>
      </c>
      <c r="J1020" s="89" t="b">
        <v>0</v>
      </c>
      <c r="K1020" s="89" t="b">
        <v>0</v>
      </c>
      <c r="L1020" s="89" t="b">
        <v>0</v>
      </c>
    </row>
    <row r="1021" spans="1:12" ht="15">
      <c r="A1021" s="90" t="s">
        <v>1498</v>
      </c>
      <c r="B1021" s="89" t="s">
        <v>1574</v>
      </c>
      <c r="C1021" s="89">
        <v>2</v>
      </c>
      <c r="D1021" s="103">
        <v>0.0010462645723071824</v>
      </c>
      <c r="E1021" s="103">
        <v>2.216077890434055</v>
      </c>
      <c r="F1021" s="89" t="s">
        <v>1347</v>
      </c>
      <c r="G1021" s="89" t="b">
        <v>0</v>
      </c>
      <c r="H1021" s="89" t="b">
        <v>0</v>
      </c>
      <c r="I1021" s="89" t="b">
        <v>0</v>
      </c>
      <c r="J1021" s="89" t="b">
        <v>0</v>
      </c>
      <c r="K1021" s="89" t="b">
        <v>1</v>
      </c>
      <c r="L1021" s="89" t="b">
        <v>0</v>
      </c>
    </row>
    <row r="1022" spans="1:12" ht="15">
      <c r="A1022" s="90" t="s">
        <v>1916</v>
      </c>
      <c r="B1022" s="89" t="s">
        <v>1504</v>
      </c>
      <c r="C1022" s="89">
        <v>2</v>
      </c>
      <c r="D1022" s="103">
        <v>0.0010462645723071824</v>
      </c>
      <c r="E1022" s="103">
        <v>2.312987903442111</v>
      </c>
      <c r="F1022" s="89" t="s">
        <v>1347</v>
      </c>
      <c r="G1022" s="89" t="b">
        <v>0</v>
      </c>
      <c r="H1022" s="89" t="b">
        <v>0</v>
      </c>
      <c r="I1022" s="89" t="b">
        <v>0</v>
      </c>
      <c r="J1022" s="89" t="b">
        <v>0</v>
      </c>
      <c r="K1022" s="89" t="b">
        <v>0</v>
      </c>
      <c r="L1022" s="89" t="b">
        <v>0</v>
      </c>
    </row>
    <row r="1023" spans="1:12" ht="15">
      <c r="A1023" s="90" t="s">
        <v>3453</v>
      </c>
      <c r="B1023" s="89" t="s">
        <v>1945</v>
      </c>
      <c r="C1023" s="89">
        <v>2</v>
      </c>
      <c r="D1023" s="103">
        <v>0.0008041817450743868</v>
      </c>
      <c r="E1023" s="103">
        <v>3.091139153825755</v>
      </c>
      <c r="F1023" s="89" t="s">
        <v>1347</v>
      </c>
      <c r="G1023" s="89" t="b">
        <v>0</v>
      </c>
      <c r="H1023" s="89" t="b">
        <v>0</v>
      </c>
      <c r="I1023" s="89" t="b">
        <v>0</v>
      </c>
      <c r="J1023" s="89" t="b">
        <v>0</v>
      </c>
      <c r="K1023" s="89" t="b">
        <v>0</v>
      </c>
      <c r="L1023" s="89" t="b">
        <v>0</v>
      </c>
    </row>
    <row r="1024" spans="1:12" ht="15">
      <c r="A1024" s="90" t="s">
        <v>2862</v>
      </c>
      <c r="B1024" s="89" t="s">
        <v>1532</v>
      </c>
      <c r="C1024" s="89">
        <v>2</v>
      </c>
      <c r="D1024" s="103">
        <v>0.0008041817450743868</v>
      </c>
      <c r="E1024" s="103">
        <v>2.7901091581617736</v>
      </c>
      <c r="F1024" s="89" t="s">
        <v>1347</v>
      </c>
      <c r="G1024" s="89" t="b">
        <v>0</v>
      </c>
      <c r="H1024" s="89" t="b">
        <v>0</v>
      </c>
      <c r="I1024" s="89" t="b">
        <v>0</v>
      </c>
      <c r="J1024" s="89" t="b">
        <v>0</v>
      </c>
      <c r="K1024" s="89" t="b">
        <v>0</v>
      </c>
      <c r="L1024" s="89" t="b">
        <v>0</v>
      </c>
    </row>
    <row r="1025" spans="1:12" ht="15">
      <c r="A1025" s="90" t="s">
        <v>1774</v>
      </c>
      <c r="B1025" s="89" t="s">
        <v>2375</v>
      </c>
      <c r="C1025" s="89">
        <v>2</v>
      </c>
      <c r="D1025" s="103">
        <v>0.0010462645723071824</v>
      </c>
      <c r="E1025" s="103">
        <v>2.9150478947700735</v>
      </c>
      <c r="F1025" s="89" t="s">
        <v>1347</v>
      </c>
      <c r="G1025" s="89" t="b">
        <v>0</v>
      </c>
      <c r="H1025" s="89" t="b">
        <v>0</v>
      </c>
      <c r="I1025" s="89" t="b">
        <v>0</v>
      </c>
      <c r="J1025" s="89" t="b">
        <v>0</v>
      </c>
      <c r="K1025" s="89" t="b">
        <v>0</v>
      </c>
      <c r="L1025" s="89" t="b">
        <v>0</v>
      </c>
    </row>
    <row r="1026" spans="1:12" ht="15">
      <c r="A1026" s="90" t="s">
        <v>2251</v>
      </c>
      <c r="B1026" s="89" t="s">
        <v>2593</v>
      </c>
      <c r="C1026" s="89">
        <v>2</v>
      </c>
      <c r="D1026" s="103">
        <v>0.0010462645723071824</v>
      </c>
      <c r="E1026" s="103">
        <v>2.9150478947700735</v>
      </c>
      <c r="F1026" s="89" t="s">
        <v>1347</v>
      </c>
      <c r="G1026" s="89" t="b">
        <v>0</v>
      </c>
      <c r="H1026" s="89" t="b">
        <v>0</v>
      </c>
      <c r="I1026" s="89" t="b">
        <v>0</v>
      </c>
      <c r="J1026" s="89" t="b">
        <v>0</v>
      </c>
      <c r="K1026" s="89" t="b">
        <v>0</v>
      </c>
      <c r="L1026" s="89" t="b">
        <v>0</v>
      </c>
    </row>
    <row r="1027" spans="1:12" ht="15">
      <c r="A1027" s="90" t="s">
        <v>1526</v>
      </c>
      <c r="B1027" s="89" t="s">
        <v>1688</v>
      </c>
      <c r="C1027" s="89">
        <v>2</v>
      </c>
      <c r="D1027" s="103">
        <v>0.0008041817450743868</v>
      </c>
      <c r="E1027" s="103">
        <v>2.547071109475479</v>
      </c>
      <c r="F1027" s="89" t="s">
        <v>1347</v>
      </c>
      <c r="G1027" s="89" t="b">
        <v>0</v>
      </c>
      <c r="H1027" s="89" t="b">
        <v>0</v>
      </c>
      <c r="I1027" s="89" t="b">
        <v>0</v>
      </c>
      <c r="J1027" s="89" t="b">
        <v>0</v>
      </c>
      <c r="K1027" s="89" t="b">
        <v>0</v>
      </c>
      <c r="L1027" s="89" t="b">
        <v>0</v>
      </c>
    </row>
    <row r="1028" spans="1:12" ht="15">
      <c r="A1028" s="90" t="s">
        <v>2216</v>
      </c>
      <c r="B1028" s="89" t="s">
        <v>1472</v>
      </c>
      <c r="C1028" s="89">
        <v>2</v>
      </c>
      <c r="D1028" s="103">
        <v>0.0008041817450743868</v>
      </c>
      <c r="E1028" s="103">
        <v>2.278225797182899</v>
      </c>
      <c r="F1028" s="89" t="s">
        <v>1347</v>
      </c>
      <c r="G1028" s="89" t="b">
        <v>0</v>
      </c>
      <c r="H1028" s="89" t="b">
        <v>0</v>
      </c>
      <c r="I1028" s="89" t="b">
        <v>0</v>
      </c>
      <c r="J1028" s="89" t="b">
        <v>0</v>
      </c>
      <c r="K1028" s="89" t="b">
        <v>0</v>
      </c>
      <c r="L1028" s="89" t="b">
        <v>0</v>
      </c>
    </row>
    <row r="1029" spans="1:12" ht="15">
      <c r="A1029" s="90" t="s">
        <v>1564</v>
      </c>
      <c r="B1029" s="89" t="s">
        <v>1603</v>
      </c>
      <c r="C1029" s="89">
        <v>2</v>
      </c>
      <c r="D1029" s="103">
        <v>0.0008041817450743868</v>
      </c>
      <c r="E1029" s="103">
        <v>2.188049166833811</v>
      </c>
      <c r="F1029" s="89" t="s">
        <v>1347</v>
      </c>
      <c r="G1029" s="89" t="b">
        <v>0</v>
      </c>
      <c r="H1029" s="89" t="b">
        <v>0</v>
      </c>
      <c r="I1029" s="89" t="b">
        <v>0</v>
      </c>
      <c r="J1029" s="89" t="b">
        <v>0</v>
      </c>
      <c r="K1029" s="89" t="b">
        <v>0</v>
      </c>
      <c r="L1029" s="89" t="b">
        <v>0</v>
      </c>
    </row>
    <row r="1030" spans="1:12" ht="15">
      <c r="A1030" s="90" t="s">
        <v>3460</v>
      </c>
      <c r="B1030" s="89" t="s">
        <v>1456</v>
      </c>
      <c r="C1030" s="89">
        <v>2</v>
      </c>
      <c r="D1030" s="103">
        <v>0.0010462645723071824</v>
      </c>
      <c r="E1030" s="103">
        <v>1.6362942938172447</v>
      </c>
      <c r="F1030" s="89" t="s">
        <v>1347</v>
      </c>
      <c r="G1030" s="89" t="b">
        <v>1</v>
      </c>
      <c r="H1030" s="89" t="b">
        <v>0</v>
      </c>
      <c r="I1030" s="89" t="b">
        <v>0</v>
      </c>
      <c r="J1030" s="89" t="b">
        <v>0</v>
      </c>
      <c r="K1030" s="89" t="b">
        <v>0</v>
      </c>
      <c r="L1030" s="89" t="b">
        <v>0</v>
      </c>
    </row>
    <row r="1031" spans="1:12" ht="15">
      <c r="A1031" s="90" t="s">
        <v>1474</v>
      </c>
      <c r="B1031" s="89" t="s">
        <v>2760</v>
      </c>
      <c r="C1031" s="89">
        <v>2</v>
      </c>
      <c r="D1031" s="103">
        <v>0.0008041817450743868</v>
      </c>
      <c r="E1031" s="103">
        <v>2.161720228111462</v>
      </c>
      <c r="F1031" s="89" t="s">
        <v>1347</v>
      </c>
      <c r="G1031" s="89" t="b">
        <v>0</v>
      </c>
      <c r="H1031" s="89" t="b">
        <v>0</v>
      </c>
      <c r="I1031" s="89" t="b">
        <v>0</v>
      </c>
      <c r="J1031" s="89" t="b">
        <v>0</v>
      </c>
      <c r="K1031" s="89" t="b">
        <v>0</v>
      </c>
      <c r="L1031" s="89" t="b">
        <v>0</v>
      </c>
    </row>
    <row r="1032" spans="1:12" ht="15">
      <c r="A1032" s="90" t="s">
        <v>1794</v>
      </c>
      <c r="B1032" s="89" t="s">
        <v>1456</v>
      </c>
      <c r="C1032" s="89">
        <v>2</v>
      </c>
      <c r="D1032" s="103">
        <v>0.0008041817450743868</v>
      </c>
      <c r="E1032" s="103">
        <v>1.238354285145207</v>
      </c>
      <c r="F1032" s="89" t="s">
        <v>1347</v>
      </c>
      <c r="G1032" s="89" t="b">
        <v>0</v>
      </c>
      <c r="H1032" s="89" t="b">
        <v>0</v>
      </c>
      <c r="I1032" s="89" t="b">
        <v>0</v>
      </c>
      <c r="J1032" s="89" t="b">
        <v>0</v>
      </c>
      <c r="K1032" s="89" t="b">
        <v>0</v>
      </c>
      <c r="L1032" s="89" t="b">
        <v>0</v>
      </c>
    </row>
    <row r="1033" spans="1:12" ht="15">
      <c r="A1033" s="90" t="s">
        <v>1935</v>
      </c>
      <c r="B1033" s="89" t="s">
        <v>1499</v>
      </c>
      <c r="C1033" s="89">
        <v>2</v>
      </c>
      <c r="D1033" s="103">
        <v>0.0010462645723071824</v>
      </c>
      <c r="E1033" s="103">
        <v>2.2952591364816795</v>
      </c>
      <c r="F1033" s="89" t="s">
        <v>1347</v>
      </c>
      <c r="G1033" s="89" t="b">
        <v>0</v>
      </c>
      <c r="H1033" s="89" t="b">
        <v>0</v>
      </c>
      <c r="I1033" s="89" t="b">
        <v>0</v>
      </c>
      <c r="J1033" s="89" t="b">
        <v>0</v>
      </c>
      <c r="K1033" s="89" t="b">
        <v>0</v>
      </c>
      <c r="L1033" s="89" t="b">
        <v>0</v>
      </c>
    </row>
    <row r="1034" spans="1:12" ht="15">
      <c r="A1034" s="90" t="s">
        <v>1480</v>
      </c>
      <c r="B1034" s="89" t="s">
        <v>3453</v>
      </c>
      <c r="C1034" s="89">
        <v>2</v>
      </c>
      <c r="D1034" s="103">
        <v>0.0008041817450743868</v>
      </c>
      <c r="E1034" s="103">
        <v>2.392169149489736</v>
      </c>
      <c r="F1034" s="89" t="s">
        <v>1347</v>
      </c>
      <c r="G1034" s="89" t="b">
        <v>0</v>
      </c>
      <c r="H1034" s="89" t="b">
        <v>0</v>
      </c>
      <c r="I1034" s="89" t="b">
        <v>0</v>
      </c>
      <c r="J1034" s="89" t="b">
        <v>0</v>
      </c>
      <c r="K1034" s="89" t="b">
        <v>0</v>
      </c>
      <c r="L1034" s="89" t="b">
        <v>0</v>
      </c>
    </row>
    <row r="1035" spans="1:12" ht="15">
      <c r="A1035" s="90" t="s">
        <v>2184</v>
      </c>
      <c r="B1035" s="89" t="s">
        <v>1817</v>
      </c>
      <c r="C1035" s="89">
        <v>2</v>
      </c>
      <c r="D1035" s="103">
        <v>0.0010462645723071824</v>
      </c>
      <c r="E1035" s="103">
        <v>2.738956635714392</v>
      </c>
      <c r="F1035" s="89" t="s">
        <v>1347</v>
      </c>
      <c r="G1035" s="89" t="b">
        <v>0</v>
      </c>
      <c r="H1035" s="89" t="b">
        <v>0</v>
      </c>
      <c r="I1035" s="89" t="b">
        <v>0</v>
      </c>
      <c r="J1035" s="89" t="b">
        <v>0</v>
      </c>
      <c r="K1035" s="89" t="b">
        <v>0</v>
      </c>
      <c r="L1035" s="89" t="b">
        <v>0</v>
      </c>
    </row>
    <row r="1036" spans="1:12" ht="15">
      <c r="A1036" s="90" t="s">
        <v>1457</v>
      </c>
      <c r="B1036" s="89" t="s">
        <v>1971</v>
      </c>
      <c r="C1036" s="89">
        <v>2</v>
      </c>
      <c r="D1036" s="103">
        <v>0.0010462645723071824</v>
      </c>
      <c r="E1036" s="103">
        <v>1.7109279121141487</v>
      </c>
      <c r="F1036" s="89" t="s">
        <v>1347</v>
      </c>
      <c r="G1036" s="89" t="b">
        <v>0</v>
      </c>
      <c r="H1036" s="89" t="b">
        <v>0</v>
      </c>
      <c r="I1036" s="89" t="b">
        <v>0</v>
      </c>
      <c r="J1036" s="89" t="b">
        <v>0</v>
      </c>
      <c r="K1036" s="89" t="b">
        <v>0</v>
      </c>
      <c r="L1036" s="89" t="b">
        <v>0</v>
      </c>
    </row>
    <row r="1037" spans="1:12" ht="15">
      <c r="A1037" s="90" t="s">
        <v>2141</v>
      </c>
      <c r="B1037" s="89" t="s">
        <v>2086</v>
      </c>
      <c r="C1037" s="89">
        <v>2</v>
      </c>
      <c r="D1037" s="103">
        <v>0.0010462645723071824</v>
      </c>
      <c r="E1037" s="103">
        <v>2.7901091581617736</v>
      </c>
      <c r="F1037" s="89" t="s">
        <v>1347</v>
      </c>
      <c r="G1037" s="89" t="b">
        <v>0</v>
      </c>
      <c r="H1037" s="89" t="b">
        <v>0</v>
      </c>
      <c r="I1037" s="89" t="b">
        <v>0</v>
      </c>
      <c r="J1037" s="89" t="b">
        <v>0</v>
      </c>
      <c r="K1037" s="89" t="b">
        <v>0</v>
      </c>
      <c r="L1037" s="89" t="b">
        <v>0</v>
      </c>
    </row>
    <row r="1038" spans="1:12" ht="15">
      <c r="A1038" s="90" t="s">
        <v>2295</v>
      </c>
      <c r="B1038" s="89" t="s">
        <v>1480</v>
      </c>
      <c r="C1038" s="89">
        <v>2</v>
      </c>
      <c r="D1038" s="103">
        <v>0.0010462645723071824</v>
      </c>
      <c r="E1038" s="103">
        <v>2.216077890434055</v>
      </c>
      <c r="F1038" s="89" t="s">
        <v>1347</v>
      </c>
      <c r="G1038" s="89" t="b">
        <v>0</v>
      </c>
      <c r="H1038" s="89" t="b">
        <v>0</v>
      </c>
      <c r="I1038" s="89" t="b">
        <v>0</v>
      </c>
      <c r="J1038" s="89" t="b">
        <v>0</v>
      </c>
      <c r="K1038" s="89" t="b">
        <v>0</v>
      </c>
      <c r="L1038" s="89" t="b">
        <v>0</v>
      </c>
    </row>
    <row r="1039" spans="1:12" ht="15">
      <c r="A1039" s="90" t="s">
        <v>3232</v>
      </c>
      <c r="B1039" s="89" t="s">
        <v>1474</v>
      </c>
      <c r="C1039" s="89">
        <v>2</v>
      </c>
      <c r="D1039" s="103">
        <v>0.0008041817450743868</v>
      </c>
      <c r="E1039" s="103">
        <v>2.161720228111462</v>
      </c>
      <c r="F1039" s="89" t="s">
        <v>1347</v>
      </c>
      <c r="G1039" s="89" t="b">
        <v>0</v>
      </c>
      <c r="H1039" s="89" t="b">
        <v>0</v>
      </c>
      <c r="I1039" s="89" t="b">
        <v>0</v>
      </c>
      <c r="J1039" s="89" t="b">
        <v>0</v>
      </c>
      <c r="K1039" s="89" t="b">
        <v>0</v>
      </c>
      <c r="L1039" s="89" t="b">
        <v>0</v>
      </c>
    </row>
    <row r="1040" spans="1:12" ht="15">
      <c r="A1040" s="90" t="s">
        <v>2319</v>
      </c>
      <c r="B1040" s="89" t="s">
        <v>2233</v>
      </c>
      <c r="C1040" s="89">
        <v>2</v>
      </c>
      <c r="D1040" s="103">
        <v>0.0010462645723071824</v>
      </c>
      <c r="E1040" s="103">
        <v>2.6140178991060923</v>
      </c>
      <c r="F1040" s="89" t="s">
        <v>1347</v>
      </c>
      <c r="G1040" s="89" t="b">
        <v>0</v>
      </c>
      <c r="H1040" s="89" t="b">
        <v>0</v>
      </c>
      <c r="I1040" s="89" t="b">
        <v>0</v>
      </c>
      <c r="J1040" s="89" t="b">
        <v>0</v>
      </c>
      <c r="K1040" s="89" t="b">
        <v>0</v>
      </c>
      <c r="L1040" s="89" t="b">
        <v>0</v>
      </c>
    </row>
    <row r="1041" spans="1:12" ht="15">
      <c r="A1041" s="90" t="s">
        <v>1539</v>
      </c>
      <c r="B1041" s="89" t="s">
        <v>1516</v>
      </c>
      <c r="C1041" s="89">
        <v>2</v>
      </c>
      <c r="D1041" s="103">
        <v>0.0008041817450743868</v>
      </c>
      <c r="E1041" s="103">
        <v>2.312987903442111</v>
      </c>
      <c r="F1041" s="89" t="s">
        <v>1347</v>
      </c>
      <c r="G1041" s="89" t="b">
        <v>0</v>
      </c>
      <c r="H1041" s="89" t="b">
        <v>0</v>
      </c>
      <c r="I1041" s="89" t="b">
        <v>0</v>
      </c>
      <c r="J1041" s="89" t="b">
        <v>0</v>
      </c>
      <c r="K1041" s="89" t="b">
        <v>0</v>
      </c>
      <c r="L1041" s="89" t="b">
        <v>0</v>
      </c>
    </row>
    <row r="1042" spans="1:12" ht="15">
      <c r="A1042" s="90" t="s">
        <v>1835</v>
      </c>
      <c r="B1042" s="89" t="s">
        <v>3155</v>
      </c>
      <c r="C1042" s="89">
        <v>2</v>
      </c>
      <c r="D1042" s="103">
        <v>0.0010462645723071824</v>
      </c>
      <c r="E1042" s="103">
        <v>2.6140178991060923</v>
      </c>
      <c r="F1042" s="89" t="s">
        <v>1347</v>
      </c>
      <c r="G1042" s="89" t="b">
        <v>0</v>
      </c>
      <c r="H1042" s="89" t="b">
        <v>0</v>
      </c>
      <c r="I1042" s="89" t="b">
        <v>0</v>
      </c>
      <c r="J1042" s="89" t="b">
        <v>0</v>
      </c>
      <c r="K1042" s="89" t="b">
        <v>0</v>
      </c>
      <c r="L1042" s="89" t="b">
        <v>0</v>
      </c>
    </row>
    <row r="1043" spans="1:12" ht="15">
      <c r="A1043" s="90" t="s">
        <v>1460</v>
      </c>
      <c r="B1043" s="89" t="s">
        <v>1658</v>
      </c>
      <c r="C1043" s="89">
        <v>2</v>
      </c>
      <c r="D1043" s="103">
        <v>0.0008041817450743868</v>
      </c>
      <c r="E1043" s="103">
        <v>1.6140178991060925</v>
      </c>
      <c r="F1043" s="89" t="s">
        <v>1347</v>
      </c>
      <c r="G1043" s="89" t="b">
        <v>0</v>
      </c>
      <c r="H1043" s="89" t="b">
        <v>0</v>
      </c>
      <c r="I1043" s="89" t="b">
        <v>0</v>
      </c>
      <c r="J1043" s="89" t="b">
        <v>0</v>
      </c>
      <c r="K1043" s="89" t="b">
        <v>0</v>
      </c>
      <c r="L1043" s="89" t="b">
        <v>0</v>
      </c>
    </row>
    <row r="1044" spans="1:12" ht="15">
      <c r="A1044" s="90" t="s">
        <v>1538</v>
      </c>
      <c r="B1044" s="89" t="s">
        <v>1471</v>
      </c>
      <c r="C1044" s="89">
        <v>2</v>
      </c>
      <c r="D1044" s="103">
        <v>0.0008041817450743868</v>
      </c>
      <c r="E1044" s="103">
        <v>2.0399866313783734</v>
      </c>
      <c r="F1044" s="89" t="s">
        <v>1347</v>
      </c>
      <c r="G1044" s="89" t="b">
        <v>0</v>
      </c>
      <c r="H1044" s="89" t="b">
        <v>0</v>
      </c>
      <c r="I1044" s="89" t="b">
        <v>0</v>
      </c>
      <c r="J1044" s="89" t="b">
        <v>0</v>
      </c>
      <c r="K1044" s="89" t="b">
        <v>0</v>
      </c>
      <c r="L1044" s="89" t="b">
        <v>0</v>
      </c>
    </row>
    <row r="1045" spans="1:12" ht="15">
      <c r="A1045" s="90" t="s">
        <v>1975</v>
      </c>
      <c r="B1045" s="89" t="s">
        <v>3399</v>
      </c>
      <c r="C1045" s="89">
        <v>2</v>
      </c>
      <c r="D1045" s="103">
        <v>0.0010462645723071824</v>
      </c>
      <c r="E1045" s="103">
        <v>3.091139153825755</v>
      </c>
      <c r="F1045" s="89" t="s">
        <v>1347</v>
      </c>
      <c r="G1045" s="89" t="b">
        <v>0</v>
      </c>
      <c r="H1045" s="89" t="b">
        <v>0</v>
      </c>
      <c r="I1045" s="89" t="b">
        <v>0</v>
      </c>
      <c r="J1045" s="89" t="b">
        <v>0</v>
      </c>
      <c r="K1045" s="89" t="b">
        <v>0</v>
      </c>
      <c r="L1045" s="89" t="b">
        <v>0</v>
      </c>
    </row>
    <row r="1046" spans="1:12" ht="15">
      <c r="A1046" s="90" t="s">
        <v>3082</v>
      </c>
      <c r="B1046" s="89" t="s">
        <v>1474</v>
      </c>
      <c r="C1046" s="89">
        <v>2</v>
      </c>
      <c r="D1046" s="103">
        <v>0.0008041817450743868</v>
      </c>
      <c r="E1046" s="103">
        <v>2.161720228111462</v>
      </c>
      <c r="F1046" s="89" t="s">
        <v>1347</v>
      </c>
      <c r="G1046" s="89" t="b">
        <v>0</v>
      </c>
      <c r="H1046" s="89" t="b">
        <v>0</v>
      </c>
      <c r="I1046" s="89" t="b">
        <v>0</v>
      </c>
      <c r="J1046" s="89" t="b">
        <v>0</v>
      </c>
      <c r="K1046" s="89" t="b">
        <v>0</v>
      </c>
      <c r="L1046" s="89" t="b">
        <v>0</v>
      </c>
    </row>
    <row r="1047" spans="1:12" ht="15">
      <c r="A1047" s="90" t="s">
        <v>2329</v>
      </c>
      <c r="B1047" s="89" t="s">
        <v>1464</v>
      </c>
      <c r="C1047" s="89">
        <v>2</v>
      </c>
      <c r="D1047" s="103">
        <v>0.0010462645723071824</v>
      </c>
      <c r="E1047" s="103">
        <v>2.547071109475479</v>
      </c>
      <c r="F1047" s="89" t="s">
        <v>1347</v>
      </c>
      <c r="G1047" s="89" t="b">
        <v>0</v>
      </c>
      <c r="H1047" s="89" t="b">
        <v>0</v>
      </c>
      <c r="I1047" s="89" t="b">
        <v>0</v>
      </c>
      <c r="J1047" s="89" t="b">
        <v>0</v>
      </c>
      <c r="K1047" s="89" t="b">
        <v>0</v>
      </c>
      <c r="L1047" s="89" t="b">
        <v>0</v>
      </c>
    </row>
    <row r="1048" spans="1:12" ht="15">
      <c r="A1048" s="90" t="s">
        <v>2038</v>
      </c>
      <c r="B1048" s="89" t="s">
        <v>2696</v>
      </c>
      <c r="C1048" s="89">
        <v>2</v>
      </c>
      <c r="D1048" s="103">
        <v>0.0010462645723071824</v>
      </c>
      <c r="E1048" s="103">
        <v>2.6931991451537174</v>
      </c>
      <c r="F1048" s="89" t="s">
        <v>1347</v>
      </c>
      <c r="G1048" s="89" t="b">
        <v>0</v>
      </c>
      <c r="H1048" s="89" t="b">
        <v>0</v>
      </c>
      <c r="I1048" s="89" t="b">
        <v>0</v>
      </c>
      <c r="J1048" s="89" t="b">
        <v>0</v>
      </c>
      <c r="K1048" s="89" t="b">
        <v>0</v>
      </c>
      <c r="L1048" s="89" t="b">
        <v>0</v>
      </c>
    </row>
    <row r="1049" spans="1:12" ht="15">
      <c r="A1049" s="90" t="s">
        <v>525</v>
      </c>
      <c r="B1049" s="89" t="s">
        <v>3074</v>
      </c>
      <c r="C1049" s="89">
        <v>2</v>
      </c>
      <c r="D1049" s="103">
        <v>0.0010462645723071824</v>
      </c>
      <c r="E1049" s="103">
        <v>2.9150478947700735</v>
      </c>
      <c r="F1049" s="89" t="s">
        <v>1347</v>
      </c>
      <c r="G1049" s="89" t="b">
        <v>0</v>
      </c>
      <c r="H1049" s="89" t="b">
        <v>0</v>
      </c>
      <c r="I1049" s="89" t="b">
        <v>0</v>
      </c>
      <c r="J1049" s="89" t="b">
        <v>0</v>
      </c>
      <c r="K1049" s="89" t="b">
        <v>0</v>
      </c>
      <c r="L1049" s="89" t="b">
        <v>0</v>
      </c>
    </row>
    <row r="1050" spans="1:12" ht="15">
      <c r="A1050" s="90" t="s">
        <v>1458</v>
      </c>
      <c r="B1050" s="89" t="s">
        <v>2155</v>
      </c>
      <c r="C1050" s="89">
        <v>2</v>
      </c>
      <c r="D1050" s="103">
        <v>0.0008041817450743868</v>
      </c>
      <c r="E1050" s="103">
        <v>1.7689198590918356</v>
      </c>
      <c r="F1050" s="89" t="s">
        <v>1347</v>
      </c>
      <c r="G1050" s="89" t="b">
        <v>0</v>
      </c>
      <c r="H1050" s="89" t="b">
        <v>0</v>
      </c>
      <c r="I1050" s="89" t="b">
        <v>0</v>
      </c>
      <c r="J1050" s="89" t="b">
        <v>0</v>
      </c>
      <c r="K1050" s="89" t="b">
        <v>0</v>
      </c>
      <c r="L1050" s="89" t="b">
        <v>0</v>
      </c>
    </row>
    <row r="1051" spans="1:12" ht="15">
      <c r="A1051" s="90" t="s">
        <v>1747</v>
      </c>
      <c r="B1051" s="89" t="s">
        <v>2976</v>
      </c>
      <c r="C1051" s="89">
        <v>2</v>
      </c>
      <c r="D1051" s="103">
        <v>0.0010462645723071824</v>
      </c>
      <c r="E1051" s="103">
        <v>3.091139153825755</v>
      </c>
      <c r="F1051" s="89" t="s">
        <v>1347</v>
      </c>
      <c r="G1051" s="89" t="b">
        <v>0</v>
      </c>
      <c r="H1051" s="89" t="b">
        <v>0</v>
      </c>
      <c r="I1051" s="89" t="b">
        <v>0</v>
      </c>
      <c r="J1051" s="89" t="b">
        <v>0</v>
      </c>
      <c r="K1051" s="89" t="b">
        <v>0</v>
      </c>
      <c r="L1051" s="89" t="b">
        <v>0</v>
      </c>
    </row>
    <row r="1052" spans="1:12" ht="15">
      <c r="A1052" s="90" t="s">
        <v>1493</v>
      </c>
      <c r="B1052" s="89" t="s">
        <v>1714</v>
      </c>
      <c r="C1052" s="89">
        <v>2</v>
      </c>
      <c r="D1052" s="103">
        <v>0.0010462645723071824</v>
      </c>
      <c r="E1052" s="103">
        <v>2.091139153825755</v>
      </c>
      <c r="F1052" s="89" t="s">
        <v>1347</v>
      </c>
      <c r="G1052" s="89" t="b">
        <v>0</v>
      </c>
      <c r="H1052" s="89" t="b">
        <v>0</v>
      </c>
      <c r="I1052" s="89" t="b">
        <v>0</v>
      </c>
      <c r="J1052" s="89" t="b">
        <v>0</v>
      </c>
      <c r="K1052" s="89" t="b">
        <v>0</v>
      </c>
      <c r="L1052" s="89" t="b">
        <v>0</v>
      </c>
    </row>
    <row r="1053" spans="1:12" ht="15">
      <c r="A1053" s="90" t="s">
        <v>2851</v>
      </c>
      <c r="B1053" s="89" t="s">
        <v>2853</v>
      </c>
      <c r="C1053" s="89">
        <v>2</v>
      </c>
      <c r="D1053" s="103">
        <v>0.0010462645723071824</v>
      </c>
      <c r="E1053" s="103">
        <v>3.091139153825755</v>
      </c>
      <c r="F1053" s="89" t="s">
        <v>1347</v>
      </c>
      <c r="G1053" s="89" t="b">
        <v>0</v>
      </c>
      <c r="H1053" s="89" t="b">
        <v>0</v>
      </c>
      <c r="I1053" s="89" t="b">
        <v>0</v>
      </c>
      <c r="J1053" s="89" t="b">
        <v>0</v>
      </c>
      <c r="K1053" s="89" t="b">
        <v>0</v>
      </c>
      <c r="L1053" s="89" t="b">
        <v>0</v>
      </c>
    </row>
    <row r="1054" spans="1:12" ht="15">
      <c r="A1054" s="90" t="s">
        <v>1669</v>
      </c>
      <c r="B1054" s="89" t="s">
        <v>1593</v>
      </c>
      <c r="C1054" s="89">
        <v>2</v>
      </c>
      <c r="D1054" s="103">
        <v>0.0010462645723071824</v>
      </c>
      <c r="E1054" s="103">
        <v>2.6140178991060923</v>
      </c>
      <c r="F1054" s="89" t="s">
        <v>1347</v>
      </c>
      <c r="G1054" s="89" t="b">
        <v>0</v>
      </c>
      <c r="H1054" s="89" t="b">
        <v>0</v>
      </c>
      <c r="I1054" s="89" t="b">
        <v>0</v>
      </c>
      <c r="J1054" s="89" t="b">
        <v>0</v>
      </c>
      <c r="K1054" s="89" t="b">
        <v>0</v>
      </c>
      <c r="L1054" s="89" t="b">
        <v>0</v>
      </c>
    </row>
    <row r="1055" spans="1:12" ht="15">
      <c r="A1055" s="90" t="s">
        <v>1849</v>
      </c>
      <c r="B1055" s="89" t="s">
        <v>2514</v>
      </c>
      <c r="C1055" s="89">
        <v>2</v>
      </c>
      <c r="D1055" s="103">
        <v>0.0008041817450743868</v>
      </c>
      <c r="E1055" s="103">
        <v>2.9150478947700735</v>
      </c>
      <c r="F1055" s="89" t="s">
        <v>1347</v>
      </c>
      <c r="G1055" s="89" t="b">
        <v>0</v>
      </c>
      <c r="H1055" s="89" t="b">
        <v>0</v>
      </c>
      <c r="I1055" s="89" t="b">
        <v>0</v>
      </c>
      <c r="J1055" s="89" t="b">
        <v>0</v>
      </c>
      <c r="K1055" s="89" t="b">
        <v>0</v>
      </c>
      <c r="L1055" s="89" t="b">
        <v>0</v>
      </c>
    </row>
    <row r="1056" spans="1:12" ht="15">
      <c r="A1056" s="90" t="s">
        <v>1489</v>
      </c>
      <c r="B1056" s="89" t="s">
        <v>1585</v>
      </c>
      <c r="C1056" s="89">
        <v>2</v>
      </c>
      <c r="D1056" s="103">
        <v>0.0010462645723071824</v>
      </c>
      <c r="E1056" s="103">
        <v>2.0699498547558166</v>
      </c>
      <c r="F1056" s="89" t="s">
        <v>1347</v>
      </c>
      <c r="G1056" s="89" t="b">
        <v>0</v>
      </c>
      <c r="H1056" s="89" t="b">
        <v>0</v>
      </c>
      <c r="I1056" s="89" t="b">
        <v>0</v>
      </c>
      <c r="J1056" s="89" t="b">
        <v>0</v>
      </c>
      <c r="K1056" s="89" t="b">
        <v>0</v>
      </c>
      <c r="L1056" s="89" t="b">
        <v>0</v>
      </c>
    </row>
    <row r="1057" spans="1:12" ht="15">
      <c r="A1057" s="90" t="s">
        <v>1469</v>
      </c>
      <c r="B1057" s="89" t="s">
        <v>1849</v>
      </c>
      <c r="C1057" s="89">
        <v>2</v>
      </c>
      <c r="D1057" s="103">
        <v>0.0008041817450743868</v>
      </c>
      <c r="E1057" s="103">
        <v>2.1134155485369073</v>
      </c>
      <c r="F1057" s="89" t="s">
        <v>1347</v>
      </c>
      <c r="G1057" s="89" t="b">
        <v>0</v>
      </c>
      <c r="H1057" s="89" t="b">
        <v>0</v>
      </c>
      <c r="I1057" s="89" t="b">
        <v>0</v>
      </c>
      <c r="J1057" s="89" t="b">
        <v>0</v>
      </c>
      <c r="K1057" s="89" t="b">
        <v>0</v>
      </c>
      <c r="L1057" s="89" t="b">
        <v>0</v>
      </c>
    </row>
    <row r="1058" spans="1:12" ht="15">
      <c r="A1058" s="90" t="s">
        <v>1460</v>
      </c>
      <c r="B1058" s="89" t="s">
        <v>3401</v>
      </c>
      <c r="C1058" s="89">
        <v>2</v>
      </c>
      <c r="D1058" s="103">
        <v>0.0008041817450743868</v>
      </c>
      <c r="E1058" s="103">
        <v>1.9150478947700735</v>
      </c>
      <c r="F1058" s="89" t="s">
        <v>1347</v>
      </c>
      <c r="G1058" s="89" t="b">
        <v>0</v>
      </c>
      <c r="H1058" s="89" t="b">
        <v>0</v>
      </c>
      <c r="I1058" s="89" t="b">
        <v>0</v>
      </c>
      <c r="J1058" s="89" t="b">
        <v>0</v>
      </c>
      <c r="K1058" s="89" t="b">
        <v>0</v>
      </c>
      <c r="L1058" s="89" t="b">
        <v>0</v>
      </c>
    </row>
    <row r="1059" spans="1:12" ht="15">
      <c r="A1059" s="90" t="s">
        <v>1458</v>
      </c>
      <c r="B1059" s="89" t="s">
        <v>1522</v>
      </c>
      <c r="C1059" s="89">
        <v>2</v>
      </c>
      <c r="D1059" s="103">
        <v>0.0008041817450743868</v>
      </c>
      <c r="E1059" s="103">
        <v>1.945011118147517</v>
      </c>
      <c r="F1059" s="89" t="s">
        <v>1347</v>
      </c>
      <c r="G1059" s="89" t="b">
        <v>0</v>
      </c>
      <c r="H1059" s="89" t="b">
        <v>0</v>
      </c>
      <c r="I1059" s="89" t="b">
        <v>0</v>
      </c>
      <c r="J1059" s="89" t="b">
        <v>0</v>
      </c>
      <c r="K1059" s="89" t="b">
        <v>0</v>
      </c>
      <c r="L1059" s="89" t="b">
        <v>0</v>
      </c>
    </row>
    <row r="1060" spans="1:12" ht="15">
      <c r="A1060" s="90" t="s">
        <v>3114</v>
      </c>
      <c r="B1060" s="89" t="s">
        <v>2741</v>
      </c>
      <c r="C1060" s="89">
        <v>2</v>
      </c>
      <c r="D1060" s="103">
        <v>0.0010462645723071824</v>
      </c>
      <c r="E1060" s="103">
        <v>3.091139153825755</v>
      </c>
      <c r="F1060" s="89" t="s">
        <v>1347</v>
      </c>
      <c r="G1060" s="89" t="b">
        <v>0</v>
      </c>
      <c r="H1060" s="89" t="b">
        <v>0</v>
      </c>
      <c r="I1060" s="89" t="b">
        <v>0</v>
      </c>
      <c r="J1060" s="89" t="b">
        <v>0</v>
      </c>
      <c r="K1060" s="89" t="b">
        <v>0</v>
      </c>
      <c r="L1060" s="89" t="b">
        <v>0</v>
      </c>
    </row>
    <row r="1061" spans="1:12" ht="15">
      <c r="A1061" s="90" t="s">
        <v>1537</v>
      </c>
      <c r="B1061" s="89" t="s">
        <v>1980</v>
      </c>
      <c r="C1061" s="89">
        <v>2</v>
      </c>
      <c r="D1061" s="103">
        <v>0.0008041817450743868</v>
      </c>
      <c r="E1061" s="103">
        <v>2.6140178991060923</v>
      </c>
      <c r="F1061" s="89" t="s">
        <v>1347</v>
      </c>
      <c r="G1061" s="89" t="b">
        <v>0</v>
      </c>
      <c r="H1061" s="89" t="b">
        <v>0</v>
      </c>
      <c r="I1061" s="89" t="b">
        <v>0</v>
      </c>
      <c r="J1061" s="89" t="b">
        <v>0</v>
      </c>
      <c r="K1061" s="89" t="b">
        <v>0</v>
      </c>
      <c r="L1061" s="89" t="b">
        <v>0</v>
      </c>
    </row>
    <row r="1062" spans="1:12" ht="15">
      <c r="A1062" s="90" t="s">
        <v>1798</v>
      </c>
      <c r="B1062" s="89" t="s">
        <v>1676</v>
      </c>
      <c r="C1062" s="89">
        <v>2</v>
      </c>
      <c r="D1062" s="103">
        <v>0.0010462645723071824</v>
      </c>
      <c r="E1062" s="103">
        <v>2.216077890434055</v>
      </c>
      <c r="F1062" s="89" t="s">
        <v>1347</v>
      </c>
      <c r="G1062" s="89" t="b">
        <v>0</v>
      </c>
      <c r="H1062" s="89" t="b">
        <v>0</v>
      </c>
      <c r="I1062" s="89" t="b">
        <v>0</v>
      </c>
      <c r="J1062" s="89" t="b">
        <v>0</v>
      </c>
      <c r="K1062" s="89" t="b">
        <v>0</v>
      </c>
      <c r="L1062" s="89" t="b">
        <v>0</v>
      </c>
    </row>
    <row r="1063" spans="1:12" ht="15">
      <c r="A1063" s="90" t="s">
        <v>2775</v>
      </c>
      <c r="B1063" s="89" t="s">
        <v>2353</v>
      </c>
      <c r="C1063" s="89">
        <v>2</v>
      </c>
      <c r="D1063" s="103">
        <v>0.0010462645723071824</v>
      </c>
      <c r="E1063" s="103">
        <v>2.9150478947700735</v>
      </c>
      <c r="F1063" s="89" t="s">
        <v>1347</v>
      </c>
      <c r="G1063" s="89" t="b">
        <v>0</v>
      </c>
      <c r="H1063" s="89" t="b">
        <v>0</v>
      </c>
      <c r="I1063" s="89" t="b">
        <v>0</v>
      </c>
      <c r="J1063" s="89" t="b">
        <v>0</v>
      </c>
      <c r="K1063" s="89" t="b">
        <v>0</v>
      </c>
      <c r="L1063" s="89" t="b">
        <v>0</v>
      </c>
    </row>
    <row r="1064" spans="1:12" ht="15">
      <c r="A1064" s="90" t="s">
        <v>1997</v>
      </c>
      <c r="B1064" s="89" t="s">
        <v>2640</v>
      </c>
      <c r="C1064" s="89">
        <v>2</v>
      </c>
      <c r="D1064" s="103">
        <v>0.0010462645723071824</v>
      </c>
      <c r="E1064" s="103">
        <v>2.7901091581617736</v>
      </c>
      <c r="F1064" s="89" t="s">
        <v>1347</v>
      </c>
      <c r="G1064" s="89" t="b">
        <v>0</v>
      </c>
      <c r="H1064" s="89" t="b">
        <v>0</v>
      </c>
      <c r="I1064" s="89" t="b">
        <v>0</v>
      </c>
      <c r="J1064" s="89" t="b">
        <v>1</v>
      </c>
      <c r="K1064" s="89" t="b">
        <v>0</v>
      </c>
      <c r="L1064" s="89" t="b">
        <v>0</v>
      </c>
    </row>
    <row r="1065" spans="1:12" ht="15">
      <c r="A1065" s="90" t="s">
        <v>2829</v>
      </c>
      <c r="B1065" s="89" t="s">
        <v>3135</v>
      </c>
      <c r="C1065" s="89">
        <v>2</v>
      </c>
      <c r="D1065" s="103">
        <v>0.0010462645723071824</v>
      </c>
      <c r="E1065" s="103">
        <v>3.091139153825755</v>
      </c>
      <c r="F1065" s="89" t="s">
        <v>1347</v>
      </c>
      <c r="G1065" s="89" t="b">
        <v>0</v>
      </c>
      <c r="H1065" s="89" t="b">
        <v>0</v>
      </c>
      <c r="I1065" s="89" t="b">
        <v>0</v>
      </c>
      <c r="J1065" s="89" t="b">
        <v>0</v>
      </c>
      <c r="K1065" s="89" t="b">
        <v>0</v>
      </c>
      <c r="L1065" s="89" t="b">
        <v>0</v>
      </c>
    </row>
    <row r="1066" spans="1:12" ht="15">
      <c r="A1066" s="90" t="s">
        <v>2346</v>
      </c>
      <c r="B1066" s="89" t="s">
        <v>1935</v>
      </c>
      <c r="C1066" s="89">
        <v>2</v>
      </c>
      <c r="D1066" s="103">
        <v>0.0010462645723071824</v>
      </c>
      <c r="E1066" s="103">
        <v>2.6931991451537174</v>
      </c>
      <c r="F1066" s="89" t="s">
        <v>1347</v>
      </c>
      <c r="G1066" s="89" t="b">
        <v>0</v>
      </c>
      <c r="H1066" s="89" t="b">
        <v>0</v>
      </c>
      <c r="I1066" s="89" t="b">
        <v>0</v>
      </c>
      <c r="J1066" s="89" t="b">
        <v>0</v>
      </c>
      <c r="K1066" s="89" t="b">
        <v>0</v>
      </c>
      <c r="L1066" s="89" t="b">
        <v>0</v>
      </c>
    </row>
    <row r="1067" spans="1:12" ht="15">
      <c r="A1067" s="90" t="s">
        <v>1460</v>
      </c>
      <c r="B1067" s="89" t="s">
        <v>1508</v>
      </c>
      <c r="C1067" s="89">
        <v>2</v>
      </c>
      <c r="D1067" s="103">
        <v>0.0008041817450743868</v>
      </c>
      <c r="E1067" s="103">
        <v>1.6140178991060925</v>
      </c>
      <c r="F1067" s="89" t="s">
        <v>1347</v>
      </c>
      <c r="G1067" s="89" t="b">
        <v>0</v>
      </c>
      <c r="H1067" s="89" t="b">
        <v>0</v>
      </c>
      <c r="I1067" s="89" t="b">
        <v>0</v>
      </c>
      <c r="J1067" s="89" t="b">
        <v>0</v>
      </c>
      <c r="K1067" s="89" t="b">
        <v>0</v>
      </c>
      <c r="L1067" s="89" t="b">
        <v>0</v>
      </c>
    </row>
    <row r="1068" spans="1:12" ht="15">
      <c r="A1068" s="90" t="s">
        <v>1456</v>
      </c>
      <c r="B1068" s="89" t="s">
        <v>1674</v>
      </c>
      <c r="C1068" s="89">
        <v>2</v>
      </c>
      <c r="D1068" s="103">
        <v>0.0008041817450743868</v>
      </c>
      <c r="E1068" s="103">
        <v>1.475715200939811</v>
      </c>
      <c r="F1068" s="89" t="s">
        <v>1347</v>
      </c>
      <c r="G1068" s="89" t="b">
        <v>0</v>
      </c>
      <c r="H1068" s="89" t="b">
        <v>0</v>
      </c>
      <c r="I1068" s="89" t="b">
        <v>0</v>
      </c>
      <c r="J1068" s="89" t="b">
        <v>0</v>
      </c>
      <c r="K1068" s="89" t="b">
        <v>0</v>
      </c>
      <c r="L1068" s="89" t="b">
        <v>0</v>
      </c>
    </row>
    <row r="1069" spans="1:12" ht="15">
      <c r="A1069" s="90" t="s">
        <v>2038</v>
      </c>
      <c r="B1069" s="89" t="s">
        <v>3460</v>
      </c>
      <c r="C1069" s="89">
        <v>2</v>
      </c>
      <c r="D1069" s="103">
        <v>0.0010462645723071824</v>
      </c>
      <c r="E1069" s="103">
        <v>2.6931991451537174</v>
      </c>
      <c r="F1069" s="89" t="s">
        <v>1347</v>
      </c>
      <c r="G1069" s="89" t="b">
        <v>0</v>
      </c>
      <c r="H1069" s="89" t="b">
        <v>0</v>
      </c>
      <c r="I1069" s="89" t="b">
        <v>0</v>
      </c>
      <c r="J1069" s="89" t="b">
        <v>1</v>
      </c>
      <c r="K1069" s="89" t="b">
        <v>0</v>
      </c>
      <c r="L1069" s="89" t="b">
        <v>0</v>
      </c>
    </row>
    <row r="1070" spans="1:12" ht="15">
      <c r="A1070" s="90" t="s">
        <v>1498</v>
      </c>
      <c r="B1070" s="89" t="s">
        <v>1469</v>
      </c>
      <c r="C1070" s="89">
        <v>2</v>
      </c>
      <c r="D1070" s="103">
        <v>0.0008041817450743868</v>
      </c>
      <c r="E1070" s="103">
        <v>1.4144455442008883</v>
      </c>
      <c r="F1070" s="89" t="s">
        <v>1347</v>
      </c>
      <c r="G1070" s="89" t="b">
        <v>0</v>
      </c>
      <c r="H1070" s="89" t="b">
        <v>0</v>
      </c>
      <c r="I1070" s="89" t="b">
        <v>0</v>
      </c>
      <c r="J1070" s="89" t="b">
        <v>0</v>
      </c>
      <c r="K1070" s="89" t="b">
        <v>0</v>
      </c>
      <c r="L1070" s="89" t="b">
        <v>0</v>
      </c>
    </row>
    <row r="1071" spans="1:12" ht="15">
      <c r="A1071" s="90" t="s">
        <v>3204</v>
      </c>
      <c r="B1071" s="89" t="s">
        <v>3107</v>
      </c>
      <c r="C1071" s="89">
        <v>2</v>
      </c>
      <c r="D1071" s="103">
        <v>0.0010462645723071824</v>
      </c>
      <c r="E1071" s="103">
        <v>3.091139153825755</v>
      </c>
      <c r="F1071" s="89" t="s">
        <v>1347</v>
      </c>
      <c r="G1071" s="89" t="b">
        <v>0</v>
      </c>
      <c r="H1071" s="89" t="b">
        <v>0</v>
      </c>
      <c r="I1071" s="89" t="b">
        <v>0</v>
      </c>
      <c r="J1071" s="89" t="b">
        <v>0</v>
      </c>
      <c r="K1071" s="89" t="b">
        <v>0</v>
      </c>
      <c r="L1071" s="89" t="b">
        <v>0</v>
      </c>
    </row>
    <row r="1072" spans="1:12" ht="15">
      <c r="A1072" s="90" t="s">
        <v>2853</v>
      </c>
      <c r="B1072" s="89" t="s">
        <v>3508</v>
      </c>
      <c r="C1072" s="89">
        <v>2</v>
      </c>
      <c r="D1072" s="103">
        <v>0.0010462645723071824</v>
      </c>
      <c r="E1072" s="103">
        <v>3.091139153825755</v>
      </c>
      <c r="F1072" s="89" t="s">
        <v>1347</v>
      </c>
      <c r="G1072" s="89" t="b">
        <v>0</v>
      </c>
      <c r="H1072" s="89" t="b">
        <v>0</v>
      </c>
      <c r="I1072" s="89" t="b">
        <v>0</v>
      </c>
      <c r="J1072" s="89" t="b">
        <v>0</v>
      </c>
      <c r="K1072" s="89" t="b">
        <v>0</v>
      </c>
      <c r="L1072" s="89" t="b">
        <v>0</v>
      </c>
    </row>
    <row r="1073" spans="1:12" ht="15">
      <c r="A1073" s="90" t="s">
        <v>1603</v>
      </c>
      <c r="B1073" s="89" t="s">
        <v>3082</v>
      </c>
      <c r="C1073" s="89">
        <v>2</v>
      </c>
      <c r="D1073" s="103">
        <v>0.0008041817450743868</v>
      </c>
      <c r="E1073" s="103">
        <v>2.4890791624977924</v>
      </c>
      <c r="F1073" s="89" t="s">
        <v>1347</v>
      </c>
      <c r="G1073" s="89" t="b">
        <v>0</v>
      </c>
      <c r="H1073" s="89" t="b">
        <v>0</v>
      </c>
      <c r="I1073" s="89" t="b">
        <v>0</v>
      </c>
      <c r="J1073" s="89" t="b">
        <v>0</v>
      </c>
      <c r="K1073" s="89" t="b">
        <v>0</v>
      </c>
      <c r="L1073" s="89" t="b">
        <v>0</v>
      </c>
    </row>
    <row r="1074" spans="1:12" ht="15">
      <c r="A1074" s="90" t="s">
        <v>1645</v>
      </c>
      <c r="B1074" s="89" t="s">
        <v>2964</v>
      </c>
      <c r="C1074" s="89">
        <v>2</v>
      </c>
      <c r="D1074" s="103">
        <v>0.0010462645723071824</v>
      </c>
      <c r="E1074" s="103">
        <v>2.547071109475479</v>
      </c>
      <c r="F1074" s="89" t="s">
        <v>1347</v>
      </c>
      <c r="G1074" s="89" t="b">
        <v>0</v>
      </c>
      <c r="H1074" s="89" t="b">
        <v>0</v>
      </c>
      <c r="I1074" s="89" t="b">
        <v>0</v>
      </c>
      <c r="J1074" s="89" t="b">
        <v>0</v>
      </c>
      <c r="K1074" s="89" t="b">
        <v>0</v>
      </c>
      <c r="L1074" s="89" t="b">
        <v>0</v>
      </c>
    </row>
    <row r="1075" spans="1:12" ht="15">
      <c r="A1075" s="90" t="s">
        <v>1714</v>
      </c>
      <c r="B1075" s="89" t="s">
        <v>1480</v>
      </c>
      <c r="C1075" s="89">
        <v>2</v>
      </c>
      <c r="D1075" s="103">
        <v>0.0010462645723071824</v>
      </c>
      <c r="E1075" s="103">
        <v>1.9942291408176984</v>
      </c>
      <c r="F1075" s="89" t="s">
        <v>1347</v>
      </c>
      <c r="G1075" s="89" t="b">
        <v>0</v>
      </c>
      <c r="H1075" s="89" t="b">
        <v>0</v>
      </c>
      <c r="I1075" s="89" t="b">
        <v>0</v>
      </c>
      <c r="J1075" s="89" t="b">
        <v>0</v>
      </c>
      <c r="K1075" s="89" t="b">
        <v>0</v>
      </c>
      <c r="L1075" s="89" t="b">
        <v>0</v>
      </c>
    </row>
    <row r="1076" spans="1:12" ht="15">
      <c r="A1076" s="90" t="s">
        <v>1676</v>
      </c>
      <c r="B1076" s="89" t="s">
        <v>2553</v>
      </c>
      <c r="C1076" s="89">
        <v>2</v>
      </c>
      <c r="D1076" s="103">
        <v>0.0010462645723071824</v>
      </c>
      <c r="E1076" s="103">
        <v>2.517107886098036</v>
      </c>
      <c r="F1076" s="89" t="s">
        <v>1347</v>
      </c>
      <c r="G1076" s="89" t="b">
        <v>0</v>
      </c>
      <c r="H1076" s="89" t="b">
        <v>0</v>
      </c>
      <c r="I1076" s="89" t="b">
        <v>0</v>
      </c>
      <c r="J1076" s="89" t="b">
        <v>0</v>
      </c>
      <c r="K1076" s="89" t="b">
        <v>0</v>
      </c>
      <c r="L1076" s="89" t="b">
        <v>0</v>
      </c>
    </row>
    <row r="1077" spans="1:12" ht="15">
      <c r="A1077" s="90" t="s">
        <v>1487</v>
      </c>
      <c r="B1077" s="89" t="s">
        <v>1458</v>
      </c>
      <c r="C1077" s="89">
        <v>2</v>
      </c>
      <c r="D1077" s="103">
        <v>0.0008041817450743868</v>
      </c>
      <c r="E1077" s="103">
        <v>1.2917986043721732</v>
      </c>
      <c r="F1077" s="89" t="s">
        <v>1347</v>
      </c>
      <c r="G1077" s="89" t="b">
        <v>0</v>
      </c>
      <c r="H1077" s="89" t="b">
        <v>0</v>
      </c>
      <c r="I1077" s="89" t="b">
        <v>0</v>
      </c>
      <c r="J1077" s="89" t="b">
        <v>0</v>
      </c>
      <c r="K1077" s="89" t="b">
        <v>0</v>
      </c>
      <c r="L1077" s="89" t="b">
        <v>0</v>
      </c>
    </row>
    <row r="1078" spans="1:12" ht="15">
      <c r="A1078" s="90" t="s">
        <v>2369</v>
      </c>
      <c r="B1078" s="89" t="s">
        <v>1973</v>
      </c>
      <c r="C1078" s="89">
        <v>2</v>
      </c>
      <c r="D1078" s="103">
        <v>0.0008041817450743868</v>
      </c>
      <c r="E1078" s="103">
        <v>2.7901091581617736</v>
      </c>
      <c r="F1078" s="89" t="s">
        <v>1347</v>
      </c>
      <c r="G1078" s="89" t="b">
        <v>0</v>
      </c>
      <c r="H1078" s="89" t="b">
        <v>0</v>
      </c>
      <c r="I1078" s="89" t="b">
        <v>0</v>
      </c>
      <c r="J1078" s="89" t="b">
        <v>0</v>
      </c>
      <c r="K1078" s="89" t="b">
        <v>0</v>
      </c>
      <c r="L1078" s="89" t="b">
        <v>0</v>
      </c>
    </row>
    <row r="1079" spans="1:12" ht="15">
      <c r="A1079" s="90" t="s">
        <v>2684</v>
      </c>
      <c r="B1079" s="89" t="s">
        <v>1745</v>
      </c>
      <c r="C1079" s="89">
        <v>2</v>
      </c>
      <c r="D1079" s="103">
        <v>0.0010462645723071824</v>
      </c>
      <c r="E1079" s="103">
        <v>2.7901091581617736</v>
      </c>
      <c r="F1079" s="89" t="s">
        <v>1347</v>
      </c>
      <c r="G1079" s="89" t="b">
        <v>0</v>
      </c>
      <c r="H1079" s="89" t="b">
        <v>0</v>
      </c>
      <c r="I1079" s="89" t="b">
        <v>0</v>
      </c>
      <c r="J1079" s="89" t="b">
        <v>0</v>
      </c>
      <c r="K1079" s="89" t="b">
        <v>0</v>
      </c>
      <c r="L1079" s="89" t="b">
        <v>0</v>
      </c>
    </row>
    <row r="1080" spans="1:12" ht="15">
      <c r="A1080" s="90" t="s">
        <v>1461</v>
      </c>
      <c r="B1080" s="89" t="s">
        <v>1738</v>
      </c>
      <c r="C1080" s="89">
        <v>2</v>
      </c>
      <c r="D1080" s="103">
        <v>0.0008041817450743868</v>
      </c>
      <c r="E1080" s="103">
        <v>2.091139153825755</v>
      </c>
      <c r="F1080" s="89" t="s">
        <v>1347</v>
      </c>
      <c r="G1080" s="89" t="b">
        <v>0</v>
      </c>
      <c r="H1080" s="89" t="b">
        <v>0</v>
      </c>
      <c r="I1080" s="89" t="b">
        <v>0</v>
      </c>
      <c r="J1080" s="89" t="b">
        <v>0</v>
      </c>
      <c r="K1080" s="89" t="b">
        <v>0</v>
      </c>
      <c r="L1080" s="89" t="b">
        <v>0</v>
      </c>
    </row>
    <row r="1081" spans="1:12" ht="15">
      <c r="A1081" s="90" t="s">
        <v>1684</v>
      </c>
      <c r="B1081" s="89" t="s">
        <v>1677</v>
      </c>
      <c r="C1081" s="89">
        <v>2</v>
      </c>
      <c r="D1081" s="103">
        <v>0.0008041817450743868</v>
      </c>
      <c r="E1081" s="103">
        <v>2.6140178991060923</v>
      </c>
      <c r="F1081" s="89" t="s">
        <v>1347</v>
      </c>
      <c r="G1081" s="89" t="b">
        <v>0</v>
      </c>
      <c r="H1081" s="89" t="b">
        <v>0</v>
      </c>
      <c r="I1081" s="89" t="b">
        <v>0</v>
      </c>
      <c r="J1081" s="89" t="b">
        <v>0</v>
      </c>
      <c r="K1081" s="89" t="b">
        <v>0</v>
      </c>
      <c r="L1081" s="89" t="b">
        <v>0</v>
      </c>
    </row>
    <row r="1082" spans="1:12" ht="15">
      <c r="A1082" s="90" t="s">
        <v>3358</v>
      </c>
      <c r="B1082" s="89" t="s">
        <v>3347</v>
      </c>
      <c r="C1082" s="89">
        <v>2</v>
      </c>
      <c r="D1082" s="103">
        <v>0.0010462645723071824</v>
      </c>
      <c r="E1082" s="103">
        <v>3.091139153825755</v>
      </c>
      <c r="F1082" s="89" t="s">
        <v>1347</v>
      </c>
      <c r="G1082" s="89" t="b">
        <v>0</v>
      </c>
      <c r="H1082" s="89" t="b">
        <v>0</v>
      </c>
      <c r="I1082" s="89" t="b">
        <v>0</v>
      </c>
      <c r="J1082" s="89" t="b">
        <v>0</v>
      </c>
      <c r="K1082" s="89" t="b">
        <v>0</v>
      </c>
      <c r="L1082" s="89" t="b">
        <v>0</v>
      </c>
    </row>
    <row r="1083" spans="1:12" ht="15">
      <c r="A1083" s="90" t="s">
        <v>1755</v>
      </c>
      <c r="B1083" s="89" t="s">
        <v>1474</v>
      </c>
      <c r="C1083" s="89">
        <v>2</v>
      </c>
      <c r="D1083" s="103">
        <v>0.0010462645723071824</v>
      </c>
      <c r="E1083" s="103">
        <v>1.6845989733917996</v>
      </c>
      <c r="F1083" s="89" t="s">
        <v>1347</v>
      </c>
      <c r="G1083" s="89" t="b">
        <v>0</v>
      </c>
      <c r="H1083" s="89" t="b">
        <v>0</v>
      </c>
      <c r="I1083" s="89" t="b">
        <v>0</v>
      </c>
      <c r="J1083" s="89" t="b">
        <v>0</v>
      </c>
      <c r="K1083" s="89" t="b">
        <v>0</v>
      </c>
      <c r="L1083" s="89" t="b">
        <v>0</v>
      </c>
    </row>
    <row r="1084" spans="1:12" ht="15">
      <c r="A1084" s="90" t="s">
        <v>1459</v>
      </c>
      <c r="B1084" s="89" t="s">
        <v>1471</v>
      </c>
      <c r="C1084" s="89">
        <v>2</v>
      </c>
      <c r="D1084" s="103">
        <v>0.0008041817450743868</v>
      </c>
      <c r="E1084" s="103">
        <v>1.2204426958365049</v>
      </c>
      <c r="F1084" s="89" t="s">
        <v>1347</v>
      </c>
      <c r="G1084" s="89" t="b">
        <v>0</v>
      </c>
      <c r="H1084" s="89" t="b">
        <v>0</v>
      </c>
      <c r="I1084" s="89" t="b">
        <v>0</v>
      </c>
      <c r="J1084" s="89" t="b">
        <v>0</v>
      </c>
      <c r="K1084" s="89" t="b">
        <v>0</v>
      </c>
      <c r="L1084" s="89" t="b">
        <v>0</v>
      </c>
    </row>
    <row r="1085" spans="1:12" ht="15">
      <c r="A1085" s="90" t="s">
        <v>2658</v>
      </c>
      <c r="B1085" s="89" t="s">
        <v>1488</v>
      </c>
      <c r="C1085" s="89">
        <v>2</v>
      </c>
      <c r="D1085" s="103">
        <v>0.0010462645723071824</v>
      </c>
      <c r="E1085" s="103">
        <v>2.6140178991060923</v>
      </c>
      <c r="F1085" s="89" t="s">
        <v>1347</v>
      </c>
      <c r="G1085" s="89" t="b">
        <v>0</v>
      </c>
      <c r="H1085" s="89" t="b">
        <v>0</v>
      </c>
      <c r="I1085" s="89" t="b">
        <v>0</v>
      </c>
      <c r="J1085" s="89" t="b">
        <v>0</v>
      </c>
      <c r="K1085" s="89" t="b">
        <v>0</v>
      </c>
      <c r="L1085" s="89" t="b">
        <v>0</v>
      </c>
    </row>
    <row r="1086" spans="1:12" ht="15">
      <c r="A1086" s="90" t="s">
        <v>1460</v>
      </c>
      <c r="B1086" s="89" t="s">
        <v>1550</v>
      </c>
      <c r="C1086" s="89">
        <v>2</v>
      </c>
      <c r="D1086" s="103">
        <v>0.0008041817450743868</v>
      </c>
      <c r="E1086" s="103">
        <v>1.26183538099473</v>
      </c>
      <c r="F1086" s="89" t="s">
        <v>1347</v>
      </c>
      <c r="G1086" s="89" t="b">
        <v>0</v>
      </c>
      <c r="H1086" s="89" t="b">
        <v>0</v>
      </c>
      <c r="I1086" s="89" t="b">
        <v>0</v>
      </c>
      <c r="J1086" s="89" t="b">
        <v>0</v>
      </c>
      <c r="K1086" s="89" t="b">
        <v>0</v>
      </c>
      <c r="L1086" s="89" t="b">
        <v>0</v>
      </c>
    </row>
    <row r="1087" spans="1:12" ht="15">
      <c r="A1087" s="90" t="s">
        <v>2430</v>
      </c>
      <c r="B1087" s="89" t="s">
        <v>1686</v>
      </c>
      <c r="C1087" s="89">
        <v>2</v>
      </c>
      <c r="D1087" s="103">
        <v>0.0010462645723071824</v>
      </c>
      <c r="E1087" s="103">
        <v>2.738956635714392</v>
      </c>
      <c r="F1087" s="89" t="s">
        <v>1347</v>
      </c>
      <c r="G1087" s="89" t="b">
        <v>0</v>
      </c>
      <c r="H1087" s="89" t="b">
        <v>0</v>
      </c>
      <c r="I1087" s="89" t="b">
        <v>0</v>
      </c>
      <c r="J1087" s="89" t="b">
        <v>0</v>
      </c>
      <c r="K1087" s="89" t="b">
        <v>0</v>
      </c>
      <c r="L1087" s="89" t="b">
        <v>0</v>
      </c>
    </row>
    <row r="1088" spans="1:12" ht="15">
      <c r="A1088" s="90" t="s">
        <v>1458</v>
      </c>
      <c r="B1088" s="89" t="s">
        <v>3139</v>
      </c>
      <c r="C1088" s="89">
        <v>2</v>
      </c>
      <c r="D1088" s="103">
        <v>0.0010462645723071824</v>
      </c>
      <c r="E1088" s="103">
        <v>1.945011118147517</v>
      </c>
      <c r="F1088" s="89" t="s">
        <v>1347</v>
      </c>
      <c r="G1088" s="89" t="b">
        <v>0</v>
      </c>
      <c r="H1088" s="89" t="b">
        <v>0</v>
      </c>
      <c r="I1088" s="89" t="b">
        <v>0</v>
      </c>
      <c r="J1088" s="89" t="b">
        <v>0</v>
      </c>
      <c r="K1088" s="89" t="b">
        <v>0</v>
      </c>
      <c r="L1088" s="89" t="b">
        <v>0</v>
      </c>
    </row>
    <row r="1089" spans="1:12" ht="15">
      <c r="A1089" s="90" t="s">
        <v>1848</v>
      </c>
      <c r="B1089" s="89" t="s">
        <v>1612</v>
      </c>
      <c r="C1089" s="89">
        <v>2</v>
      </c>
      <c r="D1089" s="103">
        <v>0.0010462645723071824</v>
      </c>
      <c r="E1089" s="103">
        <v>2.6140178991060923</v>
      </c>
      <c r="F1089" s="89" t="s">
        <v>1347</v>
      </c>
      <c r="G1089" s="89" t="b">
        <v>0</v>
      </c>
      <c r="H1089" s="89" t="b">
        <v>0</v>
      </c>
      <c r="I1089" s="89" t="b">
        <v>0</v>
      </c>
      <c r="J1089" s="89" t="b">
        <v>0</v>
      </c>
      <c r="K1089" s="89" t="b">
        <v>0</v>
      </c>
      <c r="L1089" s="89" t="b">
        <v>0</v>
      </c>
    </row>
    <row r="1090" spans="1:12" ht="15">
      <c r="A1090" s="90" t="s">
        <v>2273</v>
      </c>
      <c r="B1090" s="89" t="s">
        <v>1733</v>
      </c>
      <c r="C1090" s="89">
        <v>2</v>
      </c>
      <c r="D1090" s="103">
        <v>0.0010462645723071824</v>
      </c>
      <c r="E1090" s="103">
        <v>2.6140178991060923</v>
      </c>
      <c r="F1090" s="89" t="s">
        <v>1347</v>
      </c>
      <c r="G1090" s="89" t="b">
        <v>0</v>
      </c>
      <c r="H1090" s="89" t="b">
        <v>0</v>
      </c>
      <c r="I1090" s="89" t="b">
        <v>0</v>
      </c>
      <c r="J1090" s="89" t="b">
        <v>0</v>
      </c>
      <c r="K1090" s="89" t="b">
        <v>0</v>
      </c>
      <c r="L1090" s="89" t="b">
        <v>0</v>
      </c>
    </row>
    <row r="1091" spans="1:12" ht="15">
      <c r="A1091" s="90" t="s">
        <v>3125</v>
      </c>
      <c r="B1091" s="89" t="s">
        <v>2204</v>
      </c>
      <c r="C1091" s="89">
        <v>2</v>
      </c>
      <c r="D1091" s="103">
        <v>0.0010462645723071824</v>
      </c>
      <c r="E1091" s="103">
        <v>2.7901091581617736</v>
      </c>
      <c r="F1091" s="89" t="s">
        <v>1347</v>
      </c>
      <c r="G1091" s="89" t="b">
        <v>0</v>
      </c>
      <c r="H1091" s="89" t="b">
        <v>0</v>
      </c>
      <c r="I1091" s="89" t="b">
        <v>0</v>
      </c>
      <c r="J1091" s="89" t="b">
        <v>0</v>
      </c>
      <c r="K1091" s="89" t="b">
        <v>0</v>
      </c>
      <c r="L1091" s="89" t="b">
        <v>0</v>
      </c>
    </row>
    <row r="1092" spans="1:12" ht="15">
      <c r="A1092" s="90" t="s">
        <v>1536</v>
      </c>
      <c r="B1092" s="89" t="s">
        <v>1466</v>
      </c>
      <c r="C1092" s="89">
        <v>2</v>
      </c>
      <c r="D1092" s="103">
        <v>0.0010462645723071824</v>
      </c>
      <c r="E1092" s="103">
        <v>2.312987903442111</v>
      </c>
      <c r="F1092" s="89" t="s">
        <v>1347</v>
      </c>
      <c r="G1092" s="89" t="b">
        <v>0</v>
      </c>
      <c r="H1092" s="89" t="b">
        <v>0</v>
      </c>
      <c r="I1092" s="89" t="b">
        <v>0</v>
      </c>
      <c r="J1092" s="89" t="b">
        <v>0</v>
      </c>
      <c r="K1092" s="89" t="b">
        <v>0</v>
      </c>
      <c r="L1092" s="89" t="b">
        <v>0</v>
      </c>
    </row>
    <row r="1093" spans="1:12" ht="15">
      <c r="A1093" s="90" t="s">
        <v>1455</v>
      </c>
      <c r="B1093" s="89" t="s">
        <v>1458</v>
      </c>
      <c r="C1093" s="89">
        <v>2</v>
      </c>
      <c r="D1093" s="103">
        <v>0.0008041817450743868</v>
      </c>
      <c r="E1093" s="103">
        <v>0.5928286000361542</v>
      </c>
      <c r="F1093" s="89" t="s">
        <v>1347</v>
      </c>
      <c r="G1093" s="89" t="b">
        <v>0</v>
      </c>
      <c r="H1093" s="89" t="b">
        <v>0</v>
      </c>
      <c r="I1093" s="89" t="b">
        <v>0</v>
      </c>
      <c r="J1093" s="89" t="b">
        <v>0</v>
      </c>
      <c r="K1093" s="89" t="b">
        <v>0</v>
      </c>
      <c r="L1093" s="89" t="b">
        <v>0</v>
      </c>
    </row>
    <row r="1094" spans="1:12" ht="15">
      <c r="A1094" s="90" t="s">
        <v>2468</v>
      </c>
      <c r="B1094" s="89" t="s">
        <v>2771</v>
      </c>
      <c r="C1094" s="89">
        <v>2</v>
      </c>
      <c r="D1094" s="103">
        <v>0.0010462645723071824</v>
      </c>
      <c r="E1094" s="103">
        <v>2.9150478947700735</v>
      </c>
      <c r="F1094" s="89" t="s">
        <v>1347</v>
      </c>
      <c r="G1094" s="89" t="b">
        <v>0</v>
      </c>
      <c r="H1094" s="89" t="b">
        <v>0</v>
      </c>
      <c r="I1094" s="89" t="b">
        <v>0</v>
      </c>
      <c r="J1094" s="89" t="b">
        <v>0</v>
      </c>
      <c r="K1094" s="89" t="b">
        <v>0</v>
      </c>
      <c r="L1094" s="89" t="b">
        <v>0</v>
      </c>
    </row>
    <row r="1095" spans="1:12" ht="15">
      <c r="A1095" s="90" t="s">
        <v>1458</v>
      </c>
      <c r="B1095" s="89" t="s">
        <v>1468</v>
      </c>
      <c r="C1095" s="89">
        <v>2</v>
      </c>
      <c r="D1095" s="103">
        <v>0.0010462645723071824</v>
      </c>
      <c r="E1095" s="103">
        <v>1.015592192433224</v>
      </c>
      <c r="F1095" s="89" t="s">
        <v>1347</v>
      </c>
      <c r="G1095" s="89" t="b">
        <v>0</v>
      </c>
      <c r="H1095" s="89" t="b">
        <v>0</v>
      </c>
      <c r="I1095" s="89" t="b">
        <v>0</v>
      </c>
      <c r="J1095" s="89" t="b">
        <v>0</v>
      </c>
      <c r="K1095" s="89" t="b">
        <v>0</v>
      </c>
      <c r="L1095" s="89" t="b">
        <v>0</v>
      </c>
    </row>
    <row r="1096" spans="1:12" ht="15">
      <c r="A1096" s="90" t="s">
        <v>1462</v>
      </c>
      <c r="B1096" s="89" t="s">
        <v>1475</v>
      </c>
      <c r="C1096" s="89">
        <v>2</v>
      </c>
      <c r="D1096" s="103">
        <v>0.0010462645723071824</v>
      </c>
      <c r="E1096" s="103">
        <v>1.3835689777278184</v>
      </c>
      <c r="F1096" s="89" t="s">
        <v>1347</v>
      </c>
      <c r="G1096" s="89" t="b">
        <v>0</v>
      </c>
      <c r="H1096" s="89" t="b">
        <v>0</v>
      </c>
      <c r="I1096" s="89" t="b">
        <v>0</v>
      </c>
      <c r="J1096" s="89" t="b">
        <v>0</v>
      </c>
      <c r="K1096" s="89" t="b">
        <v>0</v>
      </c>
      <c r="L1096" s="89" t="b">
        <v>0</v>
      </c>
    </row>
    <row r="1097" spans="1:12" ht="15">
      <c r="A1097" s="90" t="s">
        <v>1455</v>
      </c>
      <c r="B1097" s="89" t="s">
        <v>1457</v>
      </c>
      <c r="C1097" s="89">
        <v>2</v>
      </c>
      <c r="D1097" s="103">
        <v>0.0010462645723071824</v>
      </c>
      <c r="E1097" s="103">
        <v>0.5348366530584675</v>
      </c>
      <c r="F1097" s="89" t="s">
        <v>1347</v>
      </c>
      <c r="G1097" s="89" t="b">
        <v>0</v>
      </c>
      <c r="H1097" s="89" t="b">
        <v>0</v>
      </c>
      <c r="I1097" s="89" t="b">
        <v>0</v>
      </c>
      <c r="J1097" s="89" t="b">
        <v>0</v>
      </c>
      <c r="K1097" s="89" t="b">
        <v>0</v>
      </c>
      <c r="L1097" s="89" t="b">
        <v>0</v>
      </c>
    </row>
    <row r="1098" spans="1:12" ht="15">
      <c r="A1098" s="90" t="s">
        <v>1555</v>
      </c>
      <c r="B1098" s="89" t="s">
        <v>1460</v>
      </c>
      <c r="C1098" s="89">
        <v>2</v>
      </c>
      <c r="D1098" s="103">
        <v>0.0008041817450743868</v>
      </c>
      <c r="E1098" s="103">
        <v>1.9150478947700735</v>
      </c>
      <c r="F1098" s="89" t="s">
        <v>1347</v>
      </c>
      <c r="G1098" s="89" t="b">
        <v>0</v>
      </c>
      <c r="H1098" s="89" t="b">
        <v>0</v>
      </c>
      <c r="I1098" s="89" t="b">
        <v>0</v>
      </c>
      <c r="J1098" s="89" t="b">
        <v>0</v>
      </c>
      <c r="K1098" s="89" t="b">
        <v>0</v>
      </c>
      <c r="L1098" s="89" t="b">
        <v>0</v>
      </c>
    </row>
    <row r="1099" spans="1:12" ht="15">
      <c r="A1099" s="90" t="s">
        <v>1583</v>
      </c>
      <c r="B1099" s="89" t="s">
        <v>2329</v>
      </c>
      <c r="C1099" s="89">
        <v>2</v>
      </c>
      <c r="D1099" s="103">
        <v>0.0010462645723071824</v>
      </c>
      <c r="E1099" s="103">
        <v>3.091139153825755</v>
      </c>
      <c r="F1099" s="89" t="s">
        <v>1347</v>
      </c>
      <c r="G1099" s="89" t="b">
        <v>0</v>
      </c>
      <c r="H1099" s="89" t="b">
        <v>0</v>
      </c>
      <c r="I1099" s="89" t="b">
        <v>0</v>
      </c>
      <c r="J1099" s="89" t="b">
        <v>0</v>
      </c>
      <c r="K1099" s="89" t="b">
        <v>0</v>
      </c>
      <c r="L1099" s="89" t="b">
        <v>0</v>
      </c>
    </row>
    <row r="1100" spans="1:12" ht="15">
      <c r="A1100" s="90" t="s">
        <v>2834</v>
      </c>
      <c r="B1100" s="89" t="s">
        <v>1457</v>
      </c>
      <c r="C1100" s="89">
        <v>2</v>
      </c>
      <c r="D1100" s="103">
        <v>0.0008041817450743868</v>
      </c>
      <c r="E1100" s="103">
        <v>1.88701917116983</v>
      </c>
      <c r="F1100" s="89" t="s">
        <v>1347</v>
      </c>
      <c r="G1100" s="89" t="b">
        <v>0</v>
      </c>
      <c r="H1100" s="89" t="b">
        <v>0</v>
      </c>
      <c r="I1100" s="89" t="b">
        <v>0</v>
      </c>
      <c r="J1100" s="89" t="b">
        <v>0</v>
      </c>
      <c r="K1100" s="89" t="b">
        <v>0</v>
      </c>
      <c r="L1100" s="89" t="b">
        <v>0</v>
      </c>
    </row>
    <row r="1101" spans="1:12" ht="15">
      <c r="A1101" s="90" t="s">
        <v>1625</v>
      </c>
      <c r="B1101" s="89" t="s">
        <v>1751</v>
      </c>
      <c r="C1101" s="89">
        <v>2</v>
      </c>
      <c r="D1101" s="103">
        <v>0.0008041817450743868</v>
      </c>
      <c r="E1101" s="103">
        <v>2.517107886098036</v>
      </c>
      <c r="F1101" s="89" t="s">
        <v>1347</v>
      </c>
      <c r="G1101" s="89" t="b">
        <v>0</v>
      </c>
      <c r="H1101" s="89" t="b">
        <v>0</v>
      </c>
      <c r="I1101" s="89" t="b">
        <v>0</v>
      </c>
      <c r="J1101" s="89" t="b">
        <v>0</v>
      </c>
      <c r="K1101" s="89" t="b">
        <v>0</v>
      </c>
      <c r="L1101" s="89" t="b">
        <v>0</v>
      </c>
    </row>
    <row r="1102" spans="1:12" ht="15">
      <c r="A1102" s="90" t="s">
        <v>1599</v>
      </c>
      <c r="B1102" s="89" t="s">
        <v>1493</v>
      </c>
      <c r="C1102" s="89">
        <v>2</v>
      </c>
      <c r="D1102" s="103">
        <v>0.0010462645723071824</v>
      </c>
      <c r="E1102" s="103">
        <v>2.091139153825755</v>
      </c>
      <c r="F1102" s="89" t="s">
        <v>1347</v>
      </c>
      <c r="G1102" s="89" t="b">
        <v>0</v>
      </c>
      <c r="H1102" s="89" t="b">
        <v>0</v>
      </c>
      <c r="I1102" s="89" t="b">
        <v>0</v>
      </c>
      <c r="J1102" s="89" t="b">
        <v>0</v>
      </c>
      <c r="K1102" s="89" t="b">
        <v>0</v>
      </c>
      <c r="L1102" s="89" t="b">
        <v>0</v>
      </c>
    </row>
    <row r="1103" spans="1:12" ht="15">
      <c r="A1103" s="90" t="s">
        <v>1455</v>
      </c>
      <c r="B1103" s="89" t="s">
        <v>1456</v>
      </c>
      <c r="C1103" s="89">
        <v>2</v>
      </c>
      <c r="D1103" s="103">
        <v>0</v>
      </c>
      <c r="E1103" s="103">
        <v>0.9661417327390325</v>
      </c>
      <c r="F1103" s="89" t="s">
        <v>1348</v>
      </c>
      <c r="G1103" s="89" t="b">
        <v>0</v>
      </c>
      <c r="H1103" s="89" t="b">
        <v>0</v>
      </c>
      <c r="I1103" s="89" t="b">
        <v>0</v>
      </c>
      <c r="J1103" s="89" t="b">
        <v>0</v>
      </c>
      <c r="K1103" s="89" t="b">
        <v>0</v>
      </c>
      <c r="L1103" s="89" t="b">
        <v>0</v>
      </c>
    </row>
    <row r="1104" spans="1:12" ht="15">
      <c r="A1104" s="90" t="s">
        <v>1459</v>
      </c>
      <c r="B1104" s="89" t="s">
        <v>1456</v>
      </c>
      <c r="C1104" s="89">
        <v>4</v>
      </c>
      <c r="D1104" s="103">
        <v>0.007870065246117155</v>
      </c>
      <c r="E1104" s="103">
        <v>1.2247344378538445</v>
      </c>
      <c r="F1104" s="89" t="s">
        <v>1349</v>
      </c>
      <c r="G1104" s="89" t="b">
        <v>0</v>
      </c>
      <c r="H1104" s="89" t="b">
        <v>0</v>
      </c>
      <c r="I1104" s="89" t="b">
        <v>0</v>
      </c>
      <c r="J1104" s="89" t="b">
        <v>0</v>
      </c>
      <c r="K1104" s="89" t="b">
        <v>0</v>
      </c>
      <c r="L1104" s="89" t="b">
        <v>0</v>
      </c>
    </row>
    <row r="1105" spans="1:12" ht="15">
      <c r="A1105" s="90" t="s">
        <v>1459</v>
      </c>
      <c r="B1105" s="89" t="s">
        <v>1457</v>
      </c>
      <c r="C1105" s="89">
        <v>2</v>
      </c>
      <c r="D1105" s="103">
        <v>0.003935032623058578</v>
      </c>
      <c r="E1105" s="103">
        <v>1.2247344378538445</v>
      </c>
      <c r="F1105" s="89" t="s">
        <v>1349</v>
      </c>
      <c r="G1105" s="89" t="b">
        <v>0</v>
      </c>
      <c r="H1105" s="89" t="b">
        <v>0</v>
      </c>
      <c r="I1105" s="89" t="b">
        <v>0</v>
      </c>
      <c r="J1105" s="89" t="b">
        <v>0</v>
      </c>
      <c r="K1105" s="89" t="b">
        <v>0</v>
      </c>
      <c r="L1105" s="89" t="b">
        <v>0</v>
      </c>
    </row>
    <row r="1106" spans="1:12" ht="15">
      <c r="A1106" s="90" t="s">
        <v>1543</v>
      </c>
      <c r="B1106" s="89" t="s">
        <v>1867</v>
      </c>
      <c r="C1106" s="89">
        <v>2</v>
      </c>
      <c r="D1106" s="103">
        <v>0.003935032623058578</v>
      </c>
      <c r="E1106" s="103">
        <v>1.4008256969095259</v>
      </c>
      <c r="F1106" s="89" t="s">
        <v>1349</v>
      </c>
      <c r="G1106" s="89" t="b">
        <v>0</v>
      </c>
      <c r="H1106" s="89" t="b">
        <v>0</v>
      </c>
      <c r="I1106" s="89" t="b">
        <v>0</v>
      </c>
      <c r="J1106" s="89" t="b">
        <v>1</v>
      </c>
      <c r="K1106" s="89" t="b">
        <v>0</v>
      </c>
      <c r="L1106" s="89" t="b">
        <v>0</v>
      </c>
    </row>
    <row r="1107" spans="1:12" ht="15">
      <c r="A1107" s="90" t="s">
        <v>1457</v>
      </c>
      <c r="B1107" s="89" t="s">
        <v>1460</v>
      </c>
      <c r="C1107" s="89">
        <v>2</v>
      </c>
      <c r="D1107" s="103">
        <v>0.003935032623058578</v>
      </c>
      <c r="E1107" s="103">
        <v>1.4008256969095259</v>
      </c>
      <c r="F1107" s="89" t="s">
        <v>1349</v>
      </c>
      <c r="G1107" s="89" t="b">
        <v>0</v>
      </c>
      <c r="H1107" s="89" t="b">
        <v>0</v>
      </c>
      <c r="I1107" s="89" t="b">
        <v>0</v>
      </c>
      <c r="J1107" s="89" t="b">
        <v>0</v>
      </c>
      <c r="K1107" s="89" t="b">
        <v>0</v>
      </c>
      <c r="L1107" s="89" t="b">
        <v>0</v>
      </c>
    </row>
    <row r="1108" spans="1:12" ht="15">
      <c r="A1108" s="90" t="s">
        <v>1478</v>
      </c>
      <c r="B1108" s="89" t="s">
        <v>1875</v>
      </c>
      <c r="C1108" s="89">
        <v>2</v>
      </c>
      <c r="D1108" s="103">
        <v>0.003935032623058578</v>
      </c>
      <c r="E1108" s="103">
        <v>1.3338789072789126</v>
      </c>
      <c r="F1108" s="89" t="s">
        <v>1349</v>
      </c>
      <c r="G1108" s="89" t="b">
        <v>0</v>
      </c>
      <c r="H1108" s="89" t="b">
        <v>0</v>
      </c>
      <c r="I1108" s="89" t="b">
        <v>0</v>
      </c>
      <c r="J1108" s="89" t="b">
        <v>0</v>
      </c>
      <c r="K1108" s="89" t="b">
        <v>0</v>
      </c>
      <c r="L1108" s="89" t="b">
        <v>0</v>
      </c>
    </row>
    <row r="1109" spans="1:12" ht="15">
      <c r="A1109" s="90" t="s">
        <v>1456</v>
      </c>
      <c r="B1109" s="89" t="s">
        <v>1543</v>
      </c>
      <c r="C1109" s="89">
        <v>2</v>
      </c>
      <c r="D1109" s="103">
        <v>0.003935032623058578</v>
      </c>
      <c r="E1109" s="103">
        <v>1.0997957012455446</v>
      </c>
      <c r="F1109" s="89" t="s">
        <v>1349</v>
      </c>
      <c r="G1109" s="89" t="b">
        <v>0</v>
      </c>
      <c r="H1109" s="89" t="b">
        <v>0</v>
      </c>
      <c r="I1109" s="89" t="b">
        <v>0</v>
      </c>
      <c r="J1109" s="89" t="b">
        <v>0</v>
      </c>
      <c r="K1109" s="89" t="b">
        <v>0</v>
      </c>
      <c r="L1109" s="89" t="b">
        <v>0</v>
      </c>
    </row>
    <row r="1110" spans="1:12" ht="15">
      <c r="A1110" s="90" t="s">
        <v>2523</v>
      </c>
      <c r="B1110" s="89" t="s">
        <v>2746</v>
      </c>
      <c r="C1110" s="89">
        <v>2</v>
      </c>
      <c r="D1110" s="103">
        <v>0.003935032623058578</v>
      </c>
      <c r="E1110" s="103">
        <v>1.7018556925735069</v>
      </c>
      <c r="F1110" s="89" t="s">
        <v>1349</v>
      </c>
      <c r="G1110" s="89" t="b">
        <v>0</v>
      </c>
      <c r="H1110" s="89" t="b">
        <v>0</v>
      </c>
      <c r="I1110" s="89" t="b">
        <v>0</v>
      </c>
      <c r="J1110" s="89" t="b">
        <v>0</v>
      </c>
      <c r="K1110" s="89" t="b">
        <v>0</v>
      </c>
      <c r="L1110" s="89" t="b">
        <v>0</v>
      </c>
    </row>
    <row r="1111" spans="1:12" ht="15">
      <c r="A1111" s="90" t="s">
        <v>1808</v>
      </c>
      <c r="B1111" s="89" t="s">
        <v>1482</v>
      </c>
      <c r="C1111" s="89">
        <v>2</v>
      </c>
      <c r="D1111" s="103">
        <v>0.003935032623058578</v>
      </c>
      <c r="E1111" s="103">
        <v>1.7018556925735069</v>
      </c>
      <c r="F1111" s="89" t="s">
        <v>1349</v>
      </c>
      <c r="G1111" s="89" t="b">
        <v>0</v>
      </c>
      <c r="H1111" s="89" t="b">
        <v>0</v>
      </c>
      <c r="I1111" s="89" t="b">
        <v>0</v>
      </c>
      <c r="J1111" s="89" t="b">
        <v>0</v>
      </c>
      <c r="K1111" s="89" t="b">
        <v>0</v>
      </c>
      <c r="L1111" s="89" t="b">
        <v>0</v>
      </c>
    </row>
    <row r="1112" spans="1:12" ht="15">
      <c r="A1112" s="90" t="s">
        <v>2746</v>
      </c>
      <c r="B1112" s="89" t="s">
        <v>1506</v>
      </c>
      <c r="C1112" s="89">
        <v>2</v>
      </c>
      <c r="D1112" s="103">
        <v>0.003935032623058578</v>
      </c>
      <c r="E1112" s="103">
        <v>1.275886960301226</v>
      </c>
      <c r="F1112" s="89" t="s">
        <v>1349</v>
      </c>
      <c r="G1112" s="89" t="b">
        <v>0</v>
      </c>
      <c r="H1112" s="89" t="b">
        <v>0</v>
      </c>
      <c r="I1112" s="89" t="b">
        <v>0</v>
      </c>
      <c r="J1112" s="89" t="b">
        <v>0</v>
      </c>
      <c r="K1112" s="89" t="b">
        <v>0</v>
      </c>
      <c r="L1112" s="89" t="b">
        <v>0</v>
      </c>
    </row>
    <row r="1113" spans="1:12" ht="15">
      <c r="A1113" s="90" t="s">
        <v>1506</v>
      </c>
      <c r="B1113" s="89" t="s">
        <v>1493</v>
      </c>
      <c r="C1113" s="89">
        <v>2</v>
      </c>
      <c r="D1113" s="103">
        <v>0.003935032623058578</v>
      </c>
      <c r="E1113" s="103">
        <v>1.275886960301226</v>
      </c>
      <c r="F1113" s="89" t="s">
        <v>1349</v>
      </c>
      <c r="G1113" s="89" t="b">
        <v>0</v>
      </c>
      <c r="H1113" s="89" t="b">
        <v>0</v>
      </c>
      <c r="I1113" s="89" t="b">
        <v>0</v>
      </c>
      <c r="J1113" s="89" t="b">
        <v>0</v>
      </c>
      <c r="K1113" s="89" t="b">
        <v>0</v>
      </c>
      <c r="L1113" s="89" t="b">
        <v>0</v>
      </c>
    </row>
    <row r="1114" spans="1:12" ht="15">
      <c r="A1114" s="90" t="s">
        <v>1576</v>
      </c>
      <c r="B1114" s="89" t="s">
        <v>1472</v>
      </c>
      <c r="C1114" s="89">
        <v>4</v>
      </c>
      <c r="D1114" s="103">
        <v>0.007078177259098925</v>
      </c>
      <c r="E1114" s="103">
        <v>1.7951845896824241</v>
      </c>
      <c r="F1114" s="89" t="s">
        <v>1351</v>
      </c>
      <c r="G1114" s="89" t="b">
        <v>0</v>
      </c>
      <c r="H1114" s="89" t="b">
        <v>0</v>
      </c>
      <c r="I1114" s="89" t="b">
        <v>0</v>
      </c>
      <c r="J1114" s="89" t="b">
        <v>0</v>
      </c>
      <c r="K1114" s="89" t="b">
        <v>0</v>
      </c>
      <c r="L1114" s="89" t="b">
        <v>0</v>
      </c>
    </row>
    <row r="1115" spans="1:12" ht="15">
      <c r="A1115" s="90" t="s">
        <v>2096</v>
      </c>
      <c r="B1115" s="89" t="s">
        <v>1673</v>
      </c>
      <c r="C1115" s="89">
        <v>3</v>
      </c>
      <c r="D1115" s="103">
        <v>0.005308632944324193</v>
      </c>
      <c r="E1115" s="103">
        <v>1.9890046156985368</v>
      </c>
      <c r="F1115" s="89" t="s">
        <v>1351</v>
      </c>
      <c r="G1115" s="89" t="b">
        <v>0</v>
      </c>
      <c r="H1115" s="89" t="b">
        <v>0</v>
      </c>
      <c r="I1115" s="89" t="b">
        <v>0</v>
      </c>
      <c r="J1115" s="89" t="b">
        <v>0</v>
      </c>
      <c r="K1115" s="89" t="b">
        <v>0</v>
      </c>
      <c r="L1115" s="89" t="b">
        <v>0</v>
      </c>
    </row>
    <row r="1116" spans="1:12" ht="15">
      <c r="A1116" s="90" t="s">
        <v>1569</v>
      </c>
      <c r="B1116" s="89" t="s">
        <v>1805</v>
      </c>
      <c r="C1116" s="89">
        <v>3</v>
      </c>
      <c r="D1116" s="103">
        <v>0.005308632944324193</v>
      </c>
      <c r="E1116" s="103">
        <v>1.8129133566428555</v>
      </c>
      <c r="F1116" s="89" t="s">
        <v>1351</v>
      </c>
      <c r="G1116" s="89" t="b">
        <v>0</v>
      </c>
      <c r="H1116" s="89" t="b">
        <v>0</v>
      </c>
      <c r="I1116" s="89" t="b">
        <v>0</v>
      </c>
      <c r="J1116" s="89" t="b">
        <v>0</v>
      </c>
      <c r="K1116" s="89" t="b">
        <v>0</v>
      </c>
      <c r="L1116" s="89" t="b">
        <v>0</v>
      </c>
    </row>
    <row r="1117" spans="1:12" ht="15">
      <c r="A1117" s="90" t="s">
        <v>1459</v>
      </c>
      <c r="B1117" s="89" t="s">
        <v>1457</v>
      </c>
      <c r="C1117" s="89">
        <v>2</v>
      </c>
      <c r="D1117" s="103">
        <v>0.0020148861198584184</v>
      </c>
      <c r="E1117" s="103">
        <v>1.591064607026499</v>
      </c>
      <c r="F1117" s="89" t="s">
        <v>1351</v>
      </c>
      <c r="G1117" s="89" t="b">
        <v>0</v>
      </c>
      <c r="H1117" s="89" t="b">
        <v>0</v>
      </c>
      <c r="I1117" s="89" t="b">
        <v>0</v>
      </c>
      <c r="J1117" s="89" t="b">
        <v>0</v>
      </c>
      <c r="K1117" s="89" t="b">
        <v>0</v>
      </c>
      <c r="L1117" s="89" t="b">
        <v>0</v>
      </c>
    </row>
    <row r="1118" spans="1:12" ht="15">
      <c r="A1118" s="90" t="s">
        <v>1457</v>
      </c>
      <c r="B1118" s="89" t="s">
        <v>1460</v>
      </c>
      <c r="C1118" s="89">
        <v>2</v>
      </c>
      <c r="D1118" s="103">
        <v>0.0020148861198584184</v>
      </c>
      <c r="E1118" s="103">
        <v>1.591064607026499</v>
      </c>
      <c r="F1118" s="89" t="s">
        <v>1351</v>
      </c>
      <c r="G1118" s="89" t="b">
        <v>0</v>
      </c>
      <c r="H1118" s="89" t="b">
        <v>0</v>
      </c>
      <c r="I1118" s="89" t="b">
        <v>0</v>
      </c>
      <c r="J1118" s="89" t="b">
        <v>0</v>
      </c>
      <c r="K1118" s="89" t="b">
        <v>0</v>
      </c>
      <c r="L1118" s="89" t="b">
        <v>0</v>
      </c>
    </row>
    <row r="1119" spans="1:12" ht="15">
      <c r="A1119" s="90" t="s">
        <v>1781</v>
      </c>
      <c r="B1119" s="89" t="s">
        <v>1569</v>
      </c>
      <c r="C1119" s="89">
        <v>2</v>
      </c>
      <c r="D1119" s="103">
        <v>0.0035390886295494626</v>
      </c>
      <c r="E1119" s="103">
        <v>1.6368220975871743</v>
      </c>
      <c r="F1119" s="89" t="s">
        <v>1351</v>
      </c>
      <c r="G1119" s="89" t="b">
        <v>0</v>
      </c>
      <c r="H1119" s="89" t="b">
        <v>0</v>
      </c>
      <c r="I1119" s="89" t="b">
        <v>0</v>
      </c>
      <c r="J1119" s="89" t="b">
        <v>0</v>
      </c>
      <c r="K1119" s="89" t="b">
        <v>0</v>
      </c>
      <c r="L1119" s="89" t="b">
        <v>0</v>
      </c>
    </row>
    <row r="1120" spans="1:12" ht="15">
      <c r="A1120" s="90" t="s">
        <v>1521</v>
      </c>
      <c r="B1120" s="89" t="s">
        <v>1612</v>
      </c>
      <c r="C1120" s="89">
        <v>2</v>
      </c>
      <c r="D1120" s="103">
        <v>0.0020148861198584184</v>
      </c>
      <c r="E1120" s="103">
        <v>1.7459665670122424</v>
      </c>
      <c r="F1120" s="89" t="s">
        <v>1351</v>
      </c>
      <c r="G1120" s="89" t="b">
        <v>0</v>
      </c>
      <c r="H1120" s="89" t="b">
        <v>0</v>
      </c>
      <c r="I1120" s="89" t="b">
        <v>0</v>
      </c>
      <c r="J1120" s="89" t="b">
        <v>0</v>
      </c>
      <c r="K1120" s="89" t="b">
        <v>0</v>
      </c>
      <c r="L1120" s="89" t="b">
        <v>0</v>
      </c>
    </row>
    <row r="1121" spans="1:12" ht="15">
      <c r="A1121" s="90" t="s">
        <v>1805</v>
      </c>
      <c r="B1121" s="89" t="s">
        <v>1769</v>
      </c>
      <c r="C1121" s="89">
        <v>2</v>
      </c>
      <c r="D1121" s="103">
        <v>0.0035390886295494626</v>
      </c>
      <c r="E1121" s="103">
        <v>2.113943352306837</v>
      </c>
      <c r="F1121" s="89" t="s">
        <v>1351</v>
      </c>
      <c r="G1121" s="89" t="b">
        <v>0</v>
      </c>
      <c r="H1121" s="89" t="b">
        <v>0</v>
      </c>
      <c r="I1121" s="89" t="b">
        <v>0</v>
      </c>
      <c r="J1121" s="89" t="b">
        <v>0</v>
      </c>
      <c r="K1121" s="89" t="b">
        <v>0</v>
      </c>
      <c r="L1121" s="89" t="b">
        <v>0</v>
      </c>
    </row>
    <row r="1122" spans="1:12" ht="15">
      <c r="A1122" s="90" t="s">
        <v>1521</v>
      </c>
      <c r="B1122" s="89" t="s">
        <v>1576</v>
      </c>
      <c r="C1122" s="89">
        <v>2</v>
      </c>
      <c r="D1122" s="103">
        <v>0.0035390886295494626</v>
      </c>
      <c r="E1122" s="103">
        <v>1.348026558340205</v>
      </c>
      <c r="F1122" s="89" t="s">
        <v>1351</v>
      </c>
      <c r="G1122" s="89" t="b">
        <v>0</v>
      </c>
      <c r="H1122" s="89" t="b">
        <v>0</v>
      </c>
      <c r="I1122" s="89" t="b">
        <v>0</v>
      </c>
      <c r="J1122" s="89" t="b">
        <v>0</v>
      </c>
      <c r="K1122" s="89" t="b">
        <v>0</v>
      </c>
      <c r="L1122" s="89" t="b">
        <v>0</v>
      </c>
    </row>
    <row r="1123" spans="1:12" ht="15">
      <c r="A1123" s="90" t="s">
        <v>1472</v>
      </c>
      <c r="B1123" s="89" t="s">
        <v>1657</v>
      </c>
      <c r="C1123" s="89">
        <v>2</v>
      </c>
      <c r="D1123" s="103">
        <v>0.0035390886295494626</v>
      </c>
      <c r="E1123" s="103">
        <v>1.7160033436347992</v>
      </c>
      <c r="F1123" s="89" t="s">
        <v>1351</v>
      </c>
      <c r="G1123" s="89" t="b">
        <v>0</v>
      </c>
      <c r="H1123" s="89" t="b">
        <v>0</v>
      </c>
      <c r="I1123" s="89" t="b">
        <v>0</v>
      </c>
      <c r="J1123" s="89" t="b">
        <v>0</v>
      </c>
      <c r="K1123" s="89" t="b">
        <v>0</v>
      </c>
      <c r="L1123" s="89" t="b">
        <v>0</v>
      </c>
    </row>
    <row r="1124" spans="1:12" ht="15">
      <c r="A1124" s="90" t="s">
        <v>1458</v>
      </c>
      <c r="B1124" s="89" t="s">
        <v>1570</v>
      </c>
      <c r="C1124" s="89">
        <v>2</v>
      </c>
      <c r="D1124" s="103">
        <v>0.0035390886295494626</v>
      </c>
      <c r="E1124" s="103">
        <v>1.7459665670122424</v>
      </c>
      <c r="F1124" s="89" t="s">
        <v>1351</v>
      </c>
      <c r="G1124" s="89" t="b">
        <v>0</v>
      </c>
      <c r="H1124" s="89" t="b">
        <v>0</v>
      </c>
      <c r="I1124" s="89" t="b">
        <v>0</v>
      </c>
      <c r="J1124" s="89" t="b">
        <v>0</v>
      </c>
      <c r="K1124" s="89" t="b">
        <v>0</v>
      </c>
      <c r="L1124" s="89" t="b">
        <v>0</v>
      </c>
    </row>
    <row r="1125" spans="1:12" ht="15">
      <c r="A1125" s="90" t="s">
        <v>1486</v>
      </c>
      <c r="B1125" s="89" t="s">
        <v>2520</v>
      </c>
      <c r="C1125" s="89">
        <v>2</v>
      </c>
      <c r="D1125" s="103">
        <v>0.0035390886295494626</v>
      </c>
      <c r="E1125" s="103">
        <v>2.113943352306837</v>
      </c>
      <c r="F1125" s="89" t="s">
        <v>1351</v>
      </c>
      <c r="G1125" s="89" t="b">
        <v>0</v>
      </c>
      <c r="H1125" s="89" t="b">
        <v>0</v>
      </c>
      <c r="I1125" s="89" t="b">
        <v>0</v>
      </c>
      <c r="J1125" s="89" t="b">
        <v>0</v>
      </c>
      <c r="K1125" s="89" t="b">
        <v>0</v>
      </c>
      <c r="L1125" s="89" t="b">
        <v>0</v>
      </c>
    </row>
    <row r="1126" spans="1:12" ht="15">
      <c r="A1126" s="90" t="s">
        <v>3113</v>
      </c>
      <c r="B1126" s="89" t="s">
        <v>1569</v>
      </c>
      <c r="C1126" s="89">
        <v>2</v>
      </c>
      <c r="D1126" s="103">
        <v>0.0035390886295494626</v>
      </c>
      <c r="E1126" s="103">
        <v>1.8129133566428555</v>
      </c>
      <c r="F1126" s="89" t="s">
        <v>1351</v>
      </c>
      <c r="G1126" s="89" t="b">
        <v>0</v>
      </c>
      <c r="H1126" s="89" t="b">
        <v>0</v>
      </c>
      <c r="I1126" s="89" t="b">
        <v>0</v>
      </c>
      <c r="J1126" s="89" t="b">
        <v>0</v>
      </c>
      <c r="K1126" s="89" t="b">
        <v>0</v>
      </c>
      <c r="L1126" s="89" t="b">
        <v>0</v>
      </c>
    </row>
    <row r="1127" spans="1:12" ht="15">
      <c r="A1127" s="90" t="s">
        <v>2138</v>
      </c>
      <c r="B1127" s="89" t="s">
        <v>1479</v>
      </c>
      <c r="C1127" s="89">
        <v>2</v>
      </c>
      <c r="D1127" s="103">
        <v>0.0035390886295494626</v>
      </c>
      <c r="E1127" s="103">
        <v>1.8920946026904804</v>
      </c>
      <c r="F1127" s="89" t="s">
        <v>1351</v>
      </c>
      <c r="G1127" s="89" t="b">
        <v>0</v>
      </c>
      <c r="H1127" s="89" t="b">
        <v>0</v>
      </c>
      <c r="I1127" s="89" t="b">
        <v>0</v>
      </c>
      <c r="J1127" s="89" t="b">
        <v>0</v>
      </c>
      <c r="K1127" s="89" t="b">
        <v>0</v>
      </c>
      <c r="L1127" s="89" t="b">
        <v>0</v>
      </c>
    </row>
    <row r="1128" spans="1:12" ht="15">
      <c r="A1128" s="90" t="s">
        <v>2445</v>
      </c>
      <c r="B1128" s="89" t="s">
        <v>2077</v>
      </c>
      <c r="C1128" s="89">
        <v>2</v>
      </c>
      <c r="D1128" s="103">
        <v>0.0035390886295494626</v>
      </c>
      <c r="E1128" s="103">
        <v>2.113943352306837</v>
      </c>
      <c r="F1128" s="89" t="s">
        <v>1351</v>
      </c>
      <c r="G1128" s="89" t="b">
        <v>0</v>
      </c>
      <c r="H1128" s="89" t="b">
        <v>0</v>
      </c>
      <c r="I1128" s="89" t="b">
        <v>0</v>
      </c>
      <c r="J1128" s="89" t="b">
        <v>0</v>
      </c>
      <c r="K1128" s="89" t="b">
        <v>0</v>
      </c>
      <c r="L1128" s="89" t="b">
        <v>0</v>
      </c>
    </row>
    <row r="1129" spans="1:12" ht="15">
      <c r="A1129" s="90" t="s">
        <v>1566</v>
      </c>
      <c r="B1129" s="89" t="s">
        <v>2063</v>
      </c>
      <c r="C1129" s="89">
        <v>2</v>
      </c>
      <c r="D1129" s="103">
        <v>0.0035390886295494626</v>
      </c>
      <c r="E1129" s="103">
        <v>1.8920946026904804</v>
      </c>
      <c r="F1129" s="89" t="s">
        <v>1351</v>
      </c>
      <c r="G1129" s="89" t="b">
        <v>0</v>
      </c>
      <c r="H1129" s="89" t="b">
        <v>0</v>
      </c>
      <c r="I1129" s="89" t="b">
        <v>0</v>
      </c>
      <c r="J1129" s="89" t="b">
        <v>0</v>
      </c>
      <c r="K1129" s="89" t="b">
        <v>0</v>
      </c>
      <c r="L1129" s="89" t="b">
        <v>0</v>
      </c>
    </row>
    <row r="1130" spans="1:12" ht="15">
      <c r="A1130" s="90" t="s">
        <v>1676</v>
      </c>
      <c r="B1130" s="89" t="s">
        <v>1504</v>
      </c>
      <c r="C1130" s="89">
        <v>5</v>
      </c>
      <c r="D1130" s="103">
        <v>0</v>
      </c>
      <c r="E1130" s="103">
        <v>1.1485077374235928</v>
      </c>
      <c r="F1130" s="89" t="s">
        <v>1352</v>
      </c>
      <c r="G1130" s="89" t="b">
        <v>0</v>
      </c>
      <c r="H1130" s="89" t="b">
        <v>0</v>
      </c>
      <c r="I1130" s="89" t="b">
        <v>0</v>
      </c>
      <c r="J1130" s="89" t="b">
        <v>0</v>
      </c>
      <c r="K1130" s="89" t="b">
        <v>0</v>
      </c>
      <c r="L1130" s="89" t="b">
        <v>0</v>
      </c>
    </row>
    <row r="1131" spans="1:12" ht="15">
      <c r="A1131" s="90" t="s">
        <v>2573</v>
      </c>
      <c r="B1131" s="89" t="s">
        <v>1456</v>
      </c>
      <c r="C1131" s="89">
        <v>3</v>
      </c>
      <c r="D1131" s="103">
        <v>0</v>
      </c>
      <c r="E1131" s="103">
        <v>1.359361102738486</v>
      </c>
      <c r="F1131" s="89" t="s">
        <v>1352</v>
      </c>
      <c r="G1131" s="89" t="b">
        <v>0</v>
      </c>
      <c r="H1131" s="89" t="b">
        <v>0</v>
      </c>
      <c r="I1131" s="89" t="b">
        <v>0</v>
      </c>
      <c r="J1131" s="89" t="b">
        <v>0</v>
      </c>
      <c r="K1131" s="89" t="b">
        <v>0</v>
      </c>
      <c r="L1131" s="89" t="b">
        <v>0</v>
      </c>
    </row>
    <row r="1132" spans="1:12" ht="15">
      <c r="A1132" s="90" t="s">
        <v>2475</v>
      </c>
      <c r="B1132" s="89" t="s">
        <v>1676</v>
      </c>
      <c r="C1132" s="89">
        <v>2</v>
      </c>
      <c r="D1132" s="103">
        <v>0</v>
      </c>
      <c r="E1132" s="103">
        <v>1.5634810853944108</v>
      </c>
      <c r="F1132" s="89" t="s">
        <v>1352</v>
      </c>
      <c r="G1132" s="89" t="b">
        <v>0</v>
      </c>
      <c r="H1132" s="89" t="b">
        <v>0</v>
      </c>
      <c r="I1132" s="89" t="b">
        <v>0</v>
      </c>
      <c r="J1132" s="89" t="b">
        <v>0</v>
      </c>
      <c r="K1132" s="89" t="b">
        <v>0</v>
      </c>
      <c r="L1132" s="89" t="b">
        <v>0</v>
      </c>
    </row>
    <row r="1133" spans="1:12" ht="15">
      <c r="A1133" s="90" t="s">
        <v>2990</v>
      </c>
      <c r="B1133" s="89" t="s">
        <v>1644</v>
      </c>
      <c r="C1133" s="89">
        <v>2</v>
      </c>
      <c r="D1133" s="103">
        <v>0</v>
      </c>
      <c r="E1133" s="103">
        <v>1.785329835010767</v>
      </c>
      <c r="F1133" s="89" t="s">
        <v>1352</v>
      </c>
      <c r="G1133" s="89" t="b">
        <v>0</v>
      </c>
      <c r="H1133" s="89" t="b">
        <v>0</v>
      </c>
      <c r="I1133" s="89" t="b">
        <v>0</v>
      </c>
      <c r="J1133" s="89" t="b">
        <v>0</v>
      </c>
      <c r="K1133" s="89" t="b">
        <v>0</v>
      </c>
      <c r="L1133" s="89" t="b">
        <v>0</v>
      </c>
    </row>
    <row r="1134" spans="1:12" ht="15">
      <c r="A1134" s="90" t="s">
        <v>1504</v>
      </c>
      <c r="B1134" s="89" t="s">
        <v>2573</v>
      </c>
      <c r="C1134" s="89">
        <v>2</v>
      </c>
      <c r="D1134" s="103">
        <v>0</v>
      </c>
      <c r="E1134" s="103">
        <v>1.0071785846271233</v>
      </c>
      <c r="F1134" s="89" t="s">
        <v>1352</v>
      </c>
      <c r="G1134" s="89" t="b">
        <v>0</v>
      </c>
      <c r="H1134" s="89" t="b">
        <v>0</v>
      </c>
      <c r="I1134" s="89" t="b">
        <v>0</v>
      </c>
      <c r="J1134" s="89" t="b">
        <v>0</v>
      </c>
      <c r="K1134" s="89" t="b">
        <v>0</v>
      </c>
      <c r="L1134" s="89" t="b">
        <v>0</v>
      </c>
    </row>
    <row r="1135" spans="1:12" ht="15">
      <c r="A1135" s="90" t="s">
        <v>2236</v>
      </c>
      <c r="B1135" s="89" t="s">
        <v>2952</v>
      </c>
      <c r="C1135" s="89">
        <v>2</v>
      </c>
      <c r="D1135" s="103">
        <v>0.0032543783315024995</v>
      </c>
      <c r="E1135" s="103">
        <v>1.785329835010767</v>
      </c>
      <c r="F1135" s="89" t="s">
        <v>1352</v>
      </c>
      <c r="G1135" s="89" t="b">
        <v>0</v>
      </c>
      <c r="H1135" s="89" t="b">
        <v>0</v>
      </c>
      <c r="I1135" s="89" t="b">
        <v>0</v>
      </c>
      <c r="J1135" s="89" t="b">
        <v>0</v>
      </c>
      <c r="K1135" s="89" t="b">
        <v>0</v>
      </c>
      <c r="L1135" s="89" t="b">
        <v>0</v>
      </c>
    </row>
    <row r="1136" spans="1:12" ht="15">
      <c r="A1136" s="90" t="s">
        <v>2547</v>
      </c>
      <c r="B1136" s="89" t="s">
        <v>2475</v>
      </c>
      <c r="C1136" s="89">
        <v>2</v>
      </c>
      <c r="D1136" s="103">
        <v>0</v>
      </c>
      <c r="E1136" s="103">
        <v>1.9614210940664483</v>
      </c>
      <c r="F1136" s="89" t="s">
        <v>1352</v>
      </c>
      <c r="G1136" s="89" t="b">
        <v>0</v>
      </c>
      <c r="H1136" s="89" t="b">
        <v>0</v>
      </c>
      <c r="I1136" s="89" t="b">
        <v>0</v>
      </c>
      <c r="J1136" s="89" t="b">
        <v>0</v>
      </c>
      <c r="K1136" s="89" t="b">
        <v>0</v>
      </c>
      <c r="L1136" s="89" t="b">
        <v>0</v>
      </c>
    </row>
    <row r="1137" spans="1:12" ht="15">
      <c r="A1137" s="90" t="s">
        <v>2215</v>
      </c>
      <c r="B1137" s="89" t="s">
        <v>2424</v>
      </c>
      <c r="C1137" s="89">
        <v>2</v>
      </c>
      <c r="D1137" s="103">
        <v>0.0032543783315024995</v>
      </c>
      <c r="E1137" s="103">
        <v>1.9614210940664483</v>
      </c>
      <c r="F1137" s="89" t="s">
        <v>1352</v>
      </c>
      <c r="G1137" s="89" t="b">
        <v>0</v>
      </c>
      <c r="H1137" s="89" t="b">
        <v>0</v>
      </c>
      <c r="I1137" s="89" t="b">
        <v>0</v>
      </c>
      <c r="J1137" s="89" t="b">
        <v>0</v>
      </c>
      <c r="K1137" s="89" t="b">
        <v>0</v>
      </c>
      <c r="L1137" s="89" t="b">
        <v>0</v>
      </c>
    </row>
    <row r="1138" spans="1:12" ht="15">
      <c r="A1138" s="90" t="s">
        <v>1776</v>
      </c>
      <c r="B1138" s="89" t="s">
        <v>2215</v>
      </c>
      <c r="C1138" s="89">
        <v>2</v>
      </c>
      <c r="D1138" s="103">
        <v>0.0032543783315024995</v>
      </c>
      <c r="E1138" s="103">
        <v>1.9614210940664483</v>
      </c>
      <c r="F1138" s="89" t="s">
        <v>1352</v>
      </c>
      <c r="G1138" s="89" t="b">
        <v>0</v>
      </c>
      <c r="H1138" s="89" t="b">
        <v>0</v>
      </c>
      <c r="I1138" s="89" t="b">
        <v>0</v>
      </c>
      <c r="J1138" s="89" t="b">
        <v>0</v>
      </c>
      <c r="K1138" s="89" t="b">
        <v>0</v>
      </c>
      <c r="L1138" s="89" t="b">
        <v>0</v>
      </c>
    </row>
    <row r="1139" spans="1:12" ht="15">
      <c r="A1139" s="90" t="s">
        <v>1617</v>
      </c>
      <c r="B1139" s="89" t="s">
        <v>2800</v>
      </c>
      <c r="C1139" s="89">
        <v>2</v>
      </c>
      <c r="D1139" s="103">
        <v>0.0032543783315024995</v>
      </c>
      <c r="E1139" s="103">
        <v>1.9614210940664483</v>
      </c>
      <c r="F1139" s="89" t="s">
        <v>1352</v>
      </c>
      <c r="G1139" s="89" t="b">
        <v>0</v>
      </c>
      <c r="H1139" s="89" t="b">
        <v>0</v>
      </c>
      <c r="I1139" s="89" t="b">
        <v>0</v>
      </c>
      <c r="J1139" s="89" t="b">
        <v>0</v>
      </c>
      <c r="K1139" s="89" t="b">
        <v>0</v>
      </c>
      <c r="L1139" s="89" t="b">
        <v>0</v>
      </c>
    </row>
    <row r="1140" spans="1:12" ht="15">
      <c r="A1140" s="90" t="s">
        <v>1565</v>
      </c>
      <c r="B1140" s="89" t="s">
        <v>1707</v>
      </c>
      <c r="C1140" s="89">
        <v>5</v>
      </c>
      <c r="D1140" s="103">
        <v>0.0034979564129007513</v>
      </c>
      <c r="E1140" s="103">
        <v>1.7246598046326334</v>
      </c>
      <c r="F1140" s="89" t="s">
        <v>1353</v>
      </c>
      <c r="G1140" s="89" t="b">
        <v>0</v>
      </c>
      <c r="H1140" s="89" t="b">
        <v>0</v>
      </c>
      <c r="I1140" s="89" t="b">
        <v>0</v>
      </c>
      <c r="J1140" s="89" t="b">
        <v>0</v>
      </c>
      <c r="K1140" s="89" t="b">
        <v>0</v>
      </c>
      <c r="L1140" s="89" t="b">
        <v>0</v>
      </c>
    </row>
    <row r="1141" spans="1:12" ht="15">
      <c r="A1141" s="90" t="s">
        <v>1921</v>
      </c>
      <c r="B1141" s="89" t="s">
        <v>1524</v>
      </c>
      <c r="C1141" s="89">
        <v>4</v>
      </c>
      <c r="D1141" s="103">
        <v>0.002798365130320601</v>
      </c>
      <c r="E1141" s="103">
        <v>2.132899769944483</v>
      </c>
      <c r="F1141" s="89" t="s">
        <v>1353</v>
      </c>
      <c r="G1141" s="89" t="b">
        <v>0</v>
      </c>
      <c r="H1141" s="89" t="b">
        <v>0</v>
      </c>
      <c r="I1141" s="89" t="b">
        <v>0</v>
      </c>
      <c r="J1141" s="89" t="b">
        <v>0</v>
      </c>
      <c r="K1141" s="89" t="b">
        <v>0</v>
      </c>
      <c r="L1141" s="89" t="b">
        <v>0</v>
      </c>
    </row>
    <row r="1142" spans="1:12" ht="15">
      <c r="A1142" s="90" t="s">
        <v>1488</v>
      </c>
      <c r="B1142" s="89" t="s">
        <v>1484</v>
      </c>
      <c r="C1142" s="89">
        <v>4</v>
      </c>
      <c r="D1142" s="103">
        <v>0.002798365130320601</v>
      </c>
      <c r="E1142" s="103">
        <v>1.9568085108888016</v>
      </c>
      <c r="F1142" s="89" t="s">
        <v>1353</v>
      </c>
      <c r="G1142" s="89" t="b">
        <v>0</v>
      </c>
      <c r="H1142" s="89" t="b">
        <v>0</v>
      </c>
      <c r="I1142" s="89" t="b">
        <v>0</v>
      </c>
      <c r="J1142" s="89" t="b">
        <v>0</v>
      </c>
      <c r="K1142" s="89" t="b">
        <v>0</v>
      </c>
      <c r="L1142" s="89" t="b">
        <v>0</v>
      </c>
    </row>
    <row r="1143" spans="1:12" ht="15">
      <c r="A1143" s="90" t="s">
        <v>2137</v>
      </c>
      <c r="B1143" s="89" t="s">
        <v>1978</v>
      </c>
      <c r="C1143" s="89">
        <v>4</v>
      </c>
      <c r="D1143" s="103">
        <v>0.002798365130320601</v>
      </c>
      <c r="E1143" s="103">
        <v>2.132899769944483</v>
      </c>
      <c r="F1143" s="89" t="s">
        <v>1353</v>
      </c>
      <c r="G1143" s="89" t="b">
        <v>0</v>
      </c>
      <c r="H1143" s="89" t="b">
        <v>0</v>
      </c>
      <c r="I1143" s="89" t="b">
        <v>0</v>
      </c>
      <c r="J1143" s="89" t="b">
        <v>0</v>
      </c>
      <c r="K1143" s="89" t="b">
        <v>0</v>
      </c>
      <c r="L1143" s="89" t="b">
        <v>0</v>
      </c>
    </row>
    <row r="1144" spans="1:12" ht="15">
      <c r="A1144" s="90" t="s">
        <v>1801</v>
      </c>
      <c r="B1144" s="89" t="s">
        <v>1499</v>
      </c>
      <c r="C1144" s="89">
        <v>4</v>
      </c>
      <c r="D1144" s="103">
        <v>0.002798365130320601</v>
      </c>
      <c r="E1144" s="103">
        <v>2.229809782952539</v>
      </c>
      <c r="F1144" s="89" t="s">
        <v>1353</v>
      </c>
      <c r="G1144" s="89" t="b">
        <v>0</v>
      </c>
      <c r="H1144" s="89" t="b">
        <v>0</v>
      </c>
      <c r="I1144" s="89" t="b">
        <v>0</v>
      </c>
      <c r="J1144" s="89" t="b">
        <v>0</v>
      </c>
      <c r="K1144" s="89" t="b">
        <v>0</v>
      </c>
      <c r="L1144" s="89" t="b">
        <v>0</v>
      </c>
    </row>
    <row r="1145" spans="1:12" ht="15">
      <c r="A1145" s="90" t="s">
        <v>2301</v>
      </c>
      <c r="B1145" s="89" t="s">
        <v>1482</v>
      </c>
      <c r="C1145" s="89">
        <v>4</v>
      </c>
      <c r="D1145" s="103">
        <v>0.002798365130320601</v>
      </c>
      <c r="E1145" s="103">
        <v>2.229809782952539</v>
      </c>
      <c r="F1145" s="89" t="s">
        <v>1353</v>
      </c>
      <c r="G1145" s="89" t="b">
        <v>0</v>
      </c>
      <c r="H1145" s="89" t="b">
        <v>0</v>
      </c>
      <c r="I1145" s="89" t="b">
        <v>0</v>
      </c>
      <c r="J1145" s="89" t="b">
        <v>0</v>
      </c>
      <c r="K1145" s="89" t="b">
        <v>0</v>
      </c>
      <c r="L1145" s="89" t="b">
        <v>0</v>
      </c>
    </row>
    <row r="1146" spans="1:12" ht="15">
      <c r="A1146" s="90" t="s">
        <v>1866</v>
      </c>
      <c r="B1146" s="89" t="s">
        <v>1455</v>
      </c>
      <c r="C1146" s="89">
        <v>4</v>
      </c>
      <c r="D1146" s="103">
        <v>0.002798365130320601</v>
      </c>
      <c r="E1146" s="103">
        <v>1.4516585325688958</v>
      </c>
      <c r="F1146" s="89" t="s">
        <v>1353</v>
      </c>
      <c r="G1146" s="89" t="b">
        <v>0</v>
      </c>
      <c r="H1146" s="89" t="b">
        <v>0</v>
      </c>
      <c r="I1146" s="89" t="b">
        <v>0</v>
      </c>
      <c r="J1146" s="89" t="b">
        <v>0</v>
      </c>
      <c r="K1146" s="89" t="b">
        <v>0</v>
      </c>
      <c r="L1146" s="89" t="b">
        <v>0</v>
      </c>
    </row>
    <row r="1147" spans="1:12" ht="15">
      <c r="A1147" s="90" t="s">
        <v>2651</v>
      </c>
      <c r="B1147" s="89" t="s">
        <v>1707</v>
      </c>
      <c r="C1147" s="89">
        <v>3</v>
      </c>
      <c r="D1147" s="103">
        <v>0.0020987738477404507</v>
      </c>
      <c r="E1147" s="103">
        <v>1.9287797872885581</v>
      </c>
      <c r="F1147" s="89" t="s">
        <v>1353</v>
      </c>
      <c r="G1147" s="89" t="b">
        <v>0</v>
      </c>
      <c r="H1147" s="89" t="b">
        <v>0</v>
      </c>
      <c r="I1147" s="89" t="b">
        <v>0</v>
      </c>
      <c r="J1147" s="89" t="b">
        <v>0</v>
      </c>
      <c r="K1147" s="89" t="b">
        <v>0</v>
      </c>
      <c r="L1147" s="89" t="b">
        <v>0</v>
      </c>
    </row>
    <row r="1148" spans="1:12" ht="15">
      <c r="A1148" s="90" t="s">
        <v>2488</v>
      </c>
      <c r="B1148" s="89" t="s">
        <v>1701</v>
      </c>
      <c r="C1148" s="89">
        <v>3</v>
      </c>
      <c r="D1148" s="103">
        <v>0.0020987738477404507</v>
      </c>
      <c r="E1148" s="103">
        <v>2.229809782952539</v>
      </c>
      <c r="F1148" s="89" t="s">
        <v>1353</v>
      </c>
      <c r="G1148" s="89" t="b">
        <v>0</v>
      </c>
      <c r="H1148" s="89" t="b">
        <v>0</v>
      </c>
      <c r="I1148" s="89" t="b">
        <v>0</v>
      </c>
      <c r="J1148" s="89" t="b">
        <v>0</v>
      </c>
      <c r="K1148" s="89" t="b">
        <v>0</v>
      </c>
      <c r="L1148" s="89" t="b">
        <v>0</v>
      </c>
    </row>
    <row r="1149" spans="1:12" ht="15">
      <c r="A1149" s="90" t="s">
        <v>1455</v>
      </c>
      <c r="B1149" s="89" t="s">
        <v>1457</v>
      </c>
      <c r="C1149" s="89">
        <v>3</v>
      </c>
      <c r="D1149" s="103">
        <v>0.0020987738477404507</v>
      </c>
      <c r="E1149" s="103">
        <v>1.2017810593522957</v>
      </c>
      <c r="F1149" s="89" t="s">
        <v>1353</v>
      </c>
      <c r="G1149" s="89" t="b">
        <v>0</v>
      </c>
      <c r="H1149" s="89" t="b">
        <v>0</v>
      </c>
      <c r="I1149" s="89" t="b">
        <v>0</v>
      </c>
      <c r="J1149" s="89" t="b">
        <v>0</v>
      </c>
      <c r="K1149" s="89" t="b">
        <v>0</v>
      </c>
      <c r="L1149" s="89" t="b">
        <v>0</v>
      </c>
    </row>
    <row r="1150" spans="1:12" ht="15">
      <c r="A1150" s="90" t="s">
        <v>1583</v>
      </c>
      <c r="B1150" s="89" t="s">
        <v>2543</v>
      </c>
      <c r="C1150" s="89">
        <v>3</v>
      </c>
      <c r="D1150" s="103">
        <v>0.0020987738477404507</v>
      </c>
      <c r="E1150" s="103">
        <v>2.0537185238968583</v>
      </c>
      <c r="F1150" s="89" t="s">
        <v>1353</v>
      </c>
      <c r="G1150" s="89" t="b">
        <v>0</v>
      </c>
      <c r="H1150" s="89" t="b">
        <v>0</v>
      </c>
      <c r="I1150" s="89" t="b">
        <v>0</v>
      </c>
      <c r="J1150" s="89" t="b">
        <v>0</v>
      </c>
      <c r="K1150" s="89" t="b">
        <v>0</v>
      </c>
      <c r="L1150" s="89" t="b">
        <v>0</v>
      </c>
    </row>
    <row r="1151" spans="1:12" ht="15">
      <c r="A1151" s="90" t="s">
        <v>2208</v>
      </c>
      <c r="B1151" s="89" t="s">
        <v>1845</v>
      </c>
      <c r="C1151" s="89">
        <v>3</v>
      </c>
      <c r="D1151" s="103">
        <v>0.0020987738477404507</v>
      </c>
      <c r="E1151" s="103">
        <v>2.0537185238968583</v>
      </c>
      <c r="F1151" s="89" t="s">
        <v>1353</v>
      </c>
      <c r="G1151" s="89" t="b">
        <v>0</v>
      </c>
      <c r="H1151" s="89" t="b">
        <v>0</v>
      </c>
      <c r="I1151" s="89" t="b">
        <v>0</v>
      </c>
      <c r="J1151" s="89" t="b">
        <v>0</v>
      </c>
      <c r="K1151" s="89" t="b">
        <v>0</v>
      </c>
      <c r="L1151" s="89" t="b">
        <v>0</v>
      </c>
    </row>
    <row r="1152" spans="1:12" ht="15">
      <c r="A1152" s="90" t="s">
        <v>2489</v>
      </c>
      <c r="B1152" s="89" t="s">
        <v>2237</v>
      </c>
      <c r="C1152" s="89">
        <v>3</v>
      </c>
      <c r="D1152" s="103">
        <v>0.0020987738477404507</v>
      </c>
      <c r="E1152" s="103">
        <v>2.354748519560839</v>
      </c>
      <c r="F1152" s="89" t="s">
        <v>1353</v>
      </c>
      <c r="G1152" s="89" t="b">
        <v>0</v>
      </c>
      <c r="H1152" s="89" t="b">
        <v>0</v>
      </c>
      <c r="I1152" s="89" t="b">
        <v>0</v>
      </c>
      <c r="J1152" s="89" t="b">
        <v>0</v>
      </c>
      <c r="K1152" s="89" t="b">
        <v>0</v>
      </c>
      <c r="L1152" s="89" t="b">
        <v>0</v>
      </c>
    </row>
    <row r="1153" spans="1:12" ht="15">
      <c r="A1153" s="90" t="s">
        <v>1767</v>
      </c>
      <c r="B1153" s="89" t="s">
        <v>2488</v>
      </c>
      <c r="C1153" s="89">
        <v>3</v>
      </c>
      <c r="D1153" s="103">
        <v>0.0020987738477404507</v>
      </c>
      <c r="E1153" s="103">
        <v>2.132899769944483</v>
      </c>
      <c r="F1153" s="89" t="s">
        <v>1353</v>
      </c>
      <c r="G1153" s="89" t="b">
        <v>0</v>
      </c>
      <c r="H1153" s="89" t="b">
        <v>0</v>
      </c>
      <c r="I1153" s="89" t="b">
        <v>0</v>
      </c>
      <c r="J1153" s="89" t="b">
        <v>0</v>
      </c>
      <c r="K1153" s="89" t="b">
        <v>0</v>
      </c>
      <c r="L1153" s="89" t="b">
        <v>0</v>
      </c>
    </row>
    <row r="1154" spans="1:12" ht="15">
      <c r="A1154" s="90" t="s">
        <v>1524</v>
      </c>
      <c r="B1154" s="89" t="s">
        <v>1801</v>
      </c>
      <c r="C1154" s="89">
        <v>3</v>
      </c>
      <c r="D1154" s="103">
        <v>0.0020987738477404507</v>
      </c>
      <c r="E1154" s="103">
        <v>2.007961033336183</v>
      </c>
      <c r="F1154" s="89" t="s">
        <v>1353</v>
      </c>
      <c r="G1154" s="89" t="b">
        <v>0</v>
      </c>
      <c r="H1154" s="89" t="b">
        <v>0</v>
      </c>
      <c r="I1154" s="89" t="b">
        <v>0</v>
      </c>
      <c r="J1154" s="89" t="b">
        <v>0</v>
      </c>
      <c r="K1154" s="89" t="b">
        <v>0</v>
      </c>
      <c r="L1154" s="89" t="b">
        <v>0</v>
      </c>
    </row>
    <row r="1155" spans="1:12" ht="15">
      <c r="A1155" s="90" t="s">
        <v>1585</v>
      </c>
      <c r="B1155" s="89" t="s">
        <v>1565</v>
      </c>
      <c r="C1155" s="89">
        <v>3</v>
      </c>
      <c r="D1155" s="103">
        <v>0.0020987738477404507</v>
      </c>
      <c r="E1155" s="103">
        <v>1.502811055016277</v>
      </c>
      <c r="F1155" s="89" t="s">
        <v>1353</v>
      </c>
      <c r="G1155" s="89" t="b">
        <v>0</v>
      </c>
      <c r="H1155" s="89" t="b">
        <v>0</v>
      </c>
      <c r="I1155" s="89" t="b">
        <v>0</v>
      </c>
      <c r="J1155" s="89" t="b">
        <v>0</v>
      </c>
      <c r="K1155" s="89" t="b">
        <v>0</v>
      </c>
      <c r="L1155" s="89" t="b">
        <v>0</v>
      </c>
    </row>
    <row r="1156" spans="1:12" ht="15">
      <c r="A1156" s="90" t="s">
        <v>2342</v>
      </c>
      <c r="B1156" s="89" t="s">
        <v>1659</v>
      </c>
      <c r="C1156" s="89">
        <v>3</v>
      </c>
      <c r="D1156" s="103">
        <v>0.0020987738477404507</v>
      </c>
      <c r="E1156" s="103">
        <v>2.229809782952539</v>
      </c>
      <c r="F1156" s="89" t="s">
        <v>1353</v>
      </c>
      <c r="G1156" s="89" t="b">
        <v>0</v>
      </c>
      <c r="H1156" s="89" t="b">
        <v>0</v>
      </c>
      <c r="I1156" s="89" t="b">
        <v>0</v>
      </c>
      <c r="J1156" s="89" t="b">
        <v>0</v>
      </c>
      <c r="K1156" s="89" t="b">
        <v>0</v>
      </c>
      <c r="L1156" s="89" t="b">
        <v>0</v>
      </c>
    </row>
    <row r="1157" spans="1:12" ht="15">
      <c r="A1157" s="90" t="s">
        <v>3455</v>
      </c>
      <c r="B1157" s="89" t="s">
        <v>3279</v>
      </c>
      <c r="C1157" s="89">
        <v>2</v>
      </c>
      <c r="D1157" s="103">
        <v>0.0013991825651603004</v>
      </c>
      <c r="E1157" s="103">
        <v>2.5308397786165204</v>
      </c>
      <c r="F1157" s="89" t="s">
        <v>1353</v>
      </c>
      <c r="G1157" s="89" t="b">
        <v>0</v>
      </c>
      <c r="H1157" s="89" t="b">
        <v>0</v>
      </c>
      <c r="I1157" s="89" t="b">
        <v>0</v>
      </c>
      <c r="J1157" s="89" t="b">
        <v>0</v>
      </c>
      <c r="K1157" s="89" t="b">
        <v>0</v>
      </c>
      <c r="L1157" s="89" t="b">
        <v>0</v>
      </c>
    </row>
    <row r="1158" spans="1:12" ht="15">
      <c r="A1158" s="90" t="s">
        <v>1455</v>
      </c>
      <c r="B1158" s="89" t="s">
        <v>1954</v>
      </c>
      <c r="C1158" s="89">
        <v>2</v>
      </c>
      <c r="D1158" s="103">
        <v>0.0013991825651603004</v>
      </c>
      <c r="E1158" s="103">
        <v>1.2298097829525394</v>
      </c>
      <c r="F1158" s="89" t="s">
        <v>1353</v>
      </c>
      <c r="G1158" s="89" t="b">
        <v>0</v>
      </c>
      <c r="H1158" s="89" t="b">
        <v>0</v>
      </c>
      <c r="I1158" s="89" t="b">
        <v>0</v>
      </c>
      <c r="J1158" s="89" t="b">
        <v>0</v>
      </c>
      <c r="K1158" s="89" t="b">
        <v>0</v>
      </c>
      <c r="L1158" s="89" t="b">
        <v>0</v>
      </c>
    </row>
    <row r="1159" spans="1:12" ht="15">
      <c r="A1159" s="90" t="s">
        <v>1745</v>
      </c>
      <c r="B1159" s="89" t="s">
        <v>2485</v>
      </c>
      <c r="C1159" s="89">
        <v>2</v>
      </c>
      <c r="D1159" s="103">
        <v>0.0013991825651603004</v>
      </c>
      <c r="E1159" s="103">
        <v>2.354748519560839</v>
      </c>
      <c r="F1159" s="89" t="s">
        <v>1353</v>
      </c>
      <c r="G1159" s="89" t="b">
        <v>0</v>
      </c>
      <c r="H1159" s="89" t="b">
        <v>0</v>
      </c>
      <c r="I1159" s="89" t="b">
        <v>0</v>
      </c>
      <c r="J1159" s="89" t="b">
        <v>0</v>
      </c>
      <c r="K1159" s="89" t="b">
        <v>0</v>
      </c>
      <c r="L1159" s="89" t="b">
        <v>0</v>
      </c>
    </row>
    <row r="1160" spans="1:12" ht="15">
      <c r="A1160" s="90" t="s">
        <v>1978</v>
      </c>
      <c r="B1160" s="89" t="s">
        <v>1866</v>
      </c>
      <c r="C1160" s="89">
        <v>2</v>
      </c>
      <c r="D1160" s="103">
        <v>0.0013991825651603004</v>
      </c>
      <c r="E1160" s="103">
        <v>1.6557785152248203</v>
      </c>
      <c r="F1160" s="89" t="s">
        <v>1353</v>
      </c>
      <c r="G1160" s="89" t="b">
        <v>0</v>
      </c>
      <c r="H1160" s="89" t="b">
        <v>0</v>
      </c>
      <c r="I1160" s="89" t="b">
        <v>0</v>
      </c>
      <c r="J1160" s="89" t="b">
        <v>0</v>
      </c>
      <c r="K1160" s="89" t="b">
        <v>0</v>
      </c>
      <c r="L1160" s="89" t="b">
        <v>0</v>
      </c>
    </row>
    <row r="1161" spans="1:12" ht="15">
      <c r="A1161" s="90" t="s">
        <v>2428</v>
      </c>
      <c r="B1161" s="89" t="s">
        <v>3100</v>
      </c>
      <c r="C1161" s="89">
        <v>2</v>
      </c>
      <c r="D1161" s="103">
        <v>0.0013991825651603004</v>
      </c>
      <c r="E1161" s="103">
        <v>2.354748519560839</v>
      </c>
      <c r="F1161" s="89" t="s">
        <v>1353</v>
      </c>
      <c r="G1161" s="89" t="b">
        <v>0</v>
      </c>
      <c r="H1161" s="89" t="b">
        <v>0</v>
      </c>
      <c r="I1161" s="89" t="b">
        <v>0</v>
      </c>
      <c r="J1161" s="89" t="b">
        <v>0</v>
      </c>
      <c r="K1161" s="89" t="b">
        <v>0</v>
      </c>
      <c r="L1161" s="89" t="b">
        <v>0</v>
      </c>
    </row>
    <row r="1162" spans="1:12" ht="15">
      <c r="A1162" s="90" t="s">
        <v>3279</v>
      </c>
      <c r="B1162" s="89" t="s">
        <v>2392</v>
      </c>
      <c r="C1162" s="89">
        <v>2</v>
      </c>
      <c r="D1162" s="103">
        <v>0.0013991825651603004</v>
      </c>
      <c r="E1162" s="103">
        <v>2.354748519560839</v>
      </c>
      <c r="F1162" s="89" t="s">
        <v>1353</v>
      </c>
      <c r="G1162" s="89" t="b">
        <v>0</v>
      </c>
      <c r="H1162" s="89" t="b">
        <v>0</v>
      </c>
      <c r="I1162" s="89" t="b">
        <v>0</v>
      </c>
      <c r="J1162" s="89" t="b">
        <v>0</v>
      </c>
      <c r="K1162" s="89" t="b">
        <v>0</v>
      </c>
      <c r="L1162" s="89" t="b">
        <v>0</v>
      </c>
    </row>
    <row r="1163" spans="1:12" ht="15">
      <c r="A1163" s="90" t="s">
        <v>1701</v>
      </c>
      <c r="B1163" s="89" t="s">
        <v>1900</v>
      </c>
      <c r="C1163" s="89">
        <v>2</v>
      </c>
      <c r="D1163" s="103">
        <v>0.0013991825651603004</v>
      </c>
      <c r="E1163" s="103">
        <v>2.0537185238968583</v>
      </c>
      <c r="F1163" s="89" t="s">
        <v>1353</v>
      </c>
      <c r="G1163" s="89" t="b">
        <v>0</v>
      </c>
      <c r="H1163" s="89" t="b">
        <v>0</v>
      </c>
      <c r="I1163" s="89" t="b">
        <v>0</v>
      </c>
      <c r="J1163" s="89" t="b">
        <v>0</v>
      </c>
      <c r="K1163" s="89" t="b">
        <v>0</v>
      </c>
      <c r="L1163" s="89" t="b">
        <v>0</v>
      </c>
    </row>
    <row r="1164" spans="1:12" ht="15">
      <c r="A1164" s="90" t="s">
        <v>1707</v>
      </c>
      <c r="B1164" s="89" t="s">
        <v>1585</v>
      </c>
      <c r="C1164" s="89">
        <v>2</v>
      </c>
      <c r="D1164" s="103">
        <v>0.0013991825651603004</v>
      </c>
      <c r="E1164" s="103">
        <v>1.3267197959605959</v>
      </c>
      <c r="F1164" s="89" t="s">
        <v>1353</v>
      </c>
      <c r="G1164" s="89" t="b">
        <v>0</v>
      </c>
      <c r="H1164" s="89" t="b">
        <v>0</v>
      </c>
      <c r="I1164" s="89" t="b">
        <v>0</v>
      </c>
      <c r="J1164" s="89" t="b">
        <v>0</v>
      </c>
      <c r="K1164" s="89" t="b">
        <v>0</v>
      </c>
      <c r="L1164" s="89" t="b">
        <v>0</v>
      </c>
    </row>
    <row r="1165" spans="1:12" ht="15">
      <c r="A1165" s="90" t="s">
        <v>1585</v>
      </c>
      <c r="B1165" s="89" t="s">
        <v>2858</v>
      </c>
      <c r="C1165" s="89">
        <v>2</v>
      </c>
      <c r="D1165" s="103">
        <v>0.0013991825651603004</v>
      </c>
      <c r="E1165" s="103">
        <v>1.9287797872885581</v>
      </c>
      <c r="F1165" s="89" t="s">
        <v>1353</v>
      </c>
      <c r="G1165" s="89" t="b">
        <v>0</v>
      </c>
      <c r="H1165" s="89" t="b">
        <v>0</v>
      </c>
      <c r="I1165" s="89" t="b">
        <v>0</v>
      </c>
      <c r="J1165" s="89" t="b">
        <v>0</v>
      </c>
      <c r="K1165" s="89" t="b">
        <v>0</v>
      </c>
      <c r="L1165" s="89" t="b">
        <v>0</v>
      </c>
    </row>
    <row r="1166" spans="1:12" ht="15">
      <c r="A1166" s="90" t="s">
        <v>1517</v>
      </c>
      <c r="B1166" s="89" t="s">
        <v>1585</v>
      </c>
      <c r="C1166" s="89">
        <v>2</v>
      </c>
      <c r="D1166" s="103">
        <v>0.0013991825651603004</v>
      </c>
      <c r="E1166" s="103">
        <v>1.7526885282328768</v>
      </c>
      <c r="F1166" s="89" t="s">
        <v>1353</v>
      </c>
      <c r="G1166" s="89" t="b">
        <v>0</v>
      </c>
      <c r="H1166" s="89" t="b">
        <v>0</v>
      </c>
      <c r="I1166" s="89" t="b">
        <v>0</v>
      </c>
      <c r="J1166" s="89" t="b">
        <v>0</v>
      </c>
      <c r="K1166" s="89" t="b">
        <v>0</v>
      </c>
      <c r="L1166" s="89" t="b">
        <v>0</v>
      </c>
    </row>
    <row r="1167" spans="1:12" ht="15">
      <c r="A1167" s="90" t="s">
        <v>2665</v>
      </c>
      <c r="B1167" s="89" t="s">
        <v>2376</v>
      </c>
      <c r="C1167" s="89">
        <v>2</v>
      </c>
      <c r="D1167" s="103">
        <v>0.0013991825651603004</v>
      </c>
      <c r="E1167" s="103">
        <v>2.354748519560839</v>
      </c>
      <c r="F1167" s="89" t="s">
        <v>1353</v>
      </c>
      <c r="G1167" s="89" t="b">
        <v>0</v>
      </c>
      <c r="H1167" s="89" t="b">
        <v>0</v>
      </c>
      <c r="I1167" s="89" t="b">
        <v>0</v>
      </c>
      <c r="J1167" s="89" t="b">
        <v>0</v>
      </c>
      <c r="K1167" s="89" t="b">
        <v>0</v>
      </c>
      <c r="L1167" s="89" t="b">
        <v>0</v>
      </c>
    </row>
    <row r="1168" spans="1:12" ht="15">
      <c r="A1168" s="90" t="s">
        <v>2477</v>
      </c>
      <c r="B1168" s="89" t="s">
        <v>3361</v>
      </c>
      <c r="C1168" s="89">
        <v>2</v>
      </c>
      <c r="D1168" s="103">
        <v>0.0013991825651603004</v>
      </c>
      <c r="E1168" s="103">
        <v>2.5308397786165204</v>
      </c>
      <c r="F1168" s="89" t="s">
        <v>1353</v>
      </c>
      <c r="G1168" s="89" t="b">
        <v>0</v>
      </c>
      <c r="H1168" s="89" t="b">
        <v>0</v>
      </c>
      <c r="I1168" s="89" t="b">
        <v>0</v>
      </c>
      <c r="J1168" s="89" t="b">
        <v>0</v>
      </c>
      <c r="K1168" s="89" t="b">
        <v>0</v>
      </c>
      <c r="L1168" s="89" t="b">
        <v>0</v>
      </c>
    </row>
    <row r="1169" spans="1:12" ht="15">
      <c r="A1169" s="90" t="s">
        <v>3262</v>
      </c>
      <c r="B1169" s="89" t="s">
        <v>1963</v>
      </c>
      <c r="C1169" s="89">
        <v>2</v>
      </c>
      <c r="D1169" s="103">
        <v>0.0013991825651603004</v>
      </c>
      <c r="E1169" s="103">
        <v>2.354748519560839</v>
      </c>
      <c r="F1169" s="89" t="s">
        <v>1353</v>
      </c>
      <c r="G1169" s="89" t="b">
        <v>0</v>
      </c>
      <c r="H1169" s="89" t="b">
        <v>0</v>
      </c>
      <c r="I1169" s="89" t="b">
        <v>0</v>
      </c>
      <c r="J1169" s="89" t="b">
        <v>0</v>
      </c>
      <c r="K1169" s="89" t="b">
        <v>0</v>
      </c>
      <c r="L1169" s="89" t="b">
        <v>0</v>
      </c>
    </row>
    <row r="1170" spans="1:12" ht="15">
      <c r="A1170" s="90" t="s">
        <v>1455</v>
      </c>
      <c r="B1170" s="89" t="s">
        <v>1457</v>
      </c>
      <c r="C1170" s="89">
        <v>3</v>
      </c>
      <c r="D1170" s="103">
        <v>0</v>
      </c>
      <c r="E1170" s="103">
        <v>1.6951312977040258</v>
      </c>
      <c r="F1170" s="89" t="s">
        <v>1354</v>
      </c>
      <c r="G1170" s="89" t="b">
        <v>0</v>
      </c>
      <c r="H1170" s="89" t="b">
        <v>0</v>
      </c>
      <c r="I1170" s="89" t="b">
        <v>0</v>
      </c>
      <c r="J1170" s="89" t="b">
        <v>0</v>
      </c>
      <c r="K1170" s="89" t="b">
        <v>0</v>
      </c>
      <c r="L1170" s="89" t="b">
        <v>0</v>
      </c>
    </row>
    <row r="1171" spans="1:12" ht="15">
      <c r="A1171" s="90" t="s">
        <v>1556</v>
      </c>
      <c r="B1171" s="89" t="s">
        <v>2374</v>
      </c>
      <c r="C1171" s="89">
        <v>2</v>
      </c>
      <c r="D1171" s="103">
        <v>0.0014507469670553311</v>
      </c>
      <c r="E1171" s="103">
        <v>2.1388287969367386</v>
      </c>
      <c r="F1171" s="89" t="s">
        <v>1354</v>
      </c>
      <c r="G1171" s="89" t="b">
        <v>0</v>
      </c>
      <c r="H1171" s="89" t="b">
        <v>0</v>
      </c>
      <c r="I1171" s="89" t="b">
        <v>0</v>
      </c>
      <c r="J1171" s="89" t="b">
        <v>0</v>
      </c>
      <c r="K1171" s="89" t="b">
        <v>0</v>
      </c>
      <c r="L1171" s="89" t="b">
        <v>0</v>
      </c>
    </row>
    <row r="1172" spans="1:12" ht="15">
      <c r="A1172" s="90" t="s">
        <v>1463</v>
      </c>
      <c r="B1172" s="89" t="s">
        <v>2313</v>
      </c>
      <c r="C1172" s="89">
        <v>2</v>
      </c>
      <c r="D1172" s="103">
        <v>0.0014507469670553311</v>
      </c>
      <c r="E1172" s="103">
        <v>1.9169800473203822</v>
      </c>
      <c r="F1172" s="89" t="s">
        <v>1354</v>
      </c>
      <c r="G1172" s="89" t="b">
        <v>0</v>
      </c>
      <c r="H1172" s="89" t="b">
        <v>0</v>
      </c>
      <c r="I1172" s="89" t="b">
        <v>0</v>
      </c>
      <c r="J1172" s="89" t="b">
        <v>0</v>
      </c>
      <c r="K1172" s="89" t="b">
        <v>0</v>
      </c>
      <c r="L1172" s="89" t="b">
        <v>0</v>
      </c>
    </row>
    <row r="1173" spans="1:12" ht="15">
      <c r="A1173" s="90" t="s">
        <v>1524</v>
      </c>
      <c r="B1173" s="89" t="s">
        <v>1626</v>
      </c>
      <c r="C1173" s="89">
        <v>2</v>
      </c>
      <c r="D1173" s="103">
        <v>0.0014507469670553311</v>
      </c>
      <c r="E1173" s="103">
        <v>1.9627375378810572</v>
      </c>
      <c r="F1173" s="89" t="s">
        <v>1354</v>
      </c>
      <c r="G1173" s="89" t="b">
        <v>0</v>
      </c>
      <c r="H1173" s="89" t="b">
        <v>0</v>
      </c>
      <c r="I1173" s="89" t="b">
        <v>0</v>
      </c>
      <c r="J1173" s="89" t="b">
        <v>0</v>
      </c>
      <c r="K1173" s="89" t="b">
        <v>0</v>
      </c>
      <c r="L1173" s="89" t="b">
        <v>0</v>
      </c>
    </row>
    <row r="1174" spans="1:12" ht="15">
      <c r="A1174" s="90" t="s">
        <v>1458</v>
      </c>
      <c r="B1174" s="89" t="s">
        <v>3363</v>
      </c>
      <c r="C1174" s="89">
        <v>2</v>
      </c>
      <c r="D1174" s="103">
        <v>0</v>
      </c>
      <c r="E1174" s="103">
        <v>1.235528446907549</v>
      </c>
      <c r="F1174" s="89" t="s">
        <v>1355</v>
      </c>
      <c r="G1174" s="89" t="b">
        <v>0</v>
      </c>
      <c r="H1174" s="89" t="b">
        <v>0</v>
      </c>
      <c r="I1174" s="89" t="b">
        <v>0</v>
      </c>
      <c r="J1174" s="89" t="b">
        <v>0</v>
      </c>
      <c r="K1174" s="89" t="b">
        <v>0</v>
      </c>
      <c r="L1174" s="89" t="b">
        <v>0</v>
      </c>
    </row>
    <row r="1175" spans="1:12" ht="15">
      <c r="A1175" s="90" t="s">
        <v>2088</v>
      </c>
      <c r="B1175" s="89" t="s">
        <v>1616</v>
      </c>
      <c r="C1175" s="89">
        <v>2</v>
      </c>
      <c r="D1175" s="103">
        <v>0</v>
      </c>
      <c r="E1175" s="103">
        <v>0.9344984512435677</v>
      </c>
      <c r="F1175" s="89" t="s">
        <v>1355</v>
      </c>
      <c r="G1175" s="89" t="b">
        <v>0</v>
      </c>
      <c r="H1175" s="89" t="b">
        <v>0</v>
      </c>
      <c r="I1175" s="89" t="b">
        <v>0</v>
      </c>
      <c r="J1175" s="89" t="b">
        <v>0</v>
      </c>
      <c r="K1175" s="89" t="b">
        <v>0</v>
      </c>
      <c r="L1175" s="89" t="b">
        <v>0</v>
      </c>
    </row>
    <row r="1176" spans="1:12" ht="15">
      <c r="A1176" s="90" t="s">
        <v>1616</v>
      </c>
      <c r="B1176" s="89" t="s">
        <v>1864</v>
      </c>
      <c r="C1176" s="89">
        <v>2</v>
      </c>
      <c r="D1176" s="103">
        <v>0</v>
      </c>
      <c r="E1176" s="103">
        <v>0.9344984512435677</v>
      </c>
      <c r="F1176" s="89" t="s">
        <v>1355</v>
      </c>
      <c r="G1176" s="89" t="b">
        <v>0</v>
      </c>
      <c r="H1176" s="89" t="b">
        <v>0</v>
      </c>
      <c r="I1176" s="89" t="b">
        <v>0</v>
      </c>
      <c r="J1176" s="89" t="b">
        <v>0</v>
      </c>
      <c r="K1176" s="89" t="b">
        <v>0</v>
      </c>
      <c r="L1176" s="89" t="b">
        <v>0</v>
      </c>
    </row>
    <row r="1177" spans="1:12" ht="15">
      <c r="A1177" s="90" t="s">
        <v>1455</v>
      </c>
      <c r="B1177" s="89" t="s">
        <v>1456</v>
      </c>
      <c r="C1177" s="89">
        <v>3</v>
      </c>
      <c r="D1177" s="103">
        <v>0.004703593682249706</v>
      </c>
      <c r="E1177" s="103">
        <v>1.1995723549052042</v>
      </c>
      <c r="F1177" s="89" t="s">
        <v>1356</v>
      </c>
      <c r="G1177" s="89" t="b">
        <v>0</v>
      </c>
      <c r="H1177" s="89" t="b">
        <v>0</v>
      </c>
      <c r="I1177" s="89" t="b">
        <v>0</v>
      </c>
      <c r="J1177" s="89" t="b">
        <v>0</v>
      </c>
      <c r="K1177" s="89" t="b">
        <v>0</v>
      </c>
      <c r="L1177" s="89" t="b">
        <v>0</v>
      </c>
    </row>
    <row r="1178" spans="1:12" ht="15">
      <c r="A1178" s="90" t="s">
        <v>1455</v>
      </c>
      <c r="B1178" s="89" t="s">
        <v>1535</v>
      </c>
      <c r="C1178" s="89">
        <v>2</v>
      </c>
      <c r="D1178" s="103">
        <v>0.003135729121499804</v>
      </c>
      <c r="E1178" s="103">
        <v>1.324511091513504</v>
      </c>
      <c r="F1178" s="89" t="s">
        <v>1356</v>
      </c>
      <c r="G1178" s="89" t="b">
        <v>0</v>
      </c>
      <c r="H1178" s="89" t="b">
        <v>0</v>
      </c>
      <c r="I1178" s="89" t="b">
        <v>0</v>
      </c>
      <c r="J1178" s="89" t="b">
        <v>0</v>
      </c>
      <c r="K1178" s="89" t="b">
        <v>0</v>
      </c>
      <c r="L1178" s="89" t="b">
        <v>0</v>
      </c>
    </row>
    <row r="1179" spans="1:12" ht="15">
      <c r="A1179" s="90" t="s">
        <v>2458</v>
      </c>
      <c r="B1179" s="89" t="s">
        <v>1508</v>
      </c>
      <c r="C1179" s="89">
        <v>2</v>
      </c>
      <c r="D1179" s="103">
        <v>0.003135729121499804</v>
      </c>
      <c r="E1179" s="103">
        <v>1.8016323462331665</v>
      </c>
      <c r="F1179" s="89" t="s">
        <v>1356</v>
      </c>
      <c r="G1179" s="89" t="b">
        <v>0</v>
      </c>
      <c r="H1179" s="89" t="b">
        <v>0</v>
      </c>
      <c r="I1179" s="89" t="b">
        <v>0</v>
      </c>
      <c r="J1179" s="89" t="b">
        <v>0</v>
      </c>
      <c r="K1179" s="89" t="b">
        <v>0</v>
      </c>
      <c r="L1179" s="89" t="b">
        <v>0</v>
      </c>
    </row>
    <row r="1180" spans="1:12" ht="15">
      <c r="A1180" s="90" t="s">
        <v>1537</v>
      </c>
      <c r="B1180" s="89" t="s">
        <v>1460</v>
      </c>
      <c r="C1180" s="89">
        <v>2</v>
      </c>
      <c r="D1180" s="103">
        <v>0.003135729121499804</v>
      </c>
      <c r="E1180" s="103">
        <v>1.324511091513504</v>
      </c>
      <c r="F1180" s="89" t="s">
        <v>1356</v>
      </c>
      <c r="G1180" s="89" t="b">
        <v>0</v>
      </c>
      <c r="H1180" s="89" t="b">
        <v>0</v>
      </c>
      <c r="I1180" s="89" t="b">
        <v>0</v>
      </c>
      <c r="J1180" s="89" t="b">
        <v>0</v>
      </c>
      <c r="K1180" s="89" t="b">
        <v>0</v>
      </c>
      <c r="L1180" s="89" t="b">
        <v>0</v>
      </c>
    </row>
    <row r="1181" spans="1:12" ht="15">
      <c r="A1181" s="90" t="s">
        <v>3208</v>
      </c>
      <c r="B1181" s="89" t="s">
        <v>2458</v>
      </c>
      <c r="C1181" s="89">
        <v>2</v>
      </c>
      <c r="D1181" s="103">
        <v>0.003135729121499804</v>
      </c>
      <c r="E1181" s="103">
        <v>1.9777236052888478</v>
      </c>
      <c r="F1181" s="89" t="s">
        <v>1356</v>
      </c>
      <c r="G1181" s="89" t="b">
        <v>0</v>
      </c>
      <c r="H1181" s="89" t="b">
        <v>0</v>
      </c>
      <c r="I1181" s="89" t="b">
        <v>0</v>
      </c>
      <c r="J1181" s="89" t="b">
        <v>0</v>
      </c>
      <c r="K1181" s="89" t="b">
        <v>0</v>
      </c>
      <c r="L1181" s="89" t="b">
        <v>0</v>
      </c>
    </row>
    <row r="1182" spans="1:12" ht="15">
      <c r="A1182" s="90" t="s">
        <v>1526</v>
      </c>
      <c r="B1182" s="89" t="s">
        <v>1957</v>
      </c>
      <c r="C1182" s="89">
        <v>4</v>
      </c>
      <c r="D1182" s="103">
        <v>0</v>
      </c>
      <c r="E1182" s="103">
        <v>1.5024271199844328</v>
      </c>
      <c r="F1182" s="89" t="s">
        <v>1357</v>
      </c>
      <c r="G1182" s="89" t="b">
        <v>0</v>
      </c>
      <c r="H1182" s="89" t="b">
        <v>0</v>
      </c>
      <c r="I1182" s="89" t="b">
        <v>0</v>
      </c>
      <c r="J1182" s="89" t="b">
        <v>0</v>
      </c>
      <c r="K1182" s="89" t="b">
        <v>0</v>
      </c>
      <c r="L1182" s="89" t="b">
        <v>0</v>
      </c>
    </row>
    <row r="1183" spans="1:12" ht="15">
      <c r="A1183" s="90" t="s">
        <v>2153</v>
      </c>
      <c r="B1183" s="89" t="s">
        <v>2620</v>
      </c>
      <c r="C1183" s="89">
        <v>3</v>
      </c>
      <c r="D1183" s="103">
        <v>0</v>
      </c>
      <c r="E1183" s="103">
        <v>1.599337132992489</v>
      </c>
      <c r="F1183" s="89" t="s">
        <v>1357</v>
      </c>
      <c r="G1183" s="89" t="b">
        <v>0</v>
      </c>
      <c r="H1183" s="89" t="b">
        <v>0</v>
      </c>
      <c r="I1183" s="89" t="b">
        <v>0</v>
      </c>
      <c r="J1183" s="89" t="b">
        <v>0</v>
      </c>
      <c r="K1183" s="89" t="b">
        <v>0</v>
      </c>
      <c r="L1183" s="89" t="b">
        <v>0</v>
      </c>
    </row>
    <row r="1184" spans="1:12" ht="15">
      <c r="A1184" s="90" t="s">
        <v>1706</v>
      </c>
      <c r="B1184" s="89" t="s">
        <v>2103</v>
      </c>
      <c r="C1184" s="89">
        <v>3</v>
      </c>
      <c r="D1184" s="103">
        <v>0</v>
      </c>
      <c r="E1184" s="103">
        <v>1.423245873936808</v>
      </c>
      <c r="F1184" s="89" t="s">
        <v>1357</v>
      </c>
      <c r="G1184" s="89" t="b">
        <v>0</v>
      </c>
      <c r="H1184" s="89" t="b">
        <v>0</v>
      </c>
      <c r="I1184" s="89" t="b">
        <v>0</v>
      </c>
      <c r="J1184" s="89" t="b">
        <v>0</v>
      </c>
      <c r="K1184" s="89" t="b">
        <v>0</v>
      </c>
      <c r="L1184" s="89" t="b">
        <v>0</v>
      </c>
    </row>
    <row r="1185" spans="1:12" ht="15">
      <c r="A1185" s="90" t="s">
        <v>2671</v>
      </c>
      <c r="B1185" s="89" t="s">
        <v>1582</v>
      </c>
      <c r="C1185" s="89">
        <v>2</v>
      </c>
      <c r="D1185" s="103">
        <v>0</v>
      </c>
      <c r="E1185" s="103">
        <v>1.724275869600789</v>
      </c>
      <c r="F1185" s="89" t="s">
        <v>1357</v>
      </c>
      <c r="G1185" s="89" t="b">
        <v>0</v>
      </c>
      <c r="H1185" s="89" t="b">
        <v>1</v>
      </c>
      <c r="I1185" s="89" t="b">
        <v>0</v>
      </c>
      <c r="J1185" s="89" t="b">
        <v>0</v>
      </c>
      <c r="K1185" s="89" t="b">
        <v>0</v>
      </c>
      <c r="L1185" s="89" t="b">
        <v>0</v>
      </c>
    </row>
    <row r="1186" spans="1:12" ht="15">
      <c r="A1186" s="90" t="s">
        <v>2240</v>
      </c>
      <c r="B1186" s="89" t="s">
        <v>1526</v>
      </c>
      <c r="C1186" s="89">
        <v>2</v>
      </c>
      <c r="D1186" s="103">
        <v>0</v>
      </c>
      <c r="E1186" s="103">
        <v>1.5024271199844328</v>
      </c>
      <c r="F1186" s="89" t="s">
        <v>1357</v>
      </c>
      <c r="G1186" s="89" t="b">
        <v>0</v>
      </c>
      <c r="H1186" s="89" t="b">
        <v>0</v>
      </c>
      <c r="I1186" s="89" t="b">
        <v>0</v>
      </c>
      <c r="J1186" s="89" t="b">
        <v>0</v>
      </c>
      <c r="K1186" s="89" t="b">
        <v>0</v>
      </c>
      <c r="L1186" s="89" t="b">
        <v>0</v>
      </c>
    </row>
    <row r="1187" spans="1:12" ht="15">
      <c r="A1187" s="90" t="s">
        <v>2002</v>
      </c>
      <c r="B1187" s="89" t="s">
        <v>2153</v>
      </c>
      <c r="C1187" s="89">
        <v>2</v>
      </c>
      <c r="D1187" s="103">
        <v>0</v>
      </c>
      <c r="E1187" s="103">
        <v>1.2013971243204515</v>
      </c>
      <c r="F1187" s="89" t="s">
        <v>1357</v>
      </c>
      <c r="G1187" s="89" t="b">
        <v>0</v>
      </c>
      <c r="H1187" s="89" t="b">
        <v>0</v>
      </c>
      <c r="I1187" s="89" t="b">
        <v>0</v>
      </c>
      <c r="J1187" s="89" t="b">
        <v>0</v>
      </c>
      <c r="K1187" s="89" t="b">
        <v>0</v>
      </c>
      <c r="L1187" s="89" t="b">
        <v>0</v>
      </c>
    </row>
    <row r="1188" spans="1:12" ht="15">
      <c r="A1188" s="90" t="s">
        <v>2103</v>
      </c>
      <c r="B1188" s="89" t="s">
        <v>2438</v>
      </c>
      <c r="C1188" s="89">
        <v>2</v>
      </c>
      <c r="D1188" s="103">
        <v>0</v>
      </c>
      <c r="E1188" s="103">
        <v>1.724275869600789</v>
      </c>
      <c r="F1188" s="89" t="s">
        <v>1357</v>
      </c>
      <c r="G1188" s="89" t="b">
        <v>0</v>
      </c>
      <c r="H1188" s="89" t="b">
        <v>0</v>
      </c>
      <c r="I1188" s="89" t="b">
        <v>0</v>
      </c>
      <c r="J1188" s="89" t="b">
        <v>0</v>
      </c>
      <c r="K1188" s="89" t="b">
        <v>0</v>
      </c>
      <c r="L1188" s="89" t="b">
        <v>0</v>
      </c>
    </row>
    <row r="1189" spans="1:12" ht="15">
      <c r="A1189" s="90" t="s">
        <v>2792</v>
      </c>
      <c r="B1189" s="89" t="s">
        <v>2240</v>
      </c>
      <c r="C1189" s="89">
        <v>2</v>
      </c>
      <c r="D1189" s="103">
        <v>0</v>
      </c>
      <c r="E1189" s="103">
        <v>1.9003671286564703</v>
      </c>
      <c r="F1189" s="89" t="s">
        <v>1357</v>
      </c>
      <c r="G1189" s="89" t="b">
        <v>0</v>
      </c>
      <c r="H1189" s="89" t="b">
        <v>0</v>
      </c>
      <c r="I1189" s="89" t="b">
        <v>0</v>
      </c>
      <c r="J1189" s="89" t="b">
        <v>0</v>
      </c>
      <c r="K1189" s="89" t="b">
        <v>0</v>
      </c>
      <c r="L1189" s="89" t="b">
        <v>0</v>
      </c>
    </row>
    <row r="1190" spans="1:12" ht="15">
      <c r="A1190" s="90" t="s">
        <v>1459</v>
      </c>
      <c r="B1190" s="89" t="s">
        <v>1457</v>
      </c>
      <c r="C1190" s="89">
        <v>3</v>
      </c>
      <c r="D1190" s="103">
        <v>0</v>
      </c>
      <c r="E1190" s="103">
        <v>1.1478970584170847</v>
      </c>
      <c r="F1190" s="89" t="s">
        <v>1358</v>
      </c>
      <c r="G1190" s="89" t="b">
        <v>0</v>
      </c>
      <c r="H1190" s="89" t="b">
        <v>0</v>
      </c>
      <c r="I1190" s="89" t="b">
        <v>0</v>
      </c>
      <c r="J1190" s="89" t="b">
        <v>0</v>
      </c>
      <c r="K1190" s="89" t="b">
        <v>0</v>
      </c>
      <c r="L1190" s="89" t="b">
        <v>0</v>
      </c>
    </row>
    <row r="1191" spans="1:12" ht="15">
      <c r="A1191" s="90" t="s">
        <v>1848</v>
      </c>
      <c r="B1191" s="89" t="s">
        <v>1632</v>
      </c>
      <c r="C1191" s="89">
        <v>2</v>
      </c>
      <c r="D1191" s="103">
        <v>0</v>
      </c>
      <c r="E1191" s="103">
        <v>1.9138138523837167</v>
      </c>
      <c r="F1191" s="89" t="s">
        <v>1358</v>
      </c>
      <c r="G1191" s="89" t="b">
        <v>0</v>
      </c>
      <c r="H1191" s="89" t="b">
        <v>0</v>
      </c>
      <c r="I1191" s="89" t="b">
        <v>0</v>
      </c>
      <c r="J1191" s="89" t="b">
        <v>0</v>
      </c>
      <c r="K1191" s="89" t="b">
        <v>0</v>
      </c>
      <c r="L1191" s="89" t="b">
        <v>0</v>
      </c>
    </row>
    <row r="1192" spans="1:12" ht="15">
      <c r="A1192" s="90" t="s">
        <v>1799</v>
      </c>
      <c r="B1192" s="89" t="s">
        <v>2432</v>
      </c>
      <c r="C1192" s="89">
        <v>2</v>
      </c>
      <c r="D1192" s="103">
        <v>0.0036268674176383278</v>
      </c>
      <c r="E1192" s="103">
        <v>1.9138138523837167</v>
      </c>
      <c r="F1192" s="89" t="s">
        <v>1358</v>
      </c>
      <c r="G1192" s="89" t="b">
        <v>0</v>
      </c>
      <c r="H1192" s="89" t="b">
        <v>0</v>
      </c>
      <c r="I1192" s="89" t="b">
        <v>0</v>
      </c>
      <c r="J1192" s="89" t="b">
        <v>1</v>
      </c>
      <c r="K1192" s="89" t="b">
        <v>0</v>
      </c>
      <c r="L1192" s="89" t="b">
        <v>0</v>
      </c>
    </row>
    <row r="1193" spans="1:12" ht="15">
      <c r="A1193" s="90" t="s">
        <v>1459</v>
      </c>
      <c r="B1193" s="89" t="s">
        <v>1471</v>
      </c>
      <c r="C1193" s="89">
        <v>2</v>
      </c>
      <c r="D1193" s="103">
        <v>0</v>
      </c>
      <c r="E1193" s="103">
        <v>1.19365454897776</v>
      </c>
      <c r="F1193" s="89" t="s">
        <v>1358</v>
      </c>
      <c r="G1193" s="89" t="b">
        <v>0</v>
      </c>
      <c r="H1193" s="89" t="b">
        <v>0</v>
      </c>
      <c r="I1193" s="89" t="b">
        <v>0</v>
      </c>
      <c r="J1193" s="89" t="b">
        <v>0</v>
      </c>
      <c r="K1193" s="89" t="b">
        <v>0</v>
      </c>
      <c r="L1193" s="89" t="b">
        <v>0</v>
      </c>
    </row>
    <row r="1194" spans="1:12" ht="15">
      <c r="A1194" s="90" t="s">
        <v>2432</v>
      </c>
      <c r="B1194" s="89" t="s">
        <v>1456</v>
      </c>
      <c r="C1194" s="89">
        <v>2</v>
      </c>
      <c r="D1194" s="103">
        <v>0.0036268674176383278</v>
      </c>
      <c r="E1194" s="103">
        <v>1.6127838567197355</v>
      </c>
      <c r="F1194" s="89" t="s">
        <v>1358</v>
      </c>
      <c r="G1194" s="89" t="b">
        <v>1</v>
      </c>
      <c r="H1194" s="89" t="b">
        <v>0</v>
      </c>
      <c r="I1194" s="89" t="b">
        <v>0</v>
      </c>
      <c r="J1194" s="89" t="b">
        <v>0</v>
      </c>
      <c r="K1194" s="89" t="b">
        <v>0</v>
      </c>
      <c r="L1194" s="89" t="b">
        <v>0</v>
      </c>
    </row>
    <row r="1195" spans="1:12" ht="15">
      <c r="A1195" s="90" t="s">
        <v>1455</v>
      </c>
      <c r="B1195" s="89" t="s">
        <v>1924</v>
      </c>
      <c r="C1195" s="89">
        <v>4</v>
      </c>
      <c r="D1195" s="103">
        <v>0</v>
      </c>
      <c r="E1195" s="103">
        <v>1.044419139788413</v>
      </c>
      <c r="F1195" s="89" t="s">
        <v>1359</v>
      </c>
      <c r="G1195" s="89" t="b">
        <v>0</v>
      </c>
      <c r="H1195" s="89" t="b">
        <v>0</v>
      </c>
      <c r="I1195" s="89" t="b">
        <v>0</v>
      </c>
      <c r="J1195" s="89" t="b">
        <v>0</v>
      </c>
      <c r="K1195" s="89" t="b">
        <v>0</v>
      </c>
      <c r="L1195" s="89" t="b">
        <v>0</v>
      </c>
    </row>
    <row r="1196" spans="1:12" ht="15">
      <c r="A1196" s="90" t="s">
        <v>1950</v>
      </c>
      <c r="B1196" s="89" t="s">
        <v>1457</v>
      </c>
      <c r="C1196" s="89">
        <v>4</v>
      </c>
      <c r="D1196" s="103">
        <v>0.00661604386074684</v>
      </c>
      <c r="E1196" s="103">
        <v>1.3521825181113625</v>
      </c>
      <c r="F1196" s="89" t="s">
        <v>1359</v>
      </c>
      <c r="G1196" s="89" t="b">
        <v>0</v>
      </c>
      <c r="H1196" s="89" t="b">
        <v>0</v>
      </c>
      <c r="I1196" s="89" t="b">
        <v>0</v>
      </c>
      <c r="J1196" s="89" t="b">
        <v>0</v>
      </c>
      <c r="K1196" s="89" t="b">
        <v>0</v>
      </c>
      <c r="L1196" s="89" t="b">
        <v>0</v>
      </c>
    </row>
    <row r="1197" spans="1:12" ht="15">
      <c r="A1197" s="90" t="s">
        <v>1455</v>
      </c>
      <c r="B1197" s="89" t="s">
        <v>1456</v>
      </c>
      <c r="C1197" s="89">
        <v>3</v>
      </c>
      <c r="D1197" s="103">
        <v>0</v>
      </c>
      <c r="E1197" s="103">
        <v>1.0163904161881694</v>
      </c>
      <c r="F1197" s="89" t="s">
        <v>1359</v>
      </c>
      <c r="G1197" s="89" t="b">
        <v>0</v>
      </c>
      <c r="H1197" s="89" t="b">
        <v>0</v>
      </c>
      <c r="I1197" s="89" t="b">
        <v>0</v>
      </c>
      <c r="J1197" s="89" t="b">
        <v>0</v>
      </c>
      <c r="K1197" s="89" t="b">
        <v>0</v>
      </c>
      <c r="L1197" s="89" t="b">
        <v>0</v>
      </c>
    </row>
    <row r="1198" spans="1:12" ht="15">
      <c r="A1198" s="90" t="s">
        <v>1924</v>
      </c>
      <c r="B1198" s="89" t="s">
        <v>2579</v>
      </c>
      <c r="C1198" s="89">
        <v>3</v>
      </c>
      <c r="D1198" s="103">
        <v>0.004962032895560129</v>
      </c>
      <c r="E1198" s="103">
        <v>1.5563025007672873</v>
      </c>
      <c r="F1198" s="89" t="s">
        <v>1359</v>
      </c>
      <c r="G1198" s="89" t="b">
        <v>0</v>
      </c>
      <c r="H1198" s="89" t="b">
        <v>0</v>
      </c>
      <c r="I1198" s="89" t="b">
        <v>0</v>
      </c>
      <c r="J1198" s="89" t="b">
        <v>0</v>
      </c>
      <c r="K1198" s="89" t="b">
        <v>0</v>
      </c>
      <c r="L1198" s="89" t="b">
        <v>0</v>
      </c>
    </row>
    <row r="1199" spans="1:12" ht="15">
      <c r="A1199" s="90" t="s">
        <v>1459</v>
      </c>
      <c r="B1199" s="89" t="s">
        <v>1457</v>
      </c>
      <c r="C1199" s="89">
        <v>2</v>
      </c>
      <c r="D1199" s="103">
        <v>0.00330802193037342</v>
      </c>
      <c r="E1199" s="103">
        <v>1.0511525224473812</v>
      </c>
      <c r="F1199" s="89" t="s">
        <v>1359</v>
      </c>
      <c r="G1199" s="89" t="b">
        <v>0</v>
      </c>
      <c r="H1199" s="89" t="b">
        <v>0</v>
      </c>
      <c r="I1199" s="89" t="b">
        <v>0</v>
      </c>
      <c r="J1199" s="89" t="b">
        <v>0</v>
      </c>
      <c r="K1199" s="89" t="b">
        <v>0</v>
      </c>
      <c r="L1199" s="89" t="b">
        <v>0</v>
      </c>
    </row>
    <row r="1200" spans="1:12" ht="15">
      <c r="A1200" s="90" t="s">
        <v>1455</v>
      </c>
      <c r="B1200" s="89" t="s">
        <v>1472</v>
      </c>
      <c r="C1200" s="89">
        <v>2</v>
      </c>
      <c r="D1200" s="103">
        <v>0.00330802193037342</v>
      </c>
      <c r="E1200" s="103">
        <v>0.965237893740788</v>
      </c>
      <c r="F1200" s="89" t="s">
        <v>1359</v>
      </c>
      <c r="G1200" s="89" t="b">
        <v>0</v>
      </c>
      <c r="H1200" s="89" t="b">
        <v>0</v>
      </c>
      <c r="I1200" s="89" t="b">
        <v>0</v>
      </c>
      <c r="J1200" s="89" t="b">
        <v>0</v>
      </c>
      <c r="K1200" s="89" t="b">
        <v>0</v>
      </c>
      <c r="L1200" s="89" t="b">
        <v>0</v>
      </c>
    </row>
    <row r="1201" spans="1:12" ht="15">
      <c r="A1201" s="90" t="s">
        <v>1597</v>
      </c>
      <c r="B1201" s="89" t="s">
        <v>965</v>
      </c>
      <c r="C1201" s="89">
        <v>2</v>
      </c>
      <c r="D1201" s="103">
        <v>0</v>
      </c>
      <c r="E1201" s="103">
        <v>1.954242509439325</v>
      </c>
      <c r="F1201" s="89" t="s">
        <v>1359</v>
      </c>
      <c r="G1201" s="89" t="b">
        <v>0</v>
      </c>
      <c r="H1201" s="89" t="b">
        <v>0</v>
      </c>
      <c r="I1201" s="89" t="b">
        <v>0</v>
      </c>
      <c r="J1201" s="89" t="b">
        <v>0</v>
      </c>
      <c r="K1201" s="89" t="b">
        <v>0</v>
      </c>
      <c r="L1201" s="89" t="b">
        <v>0</v>
      </c>
    </row>
    <row r="1202" spans="1:12" ht="15">
      <c r="A1202" s="90" t="s">
        <v>1489</v>
      </c>
      <c r="B1202" s="89" t="s">
        <v>1469</v>
      </c>
      <c r="C1202" s="89">
        <v>2</v>
      </c>
      <c r="D1202" s="103">
        <v>0</v>
      </c>
      <c r="E1202" s="103">
        <v>1.7781512503836436</v>
      </c>
      <c r="F1202" s="89" t="s">
        <v>1359</v>
      </c>
      <c r="G1202" s="89" t="b">
        <v>0</v>
      </c>
      <c r="H1202" s="89" t="b">
        <v>0</v>
      </c>
      <c r="I1202" s="89" t="b">
        <v>0</v>
      </c>
      <c r="J1202" s="89" t="b">
        <v>0</v>
      </c>
      <c r="K1202" s="89" t="b">
        <v>0</v>
      </c>
      <c r="L1202" s="89" t="b">
        <v>0</v>
      </c>
    </row>
    <row r="1203" spans="1:12" ht="15">
      <c r="A1203" s="90" t="s">
        <v>1455</v>
      </c>
      <c r="B1203" s="89" t="s">
        <v>1464</v>
      </c>
      <c r="C1203" s="89">
        <v>2</v>
      </c>
      <c r="D1203" s="103">
        <v>0.00330802193037342</v>
      </c>
      <c r="E1203" s="103">
        <v>1.1413291527964693</v>
      </c>
      <c r="F1203" s="89" t="s">
        <v>1359</v>
      </c>
      <c r="G1203" s="89" t="b">
        <v>0</v>
      </c>
      <c r="H1203" s="89" t="b">
        <v>0</v>
      </c>
      <c r="I1203" s="89" t="b">
        <v>0</v>
      </c>
      <c r="J1203" s="89" t="b">
        <v>0</v>
      </c>
      <c r="K1203" s="89" t="b">
        <v>0</v>
      </c>
      <c r="L1203" s="89" t="b">
        <v>0</v>
      </c>
    </row>
    <row r="1204" spans="1:12" ht="15">
      <c r="A1204" s="90" t="s">
        <v>1549</v>
      </c>
      <c r="B1204" s="89" t="s">
        <v>1489</v>
      </c>
      <c r="C1204" s="89">
        <v>2</v>
      </c>
      <c r="D1204" s="103">
        <v>0</v>
      </c>
      <c r="E1204" s="103">
        <v>1.6020599913279623</v>
      </c>
      <c r="F1204" s="89" t="s">
        <v>1359</v>
      </c>
      <c r="G1204" s="89" t="b">
        <v>0</v>
      </c>
      <c r="H1204" s="89" t="b">
        <v>0</v>
      </c>
      <c r="I1204" s="89" t="b">
        <v>0</v>
      </c>
      <c r="J1204" s="89" t="b">
        <v>0</v>
      </c>
      <c r="K1204" s="89" t="b">
        <v>0</v>
      </c>
      <c r="L1204" s="89" t="b">
        <v>0</v>
      </c>
    </row>
    <row r="1205" spans="1:12" ht="15">
      <c r="A1205" s="90" t="s">
        <v>1455</v>
      </c>
      <c r="B1205" s="89" t="s">
        <v>1457</v>
      </c>
      <c r="C1205" s="89">
        <v>5</v>
      </c>
      <c r="D1205" s="103">
        <v>0</v>
      </c>
      <c r="E1205" s="103">
        <v>1.3723859041996496</v>
      </c>
      <c r="F1205" s="89" t="s">
        <v>1360</v>
      </c>
      <c r="G1205" s="89" t="b">
        <v>0</v>
      </c>
      <c r="H1205" s="89" t="b">
        <v>0</v>
      </c>
      <c r="I1205" s="89" t="b">
        <v>0</v>
      </c>
      <c r="J1205" s="89" t="b">
        <v>0</v>
      </c>
      <c r="K1205" s="89" t="b">
        <v>0</v>
      </c>
      <c r="L1205" s="89" t="b">
        <v>0</v>
      </c>
    </row>
    <row r="1206" spans="1:12" ht="15">
      <c r="A1206" s="90" t="s">
        <v>1455</v>
      </c>
      <c r="B1206" s="89" t="s">
        <v>1456</v>
      </c>
      <c r="C1206" s="89">
        <v>2</v>
      </c>
      <c r="D1206" s="103">
        <v>0.003010299956639812</v>
      </c>
      <c r="E1206" s="103">
        <v>1.1505371545832932</v>
      </c>
      <c r="F1206" s="89" t="s">
        <v>1360</v>
      </c>
      <c r="G1206" s="89" t="b">
        <v>0</v>
      </c>
      <c r="H1206" s="89" t="b">
        <v>0</v>
      </c>
      <c r="I1206" s="89" t="b">
        <v>0</v>
      </c>
      <c r="J1206" s="89" t="b">
        <v>0</v>
      </c>
      <c r="K1206" s="89" t="b">
        <v>0</v>
      </c>
      <c r="L1206" s="89" t="b">
        <v>0</v>
      </c>
    </row>
    <row r="1207" spans="1:12" ht="15">
      <c r="A1207" s="90" t="s">
        <v>1507</v>
      </c>
      <c r="B1207" s="89" t="s">
        <v>1488</v>
      </c>
      <c r="C1207" s="89">
        <v>2</v>
      </c>
      <c r="D1207" s="103">
        <v>0.003010299956639812</v>
      </c>
      <c r="E1207" s="103">
        <v>1.99563519459755</v>
      </c>
      <c r="F1207" s="89" t="s">
        <v>1360</v>
      </c>
      <c r="G1207" s="89" t="b">
        <v>0</v>
      </c>
      <c r="H1207" s="89" t="b">
        <v>0</v>
      </c>
      <c r="I1207" s="89" t="b">
        <v>0</v>
      </c>
      <c r="J1207" s="89" t="b">
        <v>0</v>
      </c>
      <c r="K1207" s="89" t="b">
        <v>0</v>
      </c>
      <c r="L1207" s="89" t="b">
        <v>0</v>
      </c>
    </row>
    <row r="1208" spans="1:12" ht="15">
      <c r="A1208" s="90" t="s">
        <v>1568</v>
      </c>
      <c r="B1208" s="89" t="s">
        <v>2109</v>
      </c>
      <c r="C1208" s="89">
        <v>2</v>
      </c>
      <c r="D1208" s="103">
        <v>0.003010299956639812</v>
      </c>
      <c r="E1208" s="103">
        <v>1.99563519459755</v>
      </c>
      <c r="F1208" s="89" t="s">
        <v>1360</v>
      </c>
      <c r="G1208" s="89" t="b">
        <v>0</v>
      </c>
      <c r="H1208" s="89" t="b">
        <v>0</v>
      </c>
      <c r="I1208" s="89" t="b">
        <v>0</v>
      </c>
      <c r="J1208" s="89" t="b">
        <v>0</v>
      </c>
      <c r="K1208" s="89" t="b">
        <v>0</v>
      </c>
      <c r="L1208" s="89" t="b">
        <v>0</v>
      </c>
    </row>
    <row r="1209" spans="1:12" ht="15">
      <c r="A1209" s="90" t="s">
        <v>1690</v>
      </c>
      <c r="B1209" s="89" t="s">
        <v>2841</v>
      </c>
      <c r="C1209" s="89">
        <v>2</v>
      </c>
      <c r="D1209" s="103">
        <v>0.003010299956639812</v>
      </c>
      <c r="E1209" s="103">
        <v>1.99563519459755</v>
      </c>
      <c r="F1209" s="89" t="s">
        <v>1360</v>
      </c>
      <c r="G1209" s="89" t="b">
        <v>0</v>
      </c>
      <c r="H1209" s="89" t="b">
        <v>0</v>
      </c>
      <c r="I1209" s="89" t="b">
        <v>0</v>
      </c>
      <c r="J1209" s="89" t="b">
        <v>0</v>
      </c>
      <c r="K1209" s="89" t="b">
        <v>0</v>
      </c>
      <c r="L1209" s="89" t="b">
        <v>0</v>
      </c>
    </row>
    <row r="1210" spans="1:12" ht="15">
      <c r="A1210" s="90" t="s">
        <v>1488</v>
      </c>
      <c r="B1210" s="89" t="s">
        <v>1455</v>
      </c>
      <c r="C1210" s="89">
        <v>2</v>
      </c>
      <c r="D1210" s="103">
        <v>0.003010299956639812</v>
      </c>
      <c r="E1210" s="103">
        <v>1.4515671502472742</v>
      </c>
      <c r="F1210" s="89" t="s">
        <v>1360</v>
      </c>
      <c r="G1210" s="89" t="b">
        <v>0</v>
      </c>
      <c r="H1210" s="89" t="b">
        <v>0</v>
      </c>
      <c r="I1210" s="89" t="b">
        <v>0</v>
      </c>
      <c r="J1210" s="89" t="b">
        <v>0</v>
      </c>
      <c r="K1210" s="89" t="b">
        <v>0</v>
      </c>
      <c r="L1210" s="89" t="b">
        <v>0</v>
      </c>
    </row>
    <row r="1211" spans="1:12" ht="15">
      <c r="A1211" s="90" t="s">
        <v>1480</v>
      </c>
      <c r="B1211" s="89" t="s">
        <v>1468</v>
      </c>
      <c r="C1211" s="89">
        <v>7</v>
      </c>
      <c r="D1211" s="103">
        <v>0.008462690641156097</v>
      </c>
      <c r="E1211" s="103">
        <v>1.4384544438203408</v>
      </c>
      <c r="F1211" s="89" t="s">
        <v>1361</v>
      </c>
      <c r="G1211" s="89" t="b">
        <v>0</v>
      </c>
      <c r="H1211" s="89" t="b">
        <v>0</v>
      </c>
      <c r="I1211" s="89" t="b">
        <v>0</v>
      </c>
      <c r="J1211" s="89" t="b">
        <v>0</v>
      </c>
      <c r="K1211" s="89" t="b">
        <v>0</v>
      </c>
      <c r="L1211" s="89" t="b">
        <v>0</v>
      </c>
    </row>
    <row r="1212" spans="1:12" ht="15">
      <c r="A1212" s="90" t="s">
        <v>1458</v>
      </c>
      <c r="B1212" s="89" t="s">
        <v>1480</v>
      </c>
      <c r="C1212" s="89">
        <v>7</v>
      </c>
      <c r="D1212" s="103">
        <v>0.008462690641156097</v>
      </c>
      <c r="E1212" s="103">
        <v>1.2421597986763726</v>
      </c>
      <c r="F1212" s="89" t="s">
        <v>1361</v>
      </c>
      <c r="G1212" s="89" t="b">
        <v>0</v>
      </c>
      <c r="H1212" s="89" t="b">
        <v>0</v>
      </c>
      <c r="I1212" s="89" t="b">
        <v>0</v>
      </c>
      <c r="J1212" s="89" t="b">
        <v>0</v>
      </c>
      <c r="K1212" s="89" t="b">
        <v>0</v>
      </c>
      <c r="L1212" s="89" t="b">
        <v>0</v>
      </c>
    </row>
    <row r="1213" spans="1:12" ht="15">
      <c r="A1213" s="90" t="s">
        <v>1468</v>
      </c>
      <c r="B1213" s="89" t="s">
        <v>1731</v>
      </c>
      <c r="C1213" s="89">
        <v>3</v>
      </c>
      <c r="D1213" s="103">
        <v>0.0036268674176383278</v>
      </c>
      <c r="E1213" s="103">
        <v>1.1216301809731277</v>
      </c>
      <c r="F1213" s="89" t="s">
        <v>1361</v>
      </c>
      <c r="G1213" s="89" t="b">
        <v>0</v>
      </c>
      <c r="H1213" s="89" t="b">
        <v>0</v>
      </c>
      <c r="I1213" s="89" t="b">
        <v>0</v>
      </c>
      <c r="J1213" s="89" t="b">
        <v>0</v>
      </c>
      <c r="K1213" s="89" t="b">
        <v>0</v>
      </c>
      <c r="L1213" s="89" t="b">
        <v>0</v>
      </c>
    </row>
    <row r="1214" spans="1:12" ht="15">
      <c r="A1214" s="90" t="s">
        <v>2436</v>
      </c>
      <c r="B1214" s="89" t="s">
        <v>2586</v>
      </c>
      <c r="C1214" s="89">
        <v>3</v>
      </c>
      <c r="D1214" s="103">
        <v>0.0036268674176383278</v>
      </c>
      <c r="E1214" s="103">
        <v>1.9155756985400032</v>
      </c>
      <c r="F1214" s="89" t="s">
        <v>1361</v>
      </c>
      <c r="G1214" s="89" t="b">
        <v>0</v>
      </c>
      <c r="H1214" s="89" t="b">
        <v>0</v>
      </c>
      <c r="I1214" s="89" t="b">
        <v>0</v>
      </c>
      <c r="J1214" s="89" t="b">
        <v>0</v>
      </c>
      <c r="K1214" s="89" t="b">
        <v>0</v>
      </c>
      <c r="L1214" s="89" t="b">
        <v>0</v>
      </c>
    </row>
    <row r="1215" spans="1:12" ht="15">
      <c r="A1215" s="90" t="s">
        <v>1457</v>
      </c>
      <c r="B1215" s="89" t="s">
        <v>3344</v>
      </c>
      <c r="C1215" s="89">
        <v>2</v>
      </c>
      <c r="D1215" s="103">
        <v>0.002417911611758885</v>
      </c>
      <c r="E1215" s="103">
        <v>1.6937269489236468</v>
      </c>
      <c r="F1215" s="89" t="s">
        <v>1361</v>
      </c>
      <c r="G1215" s="89" t="b">
        <v>0</v>
      </c>
      <c r="H1215" s="89" t="b">
        <v>0</v>
      </c>
      <c r="I1215" s="89" t="b">
        <v>0</v>
      </c>
      <c r="J1215" s="89" t="b">
        <v>0</v>
      </c>
      <c r="K1215" s="89" t="b">
        <v>0</v>
      </c>
      <c r="L1215" s="89" t="b">
        <v>0</v>
      </c>
    </row>
    <row r="1216" spans="1:12" ht="15">
      <c r="A1216" s="90" t="s">
        <v>3386</v>
      </c>
      <c r="B1216" s="89" t="s">
        <v>1822</v>
      </c>
      <c r="C1216" s="89">
        <v>2</v>
      </c>
      <c r="D1216" s="103">
        <v>0.002417911611758885</v>
      </c>
      <c r="E1216" s="103">
        <v>1.6937269489236468</v>
      </c>
      <c r="F1216" s="89" t="s">
        <v>1361</v>
      </c>
      <c r="G1216" s="89" t="b">
        <v>0</v>
      </c>
      <c r="H1216" s="89" t="b">
        <v>0</v>
      </c>
      <c r="I1216" s="89" t="b">
        <v>0</v>
      </c>
      <c r="J1216" s="89" t="b">
        <v>0</v>
      </c>
      <c r="K1216" s="89" t="b">
        <v>0</v>
      </c>
      <c r="L1216" s="89" t="b">
        <v>0</v>
      </c>
    </row>
    <row r="1217" spans="1:12" ht="15">
      <c r="A1217" s="90" t="s">
        <v>1512</v>
      </c>
      <c r="B1217" s="89" t="s">
        <v>1263</v>
      </c>
      <c r="C1217" s="89">
        <v>2</v>
      </c>
      <c r="D1217" s="103">
        <v>0.002417911611758885</v>
      </c>
      <c r="E1217" s="103">
        <v>1.9155756985400034</v>
      </c>
      <c r="F1217" s="89" t="s">
        <v>1361</v>
      </c>
      <c r="G1217" s="89" t="b">
        <v>0</v>
      </c>
      <c r="H1217" s="89" t="b">
        <v>0</v>
      </c>
      <c r="I1217" s="89" t="b">
        <v>0</v>
      </c>
      <c r="J1217" s="89" t="b">
        <v>0</v>
      </c>
      <c r="K1217" s="89" t="b">
        <v>0</v>
      </c>
      <c r="L1217" s="89" t="b">
        <v>0</v>
      </c>
    </row>
    <row r="1218" spans="1:12" ht="15">
      <c r="A1218" s="90" t="s">
        <v>1620</v>
      </c>
      <c r="B1218" s="89" t="s">
        <v>1620</v>
      </c>
      <c r="C1218" s="89">
        <v>2</v>
      </c>
      <c r="D1218" s="103">
        <v>0.002417911611758885</v>
      </c>
      <c r="E1218" s="103">
        <v>0.693726948923647</v>
      </c>
      <c r="F1218" s="89" t="s">
        <v>1361</v>
      </c>
      <c r="G1218" s="89" t="b">
        <v>0</v>
      </c>
      <c r="H1218" s="89" t="b">
        <v>0</v>
      </c>
      <c r="I1218" s="89" t="b">
        <v>0</v>
      </c>
      <c r="J1218" s="89" t="b">
        <v>0</v>
      </c>
      <c r="K1218" s="89" t="b">
        <v>0</v>
      </c>
      <c r="L1218" s="89" t="b">
        <v>0</v>
      </c>
    </row>
    <row r="1219" spans="1:12" ht="15">
      <c r="A1219" s="90" t="s">
        <v>1204</v>
      </c>
      <c r="B1219" s="89" t="s">
        <v>3240</v>
      </c>
      <c r="C1219" s="89">
        <v>2</v>
      </c>
      <c r="D1219" s="103">
        <v>0.002417911611758885</v>
      </c>
      <c r="E1219" s="103">
        <v>2.0916669575956846</v>
      </c>
      <c r="F1219" s="89" t="s">
        <v>1361</v>
      </c>
      <c r="G1219" s="89" t="b">
        <v>0</v>
      </c>
      <c r="H1219" s="89" t="b">
        <v>0</v>
      </c>
      <c r="I1219" s="89" t="b">
        <v>0</v>
      </c>
      <c r="J1219" s="89" t="b">
        <v>0</v>
      </c>
      <c r="K1219" s="89" t="b">
        <v>0</v>
      </c>
      <c r="L1219" s="89" t="b">
        <v>0</v>
      </c>
    </row>
    <row r="1220" spans="1:12" ht="15">
      <c r="A1220" s="90" t="s">
        <v>1620</v>
      </c>
      <c r="B1220" s="89" t="s">
        <v>2347</v>
      </c>
      <c r="C1220" s="89">
        <v>2</v>
      </c>
      <c r="D1220" s="103">
        <v>0.002417911611758885</v>
      </c>
      <c r="E1220" s="103">
        <v>1.3926969532596658</v>
      </c>
      <c r="F1220" s="89" t="s">
        <v>1361</v>
      </c>
      <c r="G1220" s="89" t="b">
        <v>0</v>
      </c>
      <c r="H1220" s="89" t="b">
        <v>0</v>
      </c>
      <c r="I1220" s="89" t="b">
        <v>0</v>
      </c>
      <c r="J1220" s="89" t="b">
        <v>0</v>
      </c>
      <c r="K1220" s="89" t="b">
        <v>0</v>
      </c>
      <c r="L1220" s="89" t="b">
        <v>0</v>
      </c>
    </row>
    <row r="1221" spans="1:12" ht="15">
      <c r="A1221" s="90" t="s">
        <v>3344</v>
      </c>
      <c r="B1221" s="89" t="s">
        <v>2386</v>
      </c>
      <c r="C1221" s="89">
        <v>2</v>
      </c>
      <c r="D1221" s="103">
        <v>0.002417911611758885</v>
      </c>
      <c r="E1221" s="103">
        <v>2.0916669575956846</v>
      </c>
      <c r="F1221" s="89" t="s">
        <v>1361</v>
      </c>
      <c r="G1221" s="89" t="b">
        <v>0</v>
      </c>
      <c r="H1221" s="89" t="b">
        <v>0</v>
      </c>
      <c r="I1221" s="89" t="b">
        <v>0</v>
      </c>
      <c r="J1221" s="89" t="b">
        <v>0</v>
      </c>
      <c r="K1221" s="89" t="b">
        <v>0</v>
      </c>
      <c r="L1221" s="89" t="b">
        <v>0</v>
      </c>
    </row>
    <row r="1222" spans="1:12" ht="15">
      <c r="A1222" s="90" t="s">
        <v>1263</v>
      </c>
      <c r="B1222" s="89" t="s">
        <v>1204</v>
      </c>
      <c r="C1222" s="89">
        <v>2</v>
      </c>
      <c r="D1222" s="103">
        <v>0.002417911611758885</v>
      </c>
      <c r="E1222" s="103">
        <v>2.0916669575956846</v>
      </c>
      <c r="F1222" s="89" t="s">
        <v>1361</v>
      </c>
      <c r="G1222" s="89" t="b">
        <v>0</v>
      </c>
      <c r="H1222" s="89" t="b">
        <v>0</v>
      </c>
      <c r="I1222" s="89" t="b">
        <v>0</v>
      </c>
      <c r="J1222" s="89" t="b">
        <v>0</v>
      </c>
      <c r="K1222" s="89" t="b">
        <v>0</v>
      </c>
      <c r="L1222" s="89" t="b">
        <v>0</v>
      </c>
    </row>
    <row r="1223" spans="1:12" ht="15">
      <c r="A1223" s="90" t="s">
        <v>1468</v>
      </c>
      <c r="B1223" s="89" t="s">
        <v>1977</v>
      </c>
      <c r="C1223" s="89">
        <v>2</v>
      </c>
      <c r="D1223" s="103">
        <v>0.002417911611758885</v>
      </c>
      <c r="E1223" s="103">
        <v>1.1496589045733714</v>
      </c>
      <c r="F1223" s="89" t="s">
        <v>1361</v>
      </c>
      <c r="G1223" s="89" t="b">
        <v>0</v>
      </c>
      <c r="H1223" s="89" t="b">
        <v>0</v>
      </c>
      <c r="I1223" s="89" t="b">
        <v>0</v>
      </c>
      <c r="J1223" s="89" t="b">
        <v>0</v>
      </c>
      <c r="K1223" s="89" t="b">
        <v>0</v>
      </c>
      <c r="L1223" s="89" t="b">
        <v>0</v>
      </c>
    </row>
    <row r="1224" spans="1:12" ht="15">
      <c r="A1224" s="90" t="s">
        <v>3240</v>
      </c>
      <c r="B1224" s="89" t="s">
        <v>1196</v>
      </c>
      <c r="C1224" s="89">
        <v>2</v>
      </c>
      <c r="D1224" s="103">
        <v>0.002417911611758885</v>
      </c>
      <c r="E1224" s="103">
        <v>2.0916669575956846</v>
      </c>
      <c r="F1224" s="89" t="s">
        <v>1361</v>
      </c>
      <c r="G1224" s="89" t="b">
        <v>0</v>
      </c>
      <c r="H1224" s="89" t="b">
        <v>0</v>
      </c>
      <c r="I1224" s="89" t="b">
        <v>0</v>
      </c>
      <c r="J1224" s="89" t="b">
        <v>0</v>
      </c>
      <c r="K1224" s="89" t="b">
        <v>0</v>
      </c>
      <c r="L1224" s="89" t="b">
        <v>0</v>
      </c>
    </row>
    <row r="1225" spans="1:12" ht="15">
      <c r="A1225" s="90" t="s">
        <v>1462</v>
      </c>
      <c r="B1225" s="89" t="s">
        <v>1822</v>
      </c>
      <c r="C1225" s="89">
        <v>2</v>
      </c>
      <c r="D1225" s="103">
        <v>0.002417911611758885</v>
      </c>
      <c r="E1225" s="103">
        <v>1.3926969532596658</v>
      </c>
      <c r="F1225" s="89" t="s">
        <v>1361</v>
      </c>
      <c r="G1225" s="89" t="b">
        <v>0</v>
      </c>
      <c r="H1225" s="89" t="b">
        <v>0</v>
      </c>
      <c r="I1225" s="89" t="b">
        <v>0</v>
      </c>
      <c r="J1225" s="89" t="b">
        <v>0</v>
      </c>
      <c r="K1225" s="89" t="b">
        <v>0</v>
      </c>
      <c r="L1225" s="89" t="b">
        <v>0</v>
      </c>
    </row>
    <row r="1226" spans="1:12" ht="15">
      <c r="A1226" s="90" t="s">
        <v>1455</v>
      </c>
      <c r="B1226" s="89" t="s">
        <v>1457</v>
      </c>
      <c r="C1226" s="89">
        <v>2</v>
      </c>
      <c r="D1226" s="103">
        <v>0.002417911611758885</v>
      </c>
      <c r="E1226" s="103">
        <v>1.3926969532596658</v>
      </c>
      <c r="F1226" s="89" t="s">
        <v>1361</v>
      </c>
      <c r="G1226" s="89" t="b">
        <v>0</v>
      </c>
      <c r="H1226" s="89" t="b">
        <v>0</v>
      </c>
      <c r="I1226" s="89" t="b">
        <v>0</v>
      </c>
      <c r="J1226" s="89" t="b">
        <v>0</v>
      </c>
      <c r="K1226" s="89" t="b">
        <v>0</v>
      </c>
      <c r="L1226" s="89" t="b">
        <v>0</v>
      </c>
    </row>
    <row r="1227" spans="1:12" ht="15">
      <c r="A1227" s="90" t="s">
        <v>3121</v>
      </c>
      <c r="B1227" s="89" t="s">
        <v>1455</v>
      </c>
      <c r="C1227" s="89">
        <v>2</v>
      </c>
      <c r="D1227" s="103">
        <v>0.002417911611758885</v>
      </c>
      <c r="E1227" s="103">
        <v>1.7906369619317033</v>
      </c>
      <c r="F1227" s="89" t="s">
        <v>1361</v>
      </c>
      <c r="G1227" s="89" t="b">
        <v>0</v>
      </c>
      <c r="H1227" s="89" t="b">
        <v>0</v>
      </c>
      <c r="I1227" s="89" t="b">
        <v>0</v>
      </c>
      <c r="J1227" s="89" t="b">
        <v>0</v>
      </c>
      <c r="K1227" s="89" t="b">
        <v>0</v>
      </c>
      <c r="L1227" s="89" t="b">
        <v>0</v>
      </c>
    </row>
    <row r="1228" spans="1:12" ht="15">
      <c r="A1228" s="90" t="s">
        <v>2797</v>
      </c>
      <c r="B1228" s="89" t="s">
        <v>1620</v>
      </c>
      <c r="C1228" s="89">
        <v>2</v>
      </c>
      <c r="D1228" s="103">
        <v>0.002417911611758885</v>
      </c>
      <c r="E1228" s="103">
        <v>1.3926969532596658</v>
      </c>
      <c r="F1228" s="89" t="s">
        <v>1361</v>
      </c>
      <c r="G1228" s="89" t="b">
        <v>0</v>
      </c>
      <c r="H1228" s="89" t="b">
        <v>0</v>
      </c>
      <c r="I1228" s="89" t="b">
        <v>0</v>
      </c>
      <c r="J1228" s="89" t="b">
        <v>0</v>
      </c>
      <c r="K1228" s="89" t="b">
        <v>0</v>
      </c>
      <c r="L1228" s="89" t="b">
        <v>0</v>
      </c>
    </row>
    <row r="1229" spans="1:12" ht="15">
      <c r="A1229" s="90" t="s">
        <v>1535</v>
      </c>
      <c r="B1229" s="89" t="s">
        <v>1458</v>
      </c>
      <c r="C1229" s="89">
        <v>2</v>
      </c>
      <c r="D1229" s="103">
        <v>0.002417911611758885</v>
      </c>
      <c r="E1229" s="103">
        <v>1.0502742724374596</v>
      </c>
      <c r="F1229" s="89" t="s">
        <v>1361</v>
      </c>
      <c r="G1229" s="89" t="b">
        <v>0</v>
      </c>
      <c r="H1229" s="89" t="b">
        <v>0</v>
      </c>
      <c r="I1229" s="89" t="b">
        <v>0</v>
      </c>
      <c r="J1229" s="89" t="b">
        <v>0</v>
      </c>
      <c r="K1229" s="89" t="b">
        <v>0</v>
      </c>
      <c r="L1229" s="89" t="b">
        <v>0</v>
      </c>
    </row>
    <row r="1230" spans="1:12" ht="15">
      <c r="A1230" s="90" t="s">
        <v>1462</v>
      </c>
      <c r="B1230" s="89" t="s">
        <v>1614</v>
      </c>
      <c r="C1230" s="89">
        <v>2</v>
      </c>
      <c r="D1230" s="103">
        <v>0.002417911611758885</v>
      </c>
      <c r="E1230" s="103">
        <v>1.489606966267722</v>
      </c>
      <c r="F1230" s="89" t="s">
        <v>1361</v>
      </c>
      <c r="G1230" s="89" t="b">
        <v>0</v>
      </c>
      <c r="H1230" s="89" t="b">
        <v>0</v>
      </c>
      <c r="I1230" s="89" t="b">
        <v>0</v>
      </c>
      <c r="J1230" s="89" t="b">
        <v>0</v>
      </c>
      <c r="K1230" s="89" t="b">
        <v>0</v>
      </c>
      <c r="L1230" s="89" t="b">
        <v>0</v>
      </c>
    </row>
    <row r="1231" spans="1:12" ht="15">
      <c r="A1231" s="90" t="s">
        <v>1790</v>
      </c>
      <c r="B1231" s="89" t="s">
        <v>1784</v>
      </c>
      <c r="C1231" s="89">
        <v>6</v>
      </c>
      <c r="D1231" s="103">
        <v>0.00486840963337975</v>
      </c>
      <c r="E1231" s="103">
        <v>1.7888751157754168</v>
      </c>
      <c r="F1231" s="89" t="s">
        <v>1362</v>
      </c>
      <c r="G1231" s="89" t="b">
        <v>0</v>
      </c>
      <c r="H1231" s="89" t="b">
        <v>0</v>
      </c>
      <c r="I1231" s="89" t="b">
        <v>0</v>
      </c>
      <c r="J1231" s="89" t="b">
        <v>0</v>
      </c>
      <c r="K1231" s="89" t="b">
        <v>0</v>
      </c>
      <c r="L1231" s="89" t="b">
        <v>0</v>
      </c>
    </row>
    <row r="1232" spans="1:12" ht="15">
      <c r="A1232" s="90" t="s">
        <v>2199</v>
      </c>
      <c r="B1232" s="89" t="s">
        <v>2213</v>
      </c>
      <c r="C1232" s="89">
        <v>3</v>
      </c>
      <c r="D1232" s="103">
        <v>0.002434204816689875</v>
      </c>
      <c r="E1232" s="103">
        <v>1.840027638222798</v>
      </c>
      <c r="F1232" s="89" t="s">
        <v>1362</v>
      </c>
      <c r="G1232" s="89" t="b">
        <v>0</v>
      </c>
      <c r="H1232" s="89" t="b">
        <v>0</v>
      </c>
      <c r="I1232" s="89" t="b">
        <v>0</v>
      </c>
      <c r="J1232" s="89" t="b">
        <v>0</v>
      </c>
      <c r="K1232" s="89" t="b">
        <v>0</v>
      </c>
      <c r="L1232" s="89" t="b">
        <v>0</v>
      </c>
    </row>
    <row r="1233" spans="1:12" ht="15">
      <c r="A1233" s="90" t="s">
        <v>1781</v>
      </c>
      <c r="B1233" s="89" t="s">
        <v>1830</v>
      </c>
      <c r="C1233" s="89">
        <v>3</v>
      </c>
      <c r="D1233" s="103">
        <v>0.002434204816689875</v>
      </c>
      <c r="E1233" s="103">
        <v>1.7431176252147416</v>
      </c>
      <c r="F1233" s="89" t="s">
        <v>1362</v>
      </c>
      <c r="G1233" s="89" t="b">
        <v>0</v>
      </c>
      <c r="H1233" s="89" t="b">
        <v>0</v>
      </c>
      <c r="I1233" s="89" t="b">
        <v>0</v>
      </c>
      <c r="J1233" s="89" t="b">
        <v>0</v>
      </c>
      <c r="K1233" s="89" t="b">
        <v>0</v>
      </c>
      <c r="L1233" s="89" t="b">
        <v>0</v>
      </c>
    </row>
    <row r="1234" spans="1:12" ht="15">
      <c r="A1234" s="90" t="s">
        <v>1538</v>
      </c>
      <c r="B1234" s="89" t="s">
        <v>3420</v>
      </c>
      <c r="C1234" s="89">
        <v>2</v>
      </c>
      <c r="D1234" s="103">
        <v>0.0016228032111265834</v>
      </c>
      <c r="E1234" s="103">
        <v>2.265996370495079</v>
      </c>
      <c r="F1234" s="89" t="s">
        <v>1362</v>
      </c>
      <c r="G1234" s="89" t="b">
        <v>0</v>
      </c>
      <c r="H1234" s="89" t="b">
        <v>0</v>
      </c>
      <c r="I1234" s="89" t="b">
        <v>0</v>
      </c>
      <c r="J1234" s="89" t="b">
        <v>0</v>
      </c>
      <c r="K1234" s="89" t="b">
        <v>0</v>
      </c>
      <c r="L1234" s="89" t="b">
        <v>0</v>
      </c>
    </row>
    <row r="1235" spans="1:12" ht="15">
      <c r="A1235" s="90" t="s">
        <v>1600</v>
      </c>
      <c r="B1235" s="89" t="s">
        <v>1578</v>
      </c>
      <c r="C1235" s="89">
        <v>2</v>
      </c>
      <c r="D1235" s="103">
        <v>0.0016228032111265834</v>
      </c>
      <c r="E1235" s="103">
        <v>1.224603685336854</v>
      </c>
      <c r="F1235" s="89" t="s">
        <v>1362</v>
      </c>
      <c r="G1235" s="89" t="b">
        <v>0</v>
      </c>
      <c r="H1235" s="89" t="b">
        <v>0</v>
      </c>
      <c r="I1235" s="89" t="b">
        <v>0</v>
      </c>
      <c r="J1235" s="89" t="b">
        <v>0</v>
      </c>
      <c r="K1235" s="89" t="b">
        <v>0</v>
      </c>
      <c r="L1235" s="89" t="b">
        <v>0</v>
      </c>
    </row>
    <row r="1236" spans="1:12" ht="15">
      <c r="A1236" s="90" t="s">
        <v>1539</v>
      </c>
      <c r="B1236" s="89" t="s">
        <v>1761</v>
      </c>
      <c r="C1236" s="89">
        <v>2</v>
      </c>
      <c r="D1236" s="103">
        <v>0.0016228032111265834</v>
      </c>
      <c r="E1236" s="103">
        <v>2.265996370495079</v>
      </c>
      <c r="F1236" s="89" t="s">
        <v>1362</v>
      </c>
      <c r="G1236" s="89" t="b">
        <v>0</v>
      </c>
      <c r="H1236" s="89" t="b">
        <v>0</v>
      </c>
      <c r="I1236" s="89" t="b">
        <v>0</v>
      </c>
      <c r="J1236" s="89" t="b">
        <v>0</v>
      </c>
      <c r="K1236" s="89" t="b">
        <v>0</v>
      </c>
      <c r="L1236" s="89" t="b">
        <v>0</v>
      </c>
    </row>
    <row r="1237" spans="1:12" ht="15">
      <c r="A1237" s="90" t="s">
        <v>1600</v>
      </c>
      <c r="B1237" s="89" t="s">
        <v>2400</v>
      </c>
      <c r="C1237" s="89">
        <v>2</v>
      </c>
      <c r="D1237" s="103">
        <v>0.0016228032111265834</v>
      </c>
      <c r="E1237" s="103">
        <v>1.7888751157754166</v>
      </c>
      <c r="F1237" s="89" t="s">
        <v>1362</v>
      </c>
      <c r="G1237" s="89" t="b">
        <v>0</v>
      </c>
      <c r="H1237" s="89" t="b">
        <v>0</v>
      </c>
      <c r="I1237" s="89" t="b">
        <v>0</v>
      </c>
      <c r="J1237" s="89" t="b">
        <v>0</v>
      </c>
      <c r="K1237" s="89" t="b">
        <v>0</v>
      </c>
      <c r="L1237" s="89" t="b">
        <v>0</v>
      </c>
    </row>
    <row r="1238" spans="1:12" ht="15">
      <c r="A1238" s="90" t="s">
        <v>1455</v>
      </c>
      <c r="B1238" s="89" t="s">
        <v>1456</v>
      </c>
      <c r="C1238" s="89">
        <v>2</v>
      </c>
      <c r="D1238" s="103">
        <v>0.0016228032111265834</v>
      </c>
      <c r="E1238" s="103">
        <v>1.5670263661590604</v>
      </c>
      <c r="F1238" s="89" t="s">
        <v>1362</v>
      </c>
      <c r="G1238" s="89" t="b">
        <v>0</v>
      </c>
      <c r="H1238" s="89" t="b">
        <v>0</v>
      </c>
      <c r="I1238" s="89" t="b">
        <v>0</v>
      </c>
      <c r="J1238" s="89" t="b">
        <v>0</v>
      </c>
      <c r="K1238" s="89" t="b">
        <v>0</v>
      </c>
      <c r="L1238" s="89" t="b">
        <v>0</v>
      </c>
    </row>
    <row r="1239" spans="1:12" ht="15">
      <c r="A1239" s="90" t="s">
        <v>2009</v>
      </c>
      <c r="B1239" s="89" t="s">
        <v>2291</v>
      </c>
      <c r="C1239" s="89">
        <v>2</v>
      </c>
      <c r="D1239" s="103">
        <v>0.0016228032111265834</v>
      </c>
      <c r="E1239" s="103">
        <v>2.265996370495079</v>
      </c>
      <c r="F1239" s="89" t="s">
        <v>1362</v>
      </c>
      <c r="G1239" s="89" t="b">
        <v>0</v>
      </c>
      <c r="H1239" s="89" t="b">
        <v>0</v>
      </c>
      <c r="I1239" s="89" t="b">
        <v>0</v>
      </c>
      <c r="J1239" s="89" t="b">
        <v>0</v>
      </c>
      <c r="K1239" s="89" t="b">
        <v>0</v>
      </c>
      <c r="L1239" s="89" t="b">
        <v>0</v>
      </c>
    </row>
    <row r="1240" spans="1:12" ht="15">
      <c r="A1240" s="90" t="s">
        <v>1761</v>
      </c>
      <c r="B1240" s="89" t="s">
        <v>1790</v>
      </c>
      <c r="C1240" s="89">
        <v>2</v>
      </c>
      <c r="D1240" s="103">
        <v>0.0016228032111265834</v>
      </c>
      <c r="E1240" s="103">
        <v>1.7888751157754166</v>
      </c>
      <c r="F1240" s="89" t="s">
        <v>1362</v>
      </c>
      <c r="G1240" s="89" t="b">
        <v>0</v>
      </c>
      <c r="H1240" s="89" t="b">
        <v>0</v>
      </c>
      <c r="I1240" s="89" t="b">
        <v>0</v>
      </c>
      <c r="J1240" s="89" t="b">
        <v>0</v>
      </c>
      <c r="K1240" s="89" t="b">
        <v>0</v>
      </c>
      <c r="L1240" s="89" t="b">
        <v>0</v>
      </c>
    </row>
    <row r="1241" spans="1:12" ht="15">
      <c r="A1241" s="90" t="s">
        <v>2400</v>
      </c>
      <c r="B1241" s="89" t="s">
        <v>1578</v>
      </c>
      <c r="C1241" s="89">
        <v>2</v>
      </c>
      <c r="D1241" s="103">
        <v>0.0016228032111265834</v>
      </c>
      <c r="E1241" s="103">
        <v>1.3495424219451542</v>
      </c>
      <c r="F1241" s="89" t="s">
        <v>1362</v>
      </c>
      <c r="G1241" s="89" t="b">
        <v>0</v>
      </c>
      <c r="H1241" s="89" t="b">
        <v>0</v>
      </c>
      <c r="I1241" s="89" t="b">
        <v>0</v>
      </c>
      <c r="J1241" s="89" t="b">
        <v>0</v>
      </c>
      <c r="K1241" s="89" t="b">
        <v>0</v>
      </c>
      <c r="L1241" s="89" t="b">
        <v>0</v>
      </c>
    </row>
    <row r="1242" spans="1:12" ht="15">
      <c r="A1242" s="90" t="s">
        <v>1578</v>
      </c>
      <c r="B1242" s="89" t="s">
        <v>1790</v>
      </c>
      <c r="C1242" s="89">
        <v>2</v>
      </c>
      <c r="D1242" s="103">
        <v>0.0016228032111265834</v>
      </c>
      <c r="E1242" s="103">
        <v>1.048512426281173</v>
      </c>
      <c r="F1242" s="89" t="s">
        <v>1362</v>
      </c>
      <c r="G1242" s="89" t="b">
        <v>0</v>
      </c>
      <c r="H1242" s="89" t="b">
        <v>0</v>
      </c>
      <c r="I1242" s="89" t="b">
        <v>0</v>
      </c>
      <c r="J1242" s="89" t="b">
        <v>0</v>
      </c>
      <c r="K1242" s="89" t="b">
        <v>0</v>
      </c>
      <c r="L1242" s="89" t="b">
        <v>0</v>
      </c>
    </row>
    <row r="1243" spans="1:12" ht="15">
      <c r="A1243" s="90" t="s">
        <v>1511</v>
      </c>
      <c r="B1243" s="89" t="s">
        <v>2009</v>
      </c>
      <c r="C1243" s="89">
        <v>2</v>
      </c>
      <c r="D1243" s="103">
        <v>0.0016228032111265834</v>
      </c>
      <c r="E1243" s="103">
        <v>1.964966374831098</v>
      </c>
      <c r="F1243" s="89" t="s">
        <v>1362</v>
      </c>
      <c r="G1243" s="89" t="b">
        <v>0</v>
      </c>
      <c r="H1243" s="89" t="b">
        <v>0</v>
      </c>
      <c r="I1243" s="89" t="b">
        <v>0</v>
      </c>
      <c r="J1243" s="89" t="b">
        <v>0</v>
      </c>
      <c r="K1243" s="89" t="b">
        <v>0</v>
      </c>
      <c r="L1243" s="89" t="b">
        <v>0</v>
      </c>
    </row>
    <row r="1244" spans="1:12" ht="15">
      <c r="A1244" s="90" t="s">
        <v>3061</v>
      </c>
      <c r="B1244" s="89" t="s">
        <v>2753</v>
      </c>
      <c r="C1244" s="89">
        <v>2</v>
      </c>
      <c r="D1244" s="103">
        <v>0.0016228032111265834</v>
      </c>
      <c r="E1244" s="103">
        <v>2.265996370495079</v>
      </c>
      <c r="F1244" s="89" t="s">
        <v>1362</v>
      </c>
      <c r="G1244" s="89" t="b">
        <v>0</v>
      </c>
      <c r="H1244" s="89" t="b">
        <v>0</v>
      </c>
      <c r="I1244" s="89" t="b">
        <v>0</v>
      </c>
      <c r="J1244" s="89" t="b">
        <v>0</v>
      </c>
      <c r="K1244" s="89" t="b">
        <v>0</v>
      </c>
      <c r="L1244" s="89" t="b">
        <v>0</v>
      </c>
    </row>
    <row r="1245" spans="1:12" ht="15">
      <c r="A1245" s="90" t="s">
        <v>1654</v>
      </c>
      <c r="B1245" s="89" t="s">
        <v>1600</v>
      </c>
      <c r="C1245" s="89">
        <v>2</v>
      </c>
      <c r="D1245" s="103">
        <v>0.0016228032111265834</v>
      </c>
      <c r="E1245" s="103">
        <v>1.4878451201114355</v>
      </c>
      <c r="F1245" s="89" t="s">
        <v>1362</v>
      </c>
      <c r="G1245" s="89" t="b">
        <v>0</v>
      </c>
      <c r="H1245" s="89" t="b">
        <v>0</v>
      </c>
      <c r="I1245" s="89" t="b">
        <v>0</v>
      </c>
      <c r="J1245" s="89" t="b">
        <v>0</v>
      </c>
      <c r="K1245" s="89" t="b">
        <v>0</v>
      </c>
      <c r="L1245" s="89" t="b">
        <v>0</v>
      </c>
    </row>
    <row r="1246" spans="1:12" ht="15">
      <c r="A1246" s="90" t="s">
        <v>1480</v>
      </c>
      <c r="B1246" s="89" t="s">
        <v>2939</v>
      </c>
      <c r="C1246" s="89">
        <v>2</v>
      </c>
      <c r="D1246" s="103">
        <v>0</v>
      </c>
      <c r="E1246" s="103">
        <v>1.290034611362518</v>
      </c>
      <c r="F1246" s="89" t="s">
        <v>1363</v>
      </c>
      <c r="G1246" s="89" t="b">
        <v>0</v>
      </c>
      <c r="H1246" s="89" t="b">
        <v>0</v>
      </c>
      <c r="I1246" s="89" t="b">
        <v>0</v>
      </c>
      <c r="J1246" s="89" t="b">
        <v>0</v>
      </c>
      <c r="K1246" s="89" t="b">
        <v>0</v>
      </c>
      <c r="L1246" s="89" t="b">
        <v>0</v>
      </c>
    </row>
    <row r="1247" spans="1:12" ht="15">
      <c r="A1247" s="90" t="s">
        <v>1459</v>
      </c>
      <c r="B1247" s="89" t="s">
        <v>1457</v>
      </c>
      <c r="C1247" s="89">
        <v>3</v>
      </c>
      <c r="D1247" s="103">
        <v>0</v>
      </c>
      <c r="E1247" s="103">
        <v>1.026328938722349</v>
      </c>
      <c r="F1247" s="89" t="s">
        <v>1364</v>
      </c>
      <c r="G1247" s="89" t="b">
        <v>0</v>
      </c>
      <c r="H1247" s="89" t="b">
        <v>0</v>
      </c>
      <c r="I1247" s="89" t="b">
        <v>0</v>
      </c>
      <c r="J1247" s="89" t="b">
        <v>0</v>
      </c>
      <c r="K1247" s="89" t="b">
        <v>0</v>
      </c>
      <c r="L1247" s="89" t="b">
        <v>0</v>
      </c>
    </row>
    <row r="1248" spans="1:12" ht="15">
      <c r="A1248" s="90" t="s">
        <v>1799</v>
      </c>
      <c r="B1248" s="89" t="s">
        <v>1863</v>
      </c>
      <c r="C1248" s="89">
        <v>2</v>
      </c>
      <c r="D1248" s="103">
        <v>0</v>
      </c>
      <c r="E1248" s="103">
        <v>1.2762064119389491</v>
      </c>
      <c r="F1248" s="89" t="s">
        <v>1364</v>
      </c>
      <c r="G1248" s="89" t="b">
        <v>0</v>
      </c>
      <c r="H1248" s="89" t="b">
        <v>0</v>
      </c>
      <c r="I1248" s="89" t="b">
        <v>0</v>
      </c>
      <c r="J1248" s="89" t="b">
        <v>0</v>
      </c>
      <c r="K1248" s="89" t="b">
        <v>0</v>
      </c>
      <c r="L1248" s="89" t="b">
        <v>0</v>
      </c>
    </row>
    <row r="1249" spans="1:12" ht="15">
      <c r="A1249" s="90" t="s">
        <v>1823</v>
      </c>
      <c r="B1249" s="89" t="s">
        <v>2459</v>
      </c>
      <c r="C1249" s="89">
        <v>2</v>
      </c>
      <c r="D1249" s="103">
        <v>0</v>
      </c>
      <c r="E1249" s="103">
        <v>1.6020599913279623</v>
      </c>
      <c r="F1249" s="89" t="s">
        <v>1365</v>
      </c>
      <c r="G1249" s="89" t="b">
        <v>0</v>
      </c>
      <c r="H1249" s="89" t="b">
        <v>0</v>
      </c>
      <c r="I1249" s="89" t="b">
        <v>0</v>
      </c>
      <c r="J1249" s="89" t="b">
        <v>0</v>
      </c>
      <c r="K1249" s="89" t="b">
        <v>0</v>
      </c>
      <c r="L1249" s="89" t="b">
        <v>0</v>
      </c>
    </row>
    <row r="1250" spans="1:12" ht="15">
      <c r="A1250" s="90" t="s">
        <v>2467</v>
      </c>
      <c r="B1250" s="89" t="s">
        <v>1896</v>
      </c>
      <c r="C1250" s="89">
        <v>2</v>
      </c>
      <c r="D1250" s="103">
        <v>0</v>
      </c>
      <c r="E1250" s="103">
        <v>1.4259687322722812</v>
      </c>
      <c r="F1250" s="89" t="s">
        <v>1365</v>
      </c>
      <c r="G1250" s="89" t="b">
        <v>0</v>
      </c>
      <c r="H1250" s="89" t="b">
        <v>0</v>
      </c>
      <c r="I1250" s="89" t="b">
        <v>0</v>
      </c>
      <c r="J1250" s="89" t="b">
        <v>0</v>
      </c>
      <c r="K1250" s="89" t="b">
        <v>0</v>
      </c>
      <c r="L1250" s="89" t="b">
        <v>0</v>
      </c>
    </row>
    <row r="1251" spans="1:12" ht="15">
      <c r="A1251" s="90" t="s">
        <v>3492</v>
      </c>
      <c r="B1251" s="89" t="s">
        <v>1722</v>
      </c>
      <c r="C1251" s="89">
        <v>2</v>
      </c>
      <c r="D1251" s="103">
        <v>0</v>
      </c>
      <c r="E1251" s="103">
        <v>1.6020599913279623</v>
      </c>
      <c r="F1251" s="89" t="s">
        <v>1365</v>
      </c>
      <c r="G1251" s="89" t="b">
        <v>0</v>
      </c>
      <c r="H1251" s="89" t="b">
        <v>0</v>
      </c>
      <c r="I1251" s="89" t="b">
        <v>0</v>
      </c>
      <c r="J1251" s="89" t="b">
        <v>0</v>
      </c>
      <c r="K1251" s="89" t="b">
        <v>0</v>
      </c>
      <c r="L1251" s="89" t="b">
        <v>0</v>
      </c>
    </row>
    <row r="1252" spans="1:12" ht="15">
      <c r="A1252" s="90" t="s">
        <v>1517</v>
      </c>
      <c r="B1252" s="89" t="s">
        <v>1823</v>
      </c>
      <c r="C1252" s="89">
        <v>2</v>
      </c>
      <c r="D1252" s="103">
        <v>0</v>
      </c>
      <c r="E1252" s="103">
        <v>1.7781512503836436</v>
      </c>
      <c r="F1252" s="89" t="s">
        <v>1365</v>
      </c>
      <c r="G1252" s="89" t="b">
        <v>0</v>
      </c>
      <c r="H1252" s="89" t="b">
        <v>0</v>
      </c>
      <c r="I1252" s="89" t="b">
        <v>0</v>
      </c>
      <c r="J1252" s="89" t="b">
        <v>0</v>
      </c>
      <c r="K1252" s="89" t="b">
        <v>0</v>
      </c>
      <c r="L1252" s="89" t="b">
        <v>0</v>
      </c>
    </row>
    <row r="1253" spans="1:12" ht="15">
      <c r="A1253" s="90" t="s">
        <v>1896</v>
      </c>
      <c r="B1253" s="89" t="s">
        <v>2383</v>
      </c>
      <c r="C1253" s="89">
        <v>2</v>
      </c>
      <c r="D1253" s="103">
        <v>0</v>
      </c>
      <c r="E1253" s="103">
        <v>1.6020599913279623</v>
      </c>
      <c r="F1253" s="89" t="s">
        <v>1365</v>
      </c>
      <c r="G1253" s="89" t="b">
        <v>0</v>
      </c>
      <c r="H1253" s="89" t="b">
        <v>0</v>
      </c>
      <c r="I1253" s="89" t="b">
        <v>0</v>
      </c>
      <c r="J1253" s="89" t="b">
        <v>1</v>
      </c>
      <c r="K1253" s="89" t="b">
        <v>0</v>
      </c>
      <c r="L1253" s="89" t="b">
        <v>0</v>
      </c>
    </row>
    <row r="1254" spans="1:12" ht="15">
      <c r="A1254" s="90" t="s">
        <v>1459</v>
      </c>
      <c r="B1254" s="89" t="s">
        <v>1457</v>
      </c>
      <c r="C1254" s="89">
        <v>4</v>
      </c>
      <c r="D1254" s="103">
        <v>0</v>
      </c>
      <c r="E1254" s="103">
        <v>1.1663314217665248</v>
      </c>
      <c r="F1254" s="89" t="s">
        <v>1366</v>
      </c>
      <c r="G1254" s="89" t="b">
        <v>0</v>
      </c>
      <c r="H1254" s="89" t="b">
        <v>0</v>
      </c>
      <c r="I1254" s="89" t="b">
        <v>0</v>
      </c>
      <c r="J1254" s="89" t="b">
        <v>0</v>
      </c>
      <c r="K1254" s="89" t="b">
        <v>0</v>
      </c>
      <c r="L1254" s="89" t="b">
        <v>0</v>
      </c>
    </row>
    <row r="1255" spans="1:12" ht="15">
      <c r="A1255" s="90" t="s">
        <v>1457</v>
      </c>
      <c r="B1255" s="89" t="s">
        <v>1460</v>
      </c>
      <c r="C1255" s="89">
        <v>4</v>
      </c>
      <c r="D1255" s="103">
        <v>0</v>
      </c>
      <c r="E1255" s="103">
        <v>1.2455126678141497</v>
      </c>
      <c r="F1255" s="89" t="s">
        <v>1366</v>
      </c>
      <c r="G1255" s="89" t="b">
        <v>0</v>
      </c>
      <c r="H1255" s="89" t="b">
        <v>0</v>
      </c>
      <c r="I1255" s="89" t="b">
        <v>0</v>
      </c>
      <c r="J1255" s="89" t="b">
        <v>0</v>
      </c>
      <c r="K1255" s="89" t="b">
        <v>0</v>
      </c>
      <c r="L1255" s="89" t="b">
        <v>0</v>
      </c>
    </row>
    <row r="1256" spans="1:12" ht="15">
      <c r="A1256" s="90" t="s">
        <v>1460</v>
      </c>
      <c r="B1256" s="89" t="s">
        <v>1564</v>
      </c>
      <c r="C1256" s="89">
        <v>2</v>
      </c>
      <c r="D1256" s="103">
        <v>0</v>
      </c>
      <c r="E1256" s="103">
        <v>1.3424226808222062</v>
      </c>
      <c r="F1256" s="89" t="s">
        <v>1366</v>
      </c>
      <c r="G1256" s="89" t="b">
        <v>0</v>
      </c>
      <c r="H1256" s="89" t="b">
        <v>0</v>
      </c>
      <c r="I1256" s="89" t="b">
        <v>0</v>
      </c>
      <c r="J1256" s="89" t="b">
        <v>0</v>
      </c>
      <c r="K1256" s="89" t="b">
        <v>0</v>
      </c>
      <c r="L1256" s="89" t="b">
        <v>0</v>
      </c>
    </row>
    <row r="1257" spans="1:12" ht="15">
      <c r="A1257" s="90" t="s">
        <v>1459</v>
      </c>
      <c r="B1257" s="89" t="s">
        <v>1456</v>
      </c>
      <c r="C1257" s="89">
        <v>2</v>
      </c>
      <c r="D1257" s="103">
        <v>0</v>
      </c>
      <c r="E1257" s="103">
        <v>0.8653014261025437</v>
      </c>
      <c r="F1257" s="89" t="s">
        <v>1366</v>
      </c>
      <c r="G1257" s="89" t="b">
        <v>0</v>
      </c>
      <c r="H1257" s="89" t="b">
        <v>0</v>
      </c>
      <c r="I1257" s="89" t="b">
        <v>0</v>
      </c>
      <c r="J1257" s="89" t="b">
        <v>0</v>
      </c>
      <c r="K1257" s="89" t="b">
        <v>0</v>
      </c>
      <c r="L1257" s="89" t="b">
        <v>0</v>
      </c>
    </row>
    <row r="1258" spans="1:12" ht="15">
      <c r="A1258" s="90" t="s">
        <v>2046</v>
      </c>
      <c r="B1258" s="89" t="s">
        <v>2449</v>
      </c>
      <c r="C1258" s="89">
        <v>2</v>
      </c>
      <c r="D1258" s="103">
        <v>0</v>
      </c>
      <c r="E1258" s="103">
        <v>1.4913616938342726</v>
      </c>
      <c r="F1258" s="89" t="s">
        <v>1367</v>
      </c>
      <c r="G1258" s="89" t="b">
        <v>0</v>
      </c>
      <c r="H1258" s="89" t="b">
        <v>0</v>
      </c>
      <c r="I1258" s="89" t="b">
        <v>0</v>
      </c>
      <c r="J1258" s="89" t="b">
        <v>0</v>
      </c>
      <c r="K1258" s="89" t="b">
        <v>0</v>
      </c>
      <c r="L1258" s="89" t="b">
        <v>0</v>
      </c>
    </row>
    <row r="1259" spans="1:12" ht="15">
      <c r="A1259" s="90" t="s">
        <v>1814</v>
      </c>
      <c r="B1259" s="89" t="s">
        <v>1671</v>
      </c>
      <c r="C1259" s="89">
        <v>5</v>
      </c>
      <c r="D1259" s="103">
        <v>0</v>
      </c>
      <c r="E1259" s="103">
        <v>0.978810700930062</v>
      </c>
      <c r="F1259" s="89" t="s">
        <v>1368</v>
      </c>
      <c r="G1259" s="89" t="b">
        <v>0</v>
      </c>
      <c r="H1259" s="89" t="b">
        <v>0</v>
      </c>
      <c r="I1259" s="89" t="b">
        <v>0</v>
      </c>
      <c r="J1259" s="89" t="b">
        <v>0</v>
      </c>
      <c r="K1259" s="89" t="b">
        <v>0</v>
      </c>
      <c r="L1259" s="89" t="b">
        <v>0</v>
      </c>
    </row>
    <row r="1260" spans="1:12" ht="15">
      <c r="A1260" s="90" t="s">
        <v>1455</v>
      </c>
      <c r="B1260" s="89" t="s">
        <v>1456</v>
      </c>
      <c r="C1260" s="89">
        <v>2</v>
      </c>
      <c r="D1260" s="103">
        <v>0</v>
      </c>
      <c r="E1260" s="103">
        <v>1.301029995663981</v>
      </c>
      <c r="F1260" s="89" t="s">
        <v>1368</v>
      </c>
      <c r="G1260" s="89" t="b">
        <v>0</v>
      </c>
      <c r="H1260" s="89" t="b">
        <v>0</v>
      </c>
      <c r="I1260" s="89" t="b">
        <v>0</v>
      </c>
      <c r="J1260" s="89" t="b">
        <v>0</v>
      </c>
      <c r="K1260" s="89" t="b">
        <v>0</v>
      </c>
      <c r="L1260" s="89" t="b">
        <v>0</v>
      </c>
    </row>
    <row r="1261" spans="1:12" ht="15">
      <c r="A1261" s="90" t="s">
        <v>1671</v>
      </c>
      <c r="B1261" s="89" t="s">
        <v>1847</v>
      </c>
      <c r="C1261" s="89">
        <v>2</v>
      </c>
      <c r="D1261" s="103">
        <v>0</v>
      </c>
      <c r="E1261" s="103">
        <v>1.0579919469776868</v>
      </c>
      <c r="F1261" s="89" t="s">
        <v>1368</v>
      </c>
      <c r="G1261" s="89" t="b">
        <v>0</v>
      </c>
      <c r="H1261" s="89" t="b">
        <v>0</v>
      </c>
      <c r="I1261" s="89" t="b">
        <v>0</v>
      </c>
      <c r="J1261" s="89" t="b">
        <v>0</v>
      </c>
      <c r="K1261" s="89" t="b">
        <v>0</v>
      </c>
      <c r="L1261" s="89" t="b">
        <v>0</v>
      </c>
    </row>
    <row r="1262" spans="1:12" ht="15">
      <c r="A1262" s="90" t="s">
        <v>2214</v>
      </c>
      <c r="B1262" s="89" t="s">
        <v>1953</v>
      </c>
      <c r="C1262" s="89">
        <v>2</v>
      </c>
      <c r="D1262" s="103">
        <v>0</v>
      </c>
      <c r="E1262" s="103">
        <v>1.4259687322722812</v>
      </c>
      <c r="F1262" s="89" t="s">
        <v>1368</v>
      </c>
      <c r="G1262" s="89" t="b">
        <v>0</v>
      </c>
      <c r="H1262" s="89" t="b">
        <v>0</v>
      </c>
      <c r="I1262" s="89" t="b">
        <v>0</v>
      </c>
      <c r="J1262" s="89" t="b">
        <v>0</v>
      </c>
      <c r="K1262" s="89" t="b">
        <v>0</v>
      </c>
      <c r="L1262" s="89" t="b">
        <v>0</v>
      </c>
    </row>
    <row r="1263" spans="1:12" ht="15">
      <c r="A1263" s="90" t="s">
        <v>2643</v>
      </c>
      <c r="B1263" s="89" t="s">
        <v>3442</v>
      </c>
      <c r="C1263" s="89">
        <v>2</v>
      </c>
      <c r="D1263" s="103">
        <v>0</v>
      </c>
      <c r="E1263" s="103">
        <v>1.4259687322722812</v>
      </c>
      <c r="F1263" s="89" t="s">
        <v>1368</v>
      </c>
      <c r="G1263" s="89" t="b">
        <v>0</v>
      </c>
      <c r="H1263" s="89" t="b">
        <v>1</v>
      </c>
      <c r="I1263" s="89" t="b">
        <v>0</v>
      </c>
      <c r="J1263" s="89" t="b">
        <v>0</v>
      </c>
      <c r="K1263" s="89" t="b">
        <v>0</v>
      </c>
      <c r="L1263" s="89" t="b">
        <v>0</v>
      </c>
    </row>
    <row r="1264" spans="1:12" ht="15">
      <c r="A1264" s="90" t="s">
        <v>1455</v>
      </c>
      <c r="B1264" s="89" t="s">
        <v>1457</v>
      </c>
      <c r="C1264" s="89">
        <v>2</v>
      </c>
      <c r="D1264" s="103">
        <v>0</v>
      </c>
      <c r="E1264" s="103">
        <v>1.301029995663981</v>
      </c>
      <c r="F1264" s="89" t="s">
        <v>1368</v>
      </c>
      <c r="G1264" s="89" t="b">
        <v>0</v>
      </c>
      <c r="H1264" s="89" t="b">
        <v>0</v>
      </c>
      <c r="I1264" s="89" t="b">
        <v>0</v>
      </c>
      <c r="J1264" s="89" t="b">
        <v>0</v>
      </c>
      <c r="K1264" s="89" t="b">
        <v>0</v>
      </c>
      <c r="L1264" s="89" t="b">
        <v>0</v>
      </c>
    </row>
    <row r="1265" spans="1:12" ht="15">
      <c r="A1265" s="90" t="s">
        <v>1611</v>
      </c>
      <c r="B1265" s="89" t="s">
        <v>1456</v>
      </c>
      <c r="C1265" s="89">
        <v>4</v>
      </c>
      <c r="D1265" s="103">
        <v>0</v>
      </c>
      <c r="E1265" s="103">
        <v>0.8409420802430991</v>
      </c>
      <c r="F1265" s="89" t="s">
        <v>1369</v>
      </c>
      <c r="G1265" s="89" t="b">
        <v>0</v>
      </c>
      <c r="H1265" s="89" t="b">
        <v>0</v>
      </c>
      <c r="I1265" s="89" t="b">
        <v>0</v>
      </c>
      <c r="J1265" s="89" t="b">
        <v>0</v>
      </c>
      <c r="K1265" s="89" t="b">
        <v>0</v>
      </c>
      <c r="L1265" s="89" t="b">
        <v>0</v>
      </c>
    </row>
    <row r="1266" spans="1:12" ht="15">
      <c r="A1266" s="90" t="s">
        <v>1547</v>
      </c>
      <c r="B1266" s="89" t="s">
        <v>3500</v>
      </c>
      <c r="C1266" s="89">
        <v>2</v>
      </c>
      <c r="D1266" s="103">
        <v>0</v>
      </c>
      <c r="E1266" s="103">
        <v>1.591064607026499</v>
      </c>
      <c r="F1266" s="89" t="s">
        <v>1369</v>
      </c>
      <c r="G1266" s="89" t="b">
        <v>0</v>
      </c>
      <c r="H1266" s="89" t="b">
        <v>0</v>
      </c>
      <c r="I1266" s="89" t="b">
        <v>0</v>
      </c>
      <c r="J1266" s="89" t="b">
        <v>0</v>
      </c>
      <c r="K1266" s="89" t="b">
        <v>0</v>
      </c>
      <c r="L1266" s="89" t="b">
        <v>0</v>
      </c>
    </row>
    <row r="1267" spans="1:12" ht="15">
      <c r="A1267" s="90" t="s">
        <v>1455</v>
      </c>
      <c r="B1267" s="89" t="s">
        <v>1550</v>
      </c>
      <c r="C1267" s="89">
        <v>2</v>
      </c>
      <c r="D1267" s="103">
        <v>0</v>
      </c>
      <c r="E1267" s="103">
        <v>1.0851716097368123</v>
      </c>
      <c r="F1267" s="89" t="s">
        <v>1370</v>
      </c>
      <c r="G1267" s="89" t="b">
        <v>0</v>
      </c>
      <c r="H1267" s="89" t="b">
        <v>0</v>
      </c>
      <c r="I1267" s="89" t="b">
        <v>0</v>
      </c>
      <c r="J1267" s="89" t="b">
        <v>0</v>
      </c>
      <c r="K1267" s="89" t="b">
        <v>0</v>
      </c>
      <c r="L1267" s="89" t="b">
        <v>0</v>
      </c>
    </row>
    <row r="1268" spans="1:12" ht="15">
      <c r="A1268" s="90" t="s">
        <v>1640</v>
      </c>
      <c r="B1268" s="89" t="s">
        <v>1561</v>
      </c>
      <c r="C1268" s="89">
        <v>3</v>
      </c>
      <c r="D1268" s="103">
        <v>0</v>
      </c>
      <c r="E1268" s="103">
        <v>0.9834007381805383</v>
      </c>
      <c r="F1268" s="89" t="s">
        <v>1371</v>
      </c>
      <c r="G1268" s="89" t="b">
        <v>0</v>
      </c>
      <c r="H1268" s="89" t="b">
        <v>0</v>
      </c>
      <c r="I1268" s="89" t="b">
        <v>0</v>
      </c>
      <c r="J1268" s="89" t="b">
        <v>0</v>
      </c>
      <c r="K1268" s="89" t="b">
        <v>0</v>
      </c>
      <c r="L1268" s="89" t="b">
        <v>0</v>
      </c>
    </row>
    <row r="1269" spans="1:12" ht="15">
      <c r="A1269" s="90" t="s">
        <v>2054</v>
      </c>
      <c r="B1269" s="89" t="s">
        <v>1699</v>
      </c>
      <c r="C1269" s="89">
        <v>2</v>
      </c>
      <c r="D1269" s="103">
        <v>0</v>
      </c>
      <c r="E1269" s="103">
        <v>1.6312182200691758</v>
      </c>
      <c r="F1269" s="89" t="s">
        <v>1371</v>
      </c>
      <c r="G1269" s="89" t="b">
        <v>0</v>
      </c>
      <c r="H1269" s="89" t="b">
        <v>0</v>
      </c>
      <c r="I1269" s="89" t="b">
        <v>0</v>
      </c>
      <c r="J1269" s="89" t="b">
        <v>0</v>
      </c>
      <c r="K1269" s="89" t="b">
        <v>0</v>
      </c>
      <c r="L1269" s="89" t="b">
        <v>0</v>
      </c>
    </row>
    <row r="1270" spans="1:12" ht="15">
      <c r="A1270" s="90" t="s">
        <v>1640</v>
      </c>
      <c r="B1270" s="89" t="s">
        <v>2726</v>
      </c>
      <c r="C1270" s="89">
        <v>2</v>
      </c>
      <c r="D1270" s="103">
        <v>0</v>
      </c>
      <c r="E1270" s="103">
        <v>1.682370742516557</v>
      </c>
      <c r="F1270" s="89" t="s">
        <v>1371</v>
      </c>
      <c r="G1270" s="89" t="b">
        <v>0</v>
      </c>
      <c r="H1270" s="89" t="b">
        <v>0</v>
      </c>
      <c r="I1270" s="89" t="b">
        <v>0</v>
      </c>
      <c r="J1270" s="89" t="b">
        <v>0</v>
      </c>
      <c r="K1270" s="89" t="b">
        <v>0</v>
      </c>
      <c r="L1270" s="89" t="b">
        <v>0</v>
      </c>
    </row>
    <row r="1271" spans="1:12" ht="15">
      <c r="A1271" s="90" t="s">
        <v>1561</v>
      </c>
      <c r="B1271" s="89" t="s">
        <v>1675</v>
      </c>
      <c r="C1271" s="89">
        <v>2</v>
      </c>
      <c r="D1271" s="103">
        <v>0</v>
      </c>
      <c r="E1271" s="103">
        <v>0.932248215733157</v>
      </c>
      <c r="F1271" s="89" t="s">
        <v>1371</v>
      </c>
      <c r="G1271" s="89" t="b">
        <v>0</v>
      </c>
      <c r="H1271" s="89" t="b">
        <v>0</v>
      </c>
      <c r="I1271" s="89" t="b">
        <v>0</v>
      </c>
      <c r="J1271" s="89" t="b">
        <v>0</v>
      </c>
      <c r="K1271" s="89" t="b">
        <v>0</v>
      </c>
      <c r="L1271" s="89" t="b">
        <v>0</v>
      </c>
    </row>
    <row r="1272" spans="1:12" ht="15">
      <c r="A1272" s="90" t="s">
        <v>1701</v>
      </c>
      <c r="B1272" s="89" t="s">
        <v>1780</v>
      </c>
      <c r="C1272" s="89">
        <v>2</v>
      </c>
      <c r="D1272" s="103">
        <v>0</v>
      </c>
      <c r="E1272" s="103">
        <v>2.1083394747888384</v>
      </c>
      <c r="F1272" s="89" t="s">
        <v>1371</v>
      </c>
      <c r="G1272" s="89" t="b">
        <v>0</v>
      </c>
      <c r="H1272" s="89" t="b">
        <v>0</v>
      </c>
      <c r="I1272" s="89" t="b">
        <v>0</v>
      </c>
      <c r="J1272" s="89" t="b">
        <v>0</v>
      </c>
      <c r="K1272" s="89" t="b">
        <v>0</v>
      </c>
      <c r="L1272" s="89" t="b">
        <v>0</v>
      </c>
    </row>
    <row r="1273" spans="1:12" ht="15">
      <c r="A1273" s="90" t="s">
        <v>1770</v>
      </c>
      <c r="B1273" s="89" t="s">
        <v>2018</v>
      </c>
      <c r="C1273" s="89">
        <v>2</v>
      </c>
      <c r="D1273" s="103">
        <v>0</v>
      </c>
      <c r="E1273" s="103">
        <v>1.8864907251724818</v>
      </c>
      <c r="F1273" s="89" t="s">
        <v>1371</v>
      </c>
      <c r="G1273" s="89" t="b">
        <v>0</v>
      </c>
      <c r="H1273" s="89" t="b">
        <v>0</v>
      </c>
      <c r="I1273" s="89" t="b">
        <v>0</v>
      </c>
      <c r="J1273" s="89" t="b">
        <v>0</v>
      </c>
      <c r="K1273" s="89" t="b">
        <v>0</v>
      </c>
      <c r="L1273" s="89" t="b">
        <v>0</v>
      </c>
    </row>
    <row r="1274" spans="1:12" ht="15">
      <c r="A1274" s="90" t="s">
        <v>2009</v>
      </c>
      <c r="B1274" s="89" t="s">
        <v>2291</v>
      </c>
      <c r="C1274" s="89">
        <v>2</v>
      </c>
      <c r="D1274" s="103">
        <v>0</v>
      </c>
      <c r="E1274" s="103">
        <v>2.2844307338445193</v>
      </c>
      <c r="F1274" s="89" t="s">
        <v>1371</v>
      </c>
      <c r="G1274" s="89" t="b">
        <v>0</v>
      </c>
      <c r="H1274" s="89" t="b">
        <v>0</v>
      </c>
      <c r="I1274" s="89" t="b">
        <v>0</v>
      </c>
      <c r="J1274" s="89" t="b">
        <v>0</v>
      </c>
      <c r="K1274" s="89" t="b">
        <v>0</v>
      </c>
      <c r="L1274" s="89" t="b">
        <v>0</v>
      </c>
    </row>
    <row r="1275" spans="1:12" ht="15">
      <c r="A1275" s="90" t="s">
        <v>2448</v>
      </c>
      <c r="B1275" s="89" t="s">
        <v>2337</v>
      </c>
      <c r="C1275" s="89">
        <v>2</v>
      </c>
      <c r="D1275" s="103">
        <v>0</v>
      </c>
      <c r="E1275" s="103">
        <v>2.2844307338445193</v>
      </c>
      <c r="F1275" s="89" t="s">
        <v>1371</v>
      </c>
      <c r="G1275" s="89" t="b">
        <v>0</v>
      </c>
      <c r="H1275" s="89" t="b">
        <v>0</v>
      </c>
      <c r="I1275" s="89" t="b">
        <v>0</v>
      </c>
      <c r="J1275" s="89" t="b">
        <v>0</v>
      </c>
      <c r="K1275" s="89" t="b">
        <v>0</v>
      </c>
      <c r="L1275" s="89" t="b">
        <v>0</v>
      </c>
    </row>
    <row r="1276" spans="1:12" ht="15">
      <c r="A1276" s="90" t="s">
        <v>3131</v>
      </c>
      <c r="B1276" s="89" t="s">
        <v>2289</v>
      </c>
      <c r="C1276" s="89">
        <v>2</v>
      </c>
      <c r="D1276" s="103">
        <v>0</v>
      </c>
      <c r="E1276" s="103">
        <v>1.9834007381805383</v>
      </c>
      <c r="F1276" s="89" t="s">
        <v>1371</v>
      </c>
      <c r="G1276" s="89" t="b">
        <v>0</v>
      </c>
      <c r="H1276" s="89" t="b">
        <v>0</v>
      </c>
      <c r="I1276" s="89" t="b">
        <v>0</v>
      </c>
      <c r="J1276" s="89" t="b">
        <v>0</v>
      </c>
      <c r="K1276" s="89" t="b">
        <v>0</v>
      </c>
      <c r="L1276" s="89" t="b">
        <v>0</v>
      </c>
    </row>
    <row r="1277" spans="1:12" ht="15">
      <c r="A1277" s="90" t="s">
        <v>2726</v>
      </c>
      <c r="B1277" s="89" t="s">
        <v>2615</v>
      </c>
      <c r="C1277" s="89">
        <v>2</v>
      </c>
      <c r="D1277" s="103">
        <v>0</v>
      </c>
      <c r="E1277" s="103">
        <v>2.1083394747888384</v>
      </c>
      <c r="F1277" s="89" t="s">
        <v>1371</v>
      </c>
      <c r="G1277" s="89" t="b">
        <v>0</v>
      </c>
      <c r="H1277" s="89" t="b">
        <v>0</v>
      </c>
      <c r="I1277" s="89" t="b">
        <v>0</v>
      </c>
      <c r="J1277" s="89" t="b">
        <v>0</v>
      </c>
      <c r="K1277" s="89" t="b">
        <v>0</v>
      </c>
      <c r="L1277" s="89" t="b">
        <v>0</v>
      </c>
    </row>
    <row r="1278" spans="1:12" ht="15">
      <c r="A1278" s="90" t="s">
        <v>3083</v>
      </c>
      <c r="B1278" s="89" t="s">
        <v>1663</v>
      </c>
      <c r="C1278" s="89">
        <v>2</v>
      </c>
      <c r="D1278" s="103">
        <v>0</v>
      </c>
      <c r="E1278" s="103">
        <v>2.2844307338445193</v>
      </c>
      <c r="F1278" s="89" t="s">
        <v>1371</v>
      </c>
      <c r="G1278" s="89" t="b">
        <v>0</v>
      </c>
      <c r="H1278" s="89" t="b">
        <v>0</v>
      </c>
      <c r="I1278" s="89" t="b">
        <v>0</v>
      </c>
      <c r="J1278" s="89" t="b">
        <v>0</v>
      </c>
      <c r="K1278" s="89" t="b">
        <v>0</v>
      </c>
      <c r="L1278" s="89" t="b">
        <v>0</v>
      </c>
    </row>
    <row r="1279" spans="1:12" ht="15">
      <c r="A1279" s="90" t="s">
        <v>2366</v>
      </c>
      <c r="B1279" s="89" t="s">
        <v>1561</v>
      </c>
      <c r="C1279" s="89">
        <v>2</v>
      </c>
      <c r="D1279" s="103">
        <v>0</v>
      </c>
      <c r="E1279" s="103">
        <v>1.2332782113971381</v>
      </c>
      <c r="F1279" s="89" t="s">
        <v>1371</v>
      </c>
      <c r="G1279" s="89" t="b">
        <v>0</v>
      </c>
      <c r="H1279" s="89" t="b">
        <v>0</v>
      </c>
      <c r="I1279" s="89" t="b">
        <v>0</v>
      </c>
      <c r="J1279" s="89" t="b">
        <v>0</v>
      </c>
      <c r="K1279" s="89" t="b">
        <v>0</v>
      </c>
      <c r="L1279" s="89" t="b">
        <v>0</v>
      </c>
    </row>
    <row r="1280" spans="1:12" ht="15">
      <c r="A1280" s="90" t="s">
        <v>1964</v>
      </c>
      <c r="B1280" s="89" t="s">
        <v>1712</v>
      </c>
      <c r="C1280" s="89">
        <v>4</v>
      </c>
      <c r="D1280" s="103">
        <v>0</v>
      </c>
      <c r="E1280" s="103">
        <v>1.3424226808222062</v>
      </c>
      <c r="F1280" s="89" t="s">
        <v>1372</v>
      </c>
      <c r="G1280" s="89" t="b">
        <v>0</v>
      </c>
      <c r="H1280" s="89" t="b">
        <v>0</v>
      </c>
      <c r="I1280" s="89" t="b">
        <v>0</v>
      </c>
      <c r="J1280" s="89" t="b">
        <v>0</v>
      </c>
      <c r="K1280" s="89" t="b">
        <v>0</v>
      </c>
      <c r="L1280" s="89" t="b">
        <v>0</v>
      </c>
    </row>
    <row r="1281" spans="1:12" ht="15">
      <c r="A1281" s="90" t="s">
        <v>1712</v>
      </c>
      <c r="B1281" s="89" t="s">
        <v>1964</v>
      </c>
      <c r="C1281" s="89">
        <v>2</v>
      </c>
      <c r="D1281" s="103">
        <v>0</v>
      </c>
      <c r="E1281" s="103">
        <v>1.0413926851582251</v>
      </c>
      <c r="F1281" s="89" t="s">
        <v>1372</v>
      </c>
      <c r="G1281" s="89" t="b">
        <v>0</v>
      </c>
      <c r="H1281" s="89" t="b">
        <v>0</v>
      </c>
      <c r="I1281" s="89" t="b">
        <v>0</v>
      </c>
      <c r="J1281" s="89" t="b">
        <v>0</v>
      </c>
      <c r="K1281" s="89" t="b">
        <v>0</v>
      </c>
      <c r="L1281" s="89" t="b">
        <v>0</v>
      </c>
    </row>
    <row r="1282" spans="1:12" ht="15">
      <c r="A1282" s="90" t="s">
        <v>2102</v>
      </c>
      <c r="B1282" s="89" t="s">
        <v>1614</v>
      </c>
      <c r="C1282" s="89">
        <v>2</v>
      </c>
      <c r="D1282" s="103">
        <v>0</v>
      </c>
      <c r="E1282" s="103">
        <v>1.3424226808222062</v>
      </c>
      <c r="F1282" s="89" t="s">
        <v>1372</v>
      </c>
      <c r="G1282" s="89" t="b">
        <v>0</v>
      </c>
      <c r="H1282" s="89" t="b">
        <v>0</v>
      </c>
      <c r="I1282" s="89" t="b">
        <v>0</v>
      </c>
      <c r="J1282" s="89" t="b">
        <v>0</v>
      </c>
      <c r="K1282" s="89" t="b">
        <v>0</v>
      </c>
      <c r="L1282" s="89" t="b">
        <v>0</v>
      </c>
    </row>
    <row r="1283" spans="1:12" ht="15">
      <c r="A1283" s="90" t="s">
        <v>2720</v>
      </c>
      <c r="B1283" s="89" t="s">
        <v>3254</v>
      </c>
      <c r="C1283" s="89">
        <v>2</v>
      </c>
      <c r="D1283" s="103">
        <v>0</v>
      </c>
      <c r="E1283" s="103">
        <v>1.6434526764861874</v>
      </c>
      <c r="F1283" s="89" t="s">
        <v>1372</v>
      </c>
      <c r="G1283" s="89" t="b">
        <v>0</v>
      </c>
      <c r="H1283" s="89" t="b">
        <v>0</v>
      </c>
      <c r="I1283" s="89" t="b">
        <v>0</v>
      </c>
      <c r="J1283" s="89" t="b">
        <v>0</v>
      </c>
      <c r="K1283" s="89" t="b">
        <v>0</v>
      </c>
      <c r="L1283" s="89" t="b">
        <v>0</v>
      </c>
    </row>
    <row r="1284" spans="1:12" ht="15">
      <c r="A1284" s="90" t="s">
        <v>3288</v>
      </c>
      <c r="B1284" s="89" t="s">
        <v>1802</v>
      </c>
      <c r="C1284" s="89">
        <v>2</v>
      </c>
      <c r="D1284" s="103">
        <v>0</v>
      </c>
      <c r="E1284" s="103">
        <v>1.6434526764861874</v>
      </c>
      <c r="F1284" s="89" t="s">
        <v>1372</v>
      </c>
      <c r="G1284" s="89" t="b">
        <v>0</v>
      </c>
      <c r="H1284" s="89" t="b">
        <v>0</v>
      </c>
      <c r="I1284" s="89" t="b">
        <v>0</v>
      </c>
      <c r="J1284" s="89" t="b">
        <v>0</v>
      </c>
      <c r="K1284" s="89" t="b">
        <v>0</v>
      </c>
      <c r="L1284" s="89" t="b">
        <v>0</v>
      </c>
    </row>
    <row r="1285" spans="1:12" ht="15">
      <c r="A1285" s="90" t="s">
        <v>2281</v>
      </c>
      <c r="B1285" s="89" t="s">
        <v>3161</v>
      </c>
      <c r="C1285" s="89">
        <v>2</v>
      </c>
      <c r="D1285" s="103">
        <v>0</v>
      </c>
      <c r="E1285" s="103">
        <v>1.3424226808222062</v>
      </c>
      <c r="F1285" s="89" t="s">
        <v>1372</v>
      </c>
      <c r="G1285" s="89" t="b">
        <v>0</v>
      </c>
      <c r="H1285" s="89" t="b">
        <v>0</v>
      </c>
      <c r="I1285" s="89" t="b">
        <v>0</v>
      </c>
      <c r="J1285" s="89" t="b">
        <v>0</v>
      </c>
      <c r="K1285" s="89" t="b">
        <v>0</v>
      </c>
      <c r="L1285" s="89" t="b">
        <v>0</v>
      </c>
    </row>
    <row r="1286" spans="1:12" ht="15">
      <c r="A1286" s="90" t="s">
        <v>1614</v>
      </c>
      <c r="B1286" s="89" t="s">
        <v>1936</v>
      </c>
      <c r="C1286" s="89">
        <v>2</v>
      </c>
      <c r="D1286" s="103">
        <v>0</v>
      </c>
      <c r="E1286" s="103">
        <v>1.3424226808222062</v>
      </c>
      <c r="F1286" s="89" t="s">
        <v>1372</v>
      </c>
      <c r="G1286" s="89" t="b">
        <v>0</v>
      </c>
      <c r="H1286" s="89" t="b">
        <v>0</v>
      </c>
      <c r="I1286" s="89" t="b">
        <v>0</v>
      </c>
      <c r="J1286" s="89" t="b">
        <v>0</v>
      </c>
      <c r="K1286" s="89" t="b">
        <v>0</v>
      </c>
      <c r="L1286" s="89" t="b">
        <v>0</v>
      </c>
    </row>
    <row r="1287" spans="1:12" ht="15">
      <c r="A1287" s="90" t="s">
        <v>3161</v>
      </c>
      <c r="B1287" s="89" t="s">
        <v>2281</v>
      </c>
      <c r="C1287" s="89">
        <v>2</v>
      </c>
      <c r="D1287" s="103">
        <v>0</v>
      </c>
      <c r="E1287" s="103">
        <v>1.3424226808222062</v>
      </c>
      <c r="F1287" s="89" t="s">
        <v>1372</v>
      </c>
      <c r="G1287" s="89" t="b">
        <v>0</v>
      </c>
      <c r="H1287" s="89" t="b">
        <v>0</v>
      </c>
      <c r="I1287" s="89" t="b">
        <v>0</v>
      </c>
      <c r="J1287" s="89" t="b">
        <v>0</v>
      </c>
      <c r="K1287" s="89" t="b">
        <v>0</v>
      </c>
      <c r="L1287" s="89" t="b">
        <v>0</v>
      </c>
    </row>
    <row r="1288" spans="1:12" ht="15">
      <c r="A1288" s="90" t="s">
        <v>1712</v>
      </c>
      <c r="B1288" s="89" t="s">
        <v>1627</v>
      </c>
      <c r="C1288" s="89">
        <v>2</v>
      </c>
      <c r="D1288" s="103">
        <v>0</v>
      </c>
      <c r="E1288" s="103">
        <v>1.3424226808222062</v>
      </c>
      <c r="F1288" s="89" t="s">
        <v>1372</v>
      </c>
      <c r="G1288" s="89" t="b">
        <v>0</v>
      </c>
      <c r="H1288" s="89" t="b">
        <v>0</v>
      </c>
      <c r="I1288" s="89" t="b">
        <v>0</v>
      </c>
      <c r="J1288" s="89" t="b">
        <v>0</v>
      </c>
      <c r="K1288" s="89" t="b">
        <v>0</v>
      </c>
      <c r="L1288" s="89" t="b">
        <v>0</v>
      </c>
    </row>
    <row r="1289" spans="1:12" ht="15">
      <c r="A1289" s="90" t="s">
        <v>1559</v>
      </c>
      <c r="B1289" s="89" t="s">
        <v>1600</v>
      </c>
      <c r="C1289" s="89">
        <v>2</v>
      </c>
      <c r="D1289" s="103">
        <v>0</v>
      </c>
      <c r="E1289" s="103">
        <v>1.6434526764861874</v>
      </c>
      <c r="F1289" s="89" t="s">
        <v>1372</v>
      </c>
      <c r="G1289" s="89" t="b">
        <v>0</v>
      </c>
      <c r="H1289" s="89" t="b">
        <v>0</v>
      </c>
      <c r="I1289" s="89" t="b">
        <v>0</v>
      </c>
      <c r="J1289" s="89" t="b">
        <v>0</v>
      </c>
      <c r="K1289" s="89" t="b">
        <v>0</v>
      </c>
      <c r="L1289" s="89" t="b">
        <v>0</v>
      </c>
    </row>
    <row r="1290" spans="1:12" ht="15">
      <c r="A1290" s="90" t="s">
        <v>1802</v>
      </c>
      <c r="B1290" s="89" t="s">
        <v>1615</v>
      </c>
      <c r="C1290" s="89">
        <v>2</v>
      </c>
      <c r="D1290" s="103">
        <v>0</v>
      </c>
      <c r="E1290" s="103">
        <v>1.6434526764861874</v>
      </c>
      <c r="F1290" s="89" t="s">
        <v>1372</v>
      </c>
      <c r="G1290" s="89" t="b">
        <v>0</v>
      </c>
      <c r="H1290" s="89" t="b">
        <v>0</v>
      </c>
      <c r="I1290" s="89" t="b">
        <v>0</v>
      </c>
      <c r="J1290" s="89" t="b">
        <v>0</v>
      </c>
      <c r="K1290" s="89" t="b">
        <v>0</v>
      </c>
      <c r="L1290" s="89" t="b">
        <v>0</v>
      </c>
    </row>
    <row r="1291" spans="1:12" ht="15">
      <c r="A1291" s="90" t="s">
        <v>2281</v>
      </c>
      <c r="B1291" s="89" t="s">
        <v>3288</v>
      </c>
      <c r="C1291" s="89">
        <v>2</v>
      </c>
      <c r="D1291" s="103">
        <v>0</v>
      </c>
      <c r="E1291" s="103">
        <v>1.3424226808222062</v>
      </c>
      <c r="F1291" s="89" t="s">
        <v>1372</v>
      </c>
      <c r="G1291" s="89" t="b">
        <v>0</v>
      </c>
      <c r="H1291" s="89" t="b">
        <v>0</v>
      </c>
      <c r="I1291" s="89" t="b">
        <v>0</v>
      </c>
      <c r="J1291" s="89" t="b">
        <v>0</v>
      </c>
      <c r="K1291" s="89" t="b">
        <v>0</v>
      </c>
      <c r="L1291" s="89" t="b">
        <v>0</v>
      </c>
    </row>
    <row r="1292" spans="1:12" ht="15">
      <c r="A1292" s="90" t="s">
        <v>1678</v>
      </c>
      <c r="B1292" s="89" t="s">
        <v>1614</v>
      </c>
      <c r="C1292" s="89">
        <v>2</v>
      </c>
      <c r="D1292" s="103">
        <v>0</v>
      </c>
      <c r="E1292" s="103">
        <v>1.166331421766525</v>
      </c>
      <c r="F1292" s="89" t="s">
        <v>1372</v>
      </c>
      <c r="G1292" s="89" t="b">
        <v>0</v>
      </c>
      <c r="H1292" s="89" t="b">
        <v>0</v>
      </c>
      <c r="I1292" s="89" t="b">
        <v>0</v>
      </c>
      <c r="J1292" s="89" t="b">
        <v>0</v>
      </c>
      <c r="K1292" s="89" t="b">
        <v>0</v>
      </c>
      <c r="L1292" s="89" t="b">
        <v>0</v>
      </c>
    </row>
    <row r="1293" spans="1:12" ht="15">
      <c r="A1293" s="90" t="s">
        <v>1627</v>
      </c>
      <c r="B1293" s="89" t="s">
        <v>2281</v>
      </c>
      <c r="C1293" s="89">
        <v>2</v>
      </c>
      <c r="D1293" s="103">
        <v>0</v>
      </c>
      <c r="E1293" s="103">
        <v>1.3424226808222062</v>
      </c>
      <c r="F1293" s="89" t="s">
        <v>1372</v>
      </c>
      <c r="G1293" s="89" t="b">
        <v>0</v>
      </c>
      <c r="H1293" s="89" t="b">
        <v>0</v>
      </c>
      <c r="I1293" s="89" t="b">
        <v>0</v>
      </c>
      <c r="J1293" s="89" t="b">
        <v>0</v>
      </c>
      <c r="K1293" s="89" t="b">
        <v>0</v>
      </c>
      <c r="L1293" s="89" t="b">
        <v>0</v>
      </c>
    </row>
    <row r="1294" spans="1:12" ht="15">
      <c r="A1294" s="90" t="s">
        <v>1936</v>
      </c>
      <c r="B1294" s="89" t="s">
        <v>965</v>
      </c>
      <c r="C1294" s="89">
        <v>2</v>
      </c>
      <c r="D1294" s="103">
        <v>0</v>
      </c>
      <c r="E1294" s="103">
        <v>1.6434526764861874</v>
      </c>
      <c r="F1294" s="89" t="s">
        <v>1372</v>
      </c>
      <c r="G1294" s="89" t="b">
        <v>0</v>
      </c>
      <c r="H1294" s="89" t="b">
        <v>0</v>
      </c>
      <c r="I1294" s="89" t="b">
        <v>0</v>
      </c>
      <c r="J1294" s="89" t="b">
        <v>0</v>
      </c>
      <c r="K1294" s="89" t="b">
        <v>0</v>
      </c>
      <c r="L1294" s="89" t="b">
        <v>0</v>
      </c>
    </row>
    <row r="1295" spans="1:12" ht="15">
      <c r="A1295" s="90" t="s">
        <v>1753</v>
      </c>
      <c r="B1295" s="89" t="s">
        <v>2261</v>
      </c>
      <c r="C1295" s="89">
        <v>2</v>
      </c>
      <c r="D1295" s="103">
        <v>0</v>
      </c>
      <c r="E1295" s="103">
        <v>1.3617278360175928</v>
      </c>
      <c r="F1295" s="89" t="s">
        <v>1374</v>
      </c>
      <c r="G1295" s="89" t="b">
        <v>0</v>
      </c>
      <c r="H1295" s="89" t="b">
        <v>0</v>
      </c>
      <c r="I1295" s="89" t="b">
        <v>0</v>
      </c>
      <c r="J1295" s="89" t="b">
        <v>0</v>
      </c>
      <c r="K1295" s="89" t="b">
        <v>0</v>
      </c>
      <c r="L1295" s="89" t="b">
        <v>0</v>
      </c>
    </row>
    <row r="1296" spans="1:12" ht="15">
      <c r="A1296" s="90" t="s">
        <v>1909</v>
      </c>
      <c r="B1296" s="89" t="s">
        <v>1753</v>
      </c>
      <c r="C1296" s="89">
        <v>2</v>
      </c>
      <c r="D1296" s="103">
        <v>0</v>
      </c>
      <c r="E1296" s="103">
        <v>1.3617278360175928</v>
      </c>
      <c r="F1296" s="89" t="s">
        <v>1374</v>
      </c>
      <c r="G1296" s="89" t="b">
        <v>0</v>
      </c>
      <c r="H1296" s="89" t="b">
        <v>0</v>
      </c>
      <c r="I1296" s="89" t="b">
        <v>0</v>
      </c>
      <c r="J1296" s="89" t="b">
        <v>0</v>
      </c>
      <c r="K1296" s="89" t="b">
        <v>0</v>
      </c>
      <c r="L1296" s="89" t="b">
        <v>0</v>
      </c>
    </row>
    <row r="1297" spans="1:12" ht="15">
      <c r="A1297" s="90" t="s">
        <v>2873</v>
      </c>
      <c r="B1297" s="89" t="s">
        <v>1493</v>
      </c>
      <c r="C1297" s="89">
        <v>2</v>
      </c>
      <c r="D1297" s="103">
        <v>0</v>
      </c>
      <c r="E1297" s="103">
        <v>1.3617278360175928</v>
      </c>
      <c r="F1297" s="89" t="s">
        <v>1374</v>
      </c>
      <c r="G1297" s="89" t="b">
        <v>0</v>
      </c>
      <c r="H1297" s="89" t="b">
        <v>0</v>
      </c>
      <c r="I1297" s="89" t="b">
        <v>0</v>
      </c>
      <c r="J1297" s="89" t="b">
        <v>0</v>
      </c>
      <c r="K1297" s="89" t="b">
        <v>0</v>
      </c>
      <c r="L1297" s="89" t="b">
        <v>0</v>
      </c>
    </row>
    <row r="1298" spans="1:12" ht="15">
      <c r="A1298" s="90" t="s">
        <v>1455</v>
      </c>
      <c r="B1298" s="89" t="s">
        <v>1456</v>
      </c>
      <c r="C1298" s="89">
        <v>6</v>
      </c>
      <c r="D1298" s="103">
        <v>0</v>
      </c>
      <c r="E1298" s="103">
        <v>0.9510135393091264</v>
      </c>
      <c r="F1298" s="89" t="s">
        <v>1375</v>
      </c>
      <c r="G1298" s="89" t="b">
        <v>0</v>
      </c>
      <c r="H1298" s="89" t="b">
        <v>0</v>
      </c>
      <c r="I1298" s="89" t="b">
        <v>0</v>
      </c>
      <c r="J1298" s="89" t="b">
        <v>0</v>
      </c>
      <c r="K1298" s="89" t="b">
        <v>0</v>
      </c>
      <c r="L1298" s="89" t="b">
        <v>0</v>
      </c>
    </row>
    <row r="1299" spans="1:12" ht="15">
      <c r="A1299" s="90" t="s">
        <v>1456</v>
      </c>
      <c r="B1299" s="89" t="s">
        <v>1519</v>
      </c>
      <c r="C1299" s="89">
        <v>4</v>
      </c>
      <c r="D1299" s="103">
        <v>0</v>
      </c>
      <c r="E1299" s="103">
        <v>0.9510135393091264</v>
      </c>
      <c r="F1299" s="89" t="s">
        <v>1375</v>
      </c>
      <c r="G1299" s="89" t="b">
        <v>0</v>
      </c>
      <c r="H1299" s="89" t="b">
        <v>0</v>
      </c>
      <c r="I1299" s="89" t="b">
        <v>0</v>
      </c>
      <c r="J1299" s="89" t="b">
        <v>0</v>
      </c>
      <c r="K1299" s="89" t="b">
        <v>0</v>
      </c>
      <c r="L1299" s="89" t="b">
        <v>0</v>
      </c>
    </row>
    <row r="1300" spans="1:12" ht="15">
      <c r="A1300" s="90" t="s">
        <v>2157</v>
      </c>
      <c r="B1300" s="89" t="s">
        <v>2288</v>
      </c>
      <c r="C1300" s="89">
        <v>3</v>
      </c>
      <c r="D1300" s="103">
        <v>0</v>
      </c>
      <c r="E1300" s="103">
        <v>1.649983543645145</v>
      </c>
      <c r="F1300" s="89" t="s">
        <v>1375</v>
      </c>
      <c r="G1300" s="89" t="b">
        <v>0</v>
      </c>
      <c r="H1300" s="89" t="b">
        <v>0</v>
      </c>
      <c r="I1300" s="89" t="b">
        <v>0</v>
      </c>
      <c r="J1300" s="89" t="b">
        <v>0</v>
      </c>
      <c r="K1300" s="89" t="b">
        <v>0</v>
      </c>
      <c r="L1300" s="89" t="b">
        <v>0</v>
      </c>
    </row>
    <row r="1301" spans="1:12" ht="15">
      <c r="A1301" s="90" t="s">
        <v>1455</v>
      </c>
      <c r="B1301" s="89" t="s">
        <v>1805</v>
      </c>
      <c r="C1301" s="89">
        <v>2</v>
      </c>
      <c r="D1301" s="103">
        <v>0</v>
      </c>
      <c r="E1301" s="103">
        <v>1.1728622889254827</v>
      </c>
      <c r="F1301" s="89" t="s">
        <v>1375</v>
      </c>
      <c r="G1301" s="89" t="b">
        <v>0</v>
      </c>
      <c r="H1301" s="89" t="b">
        <v>0</v>
      </c>
      <c r="I1301" s="89" t="b">
        <v>0</v>
      </c>
      <c r="J1301" s="89" t="b">
        <v>0</v>
      </c>
      <c r="K1301" s="89" t="b">
        <v>0</v>
      </c>
      <c r="L1301" s="89" t="b">
        <v>0</v>
      </c>
    </row>
    <row r="1302" spans="1:12" ht="15">
      <c r="A1302" s="90" t="s">
        <v>1462</v>
      </c>
      <c r="B1302" s="89" t="s">
        <v>1475</v>
      </c>
      <c r="C1302" s="89">
        <v>2</v>
      </c>
      <c r="D1302" s="103">
        <v>0</v>
      </c>
      <c r="E1302" s="103">
        <v>1.6499835436451453</v>
      </c>
      <c r="F1302" s="89" t="s">
        <v>1375</v>
      </c>
      <c r="G1302" s="89" t="b">
        <v>0</v>
      </c>
      <c r="H1302" s="89" t="b">
        <v>0</v>
      </c>
      <c r="I1302" s="89" t="b">
        <v>0</v>
      </c>
      <c r="J1302" s="89" t="b">
        <v>0</v>
      </c>
      <c r="K1302" s="89" t="b">
        <v>0</v>
      </c>
      <c r="L1302" s="89" t="b">
        <v>0</v>
      </c>
    </row>
    <row r="1303" spans="1:12" ht="15">
      <c r="A1303" s="90" t="s">
        <v>1519</v>
      </c>
      <c r="B1303" s="89" t="s">
        <v>1972</v>
      </c>
      <c r="C1303" s="89">
        <v>2</v>
      </c>
      <c r="D1303" s="103">
        <v>0</v>
      </c>
      <c r="E1303" s="103">
        <v>1.1728622889254827</v>
      </c>
      <c r="F1303" s="89" t="s">
        <v>1375</v>
      </c>
      <c r="G1303" s="89" t="b">
        <v>0</v>
      </c>
      <c r="H1303" s="89" t="b">
        <v>0</v>
      </c>
      <c r="I1303" s="89" t="b">
        <v>0</v>
      </c>
      <c r="J1303" s="89" t="b">
        <v>0</v>
      </c>
      <c r="K1303" s="89" t="b">
        <v>0</v>
      </c>
      <c r="L1303" s="89" t="b">
        <v>0</v>
      </c>
    </row>
    <row r="1304" spans="1:12" ht="15">
      <c r="A1304" s="90" t="s">
        <v>1455</v>
      </c>
      <c r="B1304" s="89" t="s">
        <v>1456</v>
      </c>
      <c r="C1304" s="89">
        <v>2</v>
      </c>
      <c r="D1304" s="103">
        <v>0</v>
      </c>
      <c r="E1304" s="103">
        <v>1.1083394747888382</v>
      </c>
      <c r="F1304" s="89" t="s">
        <v>1376</v>
      </c>
      <c r="G1304" s="89" t="b">
        <v>0</v>
      </c>
      <c r="H1304" s="89" t="b">
        <v>0</v>
      </c>
      <c r="I1304" s="89" t="b">
        <v>0</v>
      </c>
      <c r="J1304" s="89" t="b">
        <v>0</v>
      </c>
      <c r="K1304" s="89" t="b">
        <v>0</v>
      </c>
      <c r="L1304" s="89" t="b">
        <v>0</v>
      </c>
    </row>
    <row r="1305" spans="1:12" ht="15">
      <c r="A1305" s="90" t="s">
        <v>1455</v>
      </c>
      <c r="B1305" s="89" t="s">
        <v>1457</v>
      </c>
      <c r="C1305" s="89">
        <v>4</v>
      </c>
      <c r="D1305" s="103">
        <v>0</v>
      </c>
      <c r="E1305" s="103">
        <v>1.130333768495006</v>
      </c>
      <c r="F1305" s="89" t="s">
        <v>1377</v>
      </c>
      <c r="G1305" s="89" t="b">
        <v>0</v>
      </c>
      <c r="H1305" s="89" t="b">
        <v>0</v>
      </c>
      <c r="I1305" s="89" t="b">
        <v>0</v>
      </c>
      <c r="J1305" s="89" t="b">
        <v>0</v>
      </c>
      <c r="K1305" s="89" t="b">
        <v>0</v>
      </c>
      <c r="L1305" s="89" t="b">
        <v>0</v>
      </c>
    </row>
    <row r="1306" spans="1:12" ht="15">
      <c r="A1306" s="90" t="s">
        <v>1501</v>
      </c>
      <c r="B1306" s="89" t="s">
        <v>1523</v>
      </c>
      <c r="C1306" s="89">
        <v>2</v>
      </c>
      <c r="D1306" s="103">
        <v>0</v>
      </c>
      <c r="E1306" s="103">
        <v>1.4313637641589874</v>
      </c>
      <c r="F1306" s="89" t="s">
        <v>1377</v>
      </c>
      <c r="G1306" s="89" t="b">
        <v>0</v>
      </c>
      <c r="H1306" s="89" t="b">
        <v>0</v>
      </c>
      <c r="I1306" s="89" t="b">
        <v>0</v>
      </c>
      <c r="J1306" s="89" t="b">
        <v>0</v>
      </c>
      <c r="K1306" s="89" t="b">
        <v>0</v>
      </c>
      <c r="L1306" s="89" t="b">
        <v>0</v>
      </c>
    </row>
    <row r="1307" spans="1:12" ht="15">
      <c r="A1307" s="90" t="s">
        <v>1457</v>
      </c>
      <c r="B1307" s="89" t="s">
        <v>1460</v>
      </c>
      <c r="C1307" s="89">
        <v>7</v>
      </c>
      <c r="D1307" s="103">
        <v>0</v>
      </c>
      <c r="E1307" s="103">
        <v>0.8338170296045678</v>
      </c>
      <c r="F1307" s="89" t="s">
        <v>1378</v>
      </c>
      <c r="G1307" s="89" t="b">
        <v>0</v>
      </c>
      <c r="H1307" s="89" t="b">
        <v>0</v>
      </c>
      <c r="I1307" s="89" t="b">
        <v>0</v>
      </c>
      <c r="J1307" s="89" t="b">
        <v>0</v>
      </c>
      <c r="K1307" s="89" t="b">
        <v>0</v>
      </c>
      <c r="L1307" s="89" t="b">
        <v>0</v>
      </c>
    </row>
    <row r="1308" spans="1:12" ht="15">
      <c r="A1308" s="90" t="s">
        <v>1476</v>
      </c>
      <c r="B1308" s="89" t="s">
        <v>1457</v>
      </c>
      <c r="C1308" s="89">
        <v>6</v>
      </c>
      <c r="D1308" s="103">
        <v>0</v>
      </c>
      <c r="E1308" s="103">
        <v>0.9777236052888478</v>
      </c>
      <c r="F1308" s="89" t="s">
        <v>1378</v>
      </c>
      <c r="G1308" s="89" t="b">
        <v>0</v>
      </c>
      <c r="H1308" s="89" t="b">
        <v>0</v>
      </c>
      <c r="I1308" s="89" t="b">
        <v>0</v>
      </c>
      <c r="J1308" s="89" t="b">
        <v>0</v>
      </c>
      <c r="K1308" s="89" t="b">
        <v>0</v>
      </c>
      <c r="L1308" s="89" t="b">
        <v>0</v>
      </c>
    </row>
    <row r="1309" spans="1:12" ht="15">
      <c r="A1309" s="90" t="s">
        <v>1460</v>
      </c>
      <c r="B1309" s="89" t="s">
        <v>1828</v>
      </c>
      <c r="C1309" s="89">
        <v>4</v>
      </c>
      <c r="D1309" s="103">
        <v>0</v>
      </c>
      <c r="E1309" s="103">
        <v>0.9429614990296358</v>
      </c>
      <c r="F1309" s="89" t="s">
        <v>1378</v>
      </c>
      <c r="G1309" s="89" t="b">
        <v>0</v>
      </c>
      <c r="H1309" s="89" t="b">
        <v>0</v>
      </c>
      <c r="I1309" s="89" t="b">
        <v>0</v>
      </c>
      <c r="J1309" s="89" t="b">
        <v>0</v>
      </c>
      <c r="K1309" s="89" t="b">
        <v>0</v>
      </c>
      <c r="L1309" s="89" t="b">
        <v>0</v>
      </c>
    </row>
    <row r="1310" spans="1:12" ht="15">
      <c r="A1310" s="90" t="s">
        <v>1748</v>
      </c>
      <c r="B1310" s="89" t="s">
        <v>1476</v>
      </c>
      <c r="C1310" s="89">
        <v>3</v>
      </c>
      <c r="D1310" s="103">
        <v>0</v>
      </c>
      <c r="E1310" s="103">
        <v>0.9319661147281727</v>
      </c>
      <c r="F1310" s="89" t="s">
        <v>1378</v>
      </c>
      <c r="G1310" s="89" t="b">
        <v>0</v>
      </c>
      <c r="H1310" s="89" t="b">
        <v>0</v>
      </c>
      <c r="I1310" s="89" t="b">
        <v>0</v>
      </c>
      <c r="J1310" s="89" t="b">
        <v>0</v>
      </c>
      <c r="K1310" s="89" t="b">
        <v>0</v>
      </c>
      <c r="L1310" s="89" t="b">
        <v>0</v>
      </c>
    </row>
    <row r="1311" spans="1:12" ht="15">
      <c r="A1311" s="90" t="s">
        <v>1483</v>
      </c>
      <c r="B1311" s="89" t="s">
        <v>2296</v>
      </c>
      <c r="C1311" s="89">
        <v>2</v>
      </c>
      <c r="D1311" s="103">
        <v>0</v>
      </c>
      <c r="E1311" s="103">
        <v>1.5797835966168103</v>
      </c>
      <c r="F1311" s="89" t="s">
        <v>1378</v>
      </c>
      <c r="G1311" s="89" t="b">
        <v>0</v>
      </c>
      <c r="H1311" s="89" t="b">
        <v>0</v>
      </c>
      <c r="I1311" s="89" t="b">
        <v>0</v>
      </c>
      <c r="J1311" s="89" t="b">
        <v>0</v>
      </c>
      <c r="K1311" s="89" t="b">
        <v>0</v>
      </c>
      <c r="L1311" s="89" t="b">
        <v>0</v>
      </c>
    </row>
    <row r="1312" spans="1:12" ht="15">
      <c r="A1312" s="90" t="s">
        <v>1460</v>
      </c>
      <c r="B1312" s="89" t="s">
        <v>1748</v>
      </c>
      <c r="C1312" s="89">
        <v>2</v>
      </c>
      <c r="D1312" s="103">
        <v>0</v>
      </c>
      <c r="E1312" s="103">
        <v>0.5450214903575983</v>
      </c>
      <c r="F1312" s="89" t="s">
        <v>1378</v>
      </c>
      <c r="G1312" s="89" t="b">
        <v>0</v>
      </c>
      <c r="H1312" s="89" t="b">
        <v>0</v>
      </c>
      <c r="I1312" s="89" t="b">
        <v>0</v>
      </c>
      <c r="J1312" s="89" t="b">
        <v>0</v>
      </c>
      <c r="K1312" s="89" t="b">
        <v>0</v>
      </c>
      <c r="L1312" s="89" t="b">
        <v>0</v>
      </c>
    </row>
    <row r="1313" spans="1:12" ht="15">
      <c r="A1313" s="90" t="s">
        <v>1457</v>
      </c>
      <c r="B1313" s="89" t="s">
        <v>1472</v>
      </c>
      <c r="C1313" s="89">
        <v>2</v>
      </c>
      <c r="D1313" s="103">
        <v>0</v>
      </c>
      <c r="E1313" s="103">
        <v>0.8016323462331666</v>
      </c>
      <c r="F1313" s="89" t="s">
        <v>1378</v>
      </c>
      <c r="G1313" s="89" t="b">
        <v>0</v>
      </c>
      <c r="H1313" s="89" t="b">
        <v>0</v>
      </c>
      <c r="I1313" s="89" t="b">
        <v>0</v>
      </c>
      <c r="J1313" s="89" t="b">
        <v>0</v>
      </c>
      <c r="K1313" s="89" t="b">
        <v>0</v>
      </c>
      <c r="L1313" s="89" t="b">
        <v>0</v>
      </c>
    </row>
    <row r="1314" spans="1:12" ht="15">
      <c r="A1314" s="90" t="s">
        <v>2955</v>
      </c>
      <c r="B1314" s="89" t="s">
        <v>1476</v>
      </c>
      <c r="C1314" s="89">
        <v>2</v>
      </c>
      <c r="D1314" s="103">
        <v>0</v>
      </c>
      <c r="E1314" s="103">
        <v>1.153814864344529</v>
      </c>
      <c r="F1314" s="89" t="s">
        <v>1378</v>
      </c>
      <c r="G1314" s="89" t="b">
        <v>0</v>
      </c>
      <c r="H1314" s="89" t="b">
        <v>0</v>
      </c>
      <c r="I1314" s="89" t="b">
        <v>0</v>
      </c>
      <c r="J1314" s="89" t="b">
        <v>0</v>
      </c>
      <c r="K1314" s="89" t="b">
        <v>0</v>
      </c>
      <c r="L1314" s="89" t="b">
        <v>0</v>
      </c>
    </row>
    <row r="1315" spans="1:12" ht="15">
      <c r="A1315" s="90" t="s">
        <v>2974</v>
      </c>
      <c r="B1315" s="89" t="s">
        <v>1476</v>
      </c>
      <c r="C1315" s="89">
        <v>2</v>
      </c>
      <c r="D1315" s="103">
        <v>0</v>
      </c>
      <c r="E1315" s="103">
        <v>1.153814864344529</v>
      </c>
      <c r="F1315" s="89" t="s">
        <v>1378</v>
      </c>
      <c r="G1315" s="89" t="b">
        <v>0</v>
      </c>
      <c r="H1315" s="89" t="b">
        <v>0</v>
      </c>
      <c r="I1315" s="89" t="b">
        <v>0</v>
      </c>
      <c r="J1315" s="89" t="b">
        <v>0</v>
      </c>
      <c r="K1315" s="89" t="b">
        <v>0</v>
      </c>
      <c r="L1315" s="89" t="b">
        <v>0</v>
      </c>
    </row>
    <row r="1316" spans="1:12" ht="15">
      <c r="A1316" s="90" t="s">
        <v>1807</v>
      </c>
      <c r="B1316" s="89" t="s">
        <v>1471</v>
      </c>
      <c r="C1316" s="89">
        <v>4</v>
      </c>
      <c r="D1316" s="103">
        <v>0</v>
      </c>
      <c r="E1316" s="103">
        <v>1.2571984261393445</v>
      </c>
      <c r="F1316" s="89" t="s">
        <v>1379</v>
      </c>
      <c r="G1316" s="89" t="b">
        <v>0</v>
      </c>
      <c r="H1316" s="89" t="b">
        <v>0</v>
      </c>
      <c r="I1316" s="89" t="b">
        <v>0</v>
      </c>
      <c r="J1316" s="89" t="b">
        <v>0</v>
      </c>
      <c r="K1316" s="89" t="b">
        <v>0</v>
      </c>
      <c r="L1316" s="89" t="b">
        <v>0</v>
      </c>
    </row>
    <row r="1317" spans="1:12" ht="15">
      <c r="A1317" s="90" t="s">
        <v>2314</v>
      </c>
      <c r="B1317" s="89" t="s">
        <v>1730</v>
      </c>
      <c r="C1317" s="89">
        <v>2</v>
      </c>
      <c r="D1317" s="103">
        <v>0</v>
      </c>
      <c r="E1317" s="103">
        <v>1.5759571887637573</v>
      </c>
      <c r="F1317" s="89" t="s">
        <v>1379</v>
      </c>
      <c r="G1317" s="89" t="b">
        <v>0</v>
      </c>
      <c r="H1317" s="89" t="b">
        <v>0</v>
      </c>
      <c r="I1317" s="89" t="b">
        <v>0</v>
      </c>
      <c r="J1317" s="89" t="b">
        <v>0</v>
      </c>
      <c r="K1317" s="89" t="b">
        <v>0</v>
      </c>
      <c r="L1317" s="89" t="b">
        <v>0</v>
      </c>
    </row>
    <row r="1318" spans="1:12" ht="15">
      <c r="A1318" s="90" t="s">
        <v>1703</v>
      </c>
      <c r="B1318" s="89" t="s">
        <v>1740</v>
      </c>
      <c r="C1318" s="89">
        <v>2</v>
      </c>
      <c r="D1318" s="103">
        <v>0</v>
      </c>
      <c r="E1318" s="103">
        <v>1.1499884564914762</v>
      </c>
      <c r="F1318" s="89" t="s">
        <v>1379</v>
      </c>
      <c r="G1318" s="89" t="b">
        <v>0</v>
      </c>
      <c r="H1318" s="89" t="b">
        <v>0</v>
      </c>
      <c r="I1318" s="89" t="b">
        <v>0</v>
      </c>
      <c r="J1318" s="89" t="b">
        <v>0</v>
      </c>
      <c r="K1318" s="89" t="b">
        <v>0</v>
      </c>
      <c r="L1318" s="89" t="b">
        <v>0</v>
      </c>
    </row>
    <row r="1319" spans="1:12" ht="15">
      <c r="A1319" s="90" t="s">
        <v>1740</v>
      </c>
      <c r="B1319" s="89" t="s">
        <v>2987</v>
      </c>
      <c r="C1319" s="89">
        <v>2</v>
      </c>
      <c r="D1319" s="103">
        <v>0</v>
      </c>
      <c r="E1319" s="103">
        <v>1.1499884564914762</v>
      </c>
      <c r="F1319" s="89" t="s">
        <v>1379</v>
      </c>
      <c r="G1319" s="89" t="b">
        <v>0</v>
      </c>
      <c r="H1319" s="89" t="b">
        <v>0</v>
      </c>
      <c r="I1319" s="89" t="b">
        <v>0</v>
      </c>
      <c r="J1319" s="89" t="b">
        <v>0</v>
      </c>
      <c r="K1319" s="89" t="b">
        <v>0</v>
      </c>
      <c r="L1319" s="89" t="b">
        <v>0</v>
      </c>
    </row>
    <row r="1320" spans="1:12" ht="15">
      <c r="A1320" s="90" t="s">
        <v>1662</v>
      </c>
      <c r="B1320" s="89" t="s">
        <v>1463</v>
      </c>
      <c r="C1320" s="89">
        <v>3</v>
      </c>
      <c r="D1320" s="103">
        <v>0</v>
      </c>
      <c r="E1320" s="103">
        <v>1.6651117370750514</v>
      </c>
      <c r="F1320" s="89" t="s">
        <v>1380</v>
      </c>
      <c r="G1320" s="89" t="b">
        <v>0</v>
      </c>
      <c r="H1320" s="89" t="b">
        <v>0</v>
      </c>
      <c r="I1320" s="89" t="b">
        <v>0</v>
      </c>
      <c r="J1320" s="89" t="b">
        <v>0</v>
      </c>
      <c r="K1320" s="89" t="b">
        <v>0</v>
      </c>
      <c r="L1320" s="89" t="b">
        <v>0</v>
      </c>
    </row>
    <row r="1321" spans="1:12" ht="15">
      <c r="A1321" s="90" t="s">
        <v>2005</v>
      </c>
      <c r="B1321" s="89" t="s">
        <v>2119</v>
      </c>
      <c r="C1321" s="89">
        <v>3</v>
      </c>
      <c r="D1321" s="103">
        <v>0</v>
      </c>
      <c r="E1321" s="103">
        <v>1.7900504736833514</v>
      </c>
      <c r="F1321" s="89" t="s">
        <v>1380</v>
      </c>
      <c r="G1321" s="89" t="b">
        <v>0</v>
      </c>
      <c r="H1321" s="89" t="b">
        <v>0</v>
      </c>
      <c r="I1321" s="89" t="b">
        <v>0</v>
      </c>
      <c r="J1321" s="89" t="b">
        <v>0</v>
      </c>
      <c r="K1321" s="89" t="b">
        <v>0</v>
      </c>
      <c r="L1321" s="89" t="b">
        <v>0</v>
      </c>
    </row>
    <row r="1322" spans="1:12" ht="15">
      <c r="A1322" s="90" t="s">
        <v>2453</v>
      </c>
      <c r="B1322" s="89" t="s">
        <v>1768</v>
      </c>
      <c r="C1322" s="89">
        <v>3</v>
      </c>
      <c r="D1322" s="103">
        <v>0</v>
      </c>
      <c r="E1322" s="103">
        <v>1.7900504736833514</v>
      </c>
      <c r="F1322" s="89" t="s">
        <v>1380</v>
      </c>
      <c r="G1322" s="89" t="b">
        <v>0</v>
      </c>
      <c r="H1322" s="89" t="b">
        <v>0</v>
      </c>
      <c r="I1322" s="89" t="b">
        <v>0</v>
      </c>
      <c r="J1322" s="89" t="b">
        <v>0</v>
      </c>
      <c r="K1322" s="89" t="b">
        <v>0</v>
      </c>
      <c r="L1322" s="89" t="b">
        <v>0</v>
      </c>
    </row>
    <row r="1323" spans="1:12" ht="15">
      <c r="A1323" s="90" t="s">
        <v>1556</v>
      </c>
      <c r="B1323" s="89" t="s">
        <v>2865</v>
      </c>
      <c r="C1323" s="89">
        <v>2</v>
      </c>
      <c r="D1323" s="103">
        <v>0</v>
      </c>
      <c r="E1323" s="103">
        <v>1.9661417327390327</v>
      </c>
      <c r="F1323" s="89" t="s">
        <v>1380</v>
      </c>
      <c r="G1323" s="89" t="b">
        <v>0</v>
      </c>
      <c r="H1323" s="89" t="b">
        <v>0</v>
      </c>
      <c r="I1323" s="89" t="b">
        <v>0</v>
      </c>
      <c r="J1323" s="89" t="b">
        <v>0</v>
      </c>
      <c r="K1323" s="89" t="b">
        <v>0</v>
      </c>
      <c r="L1323" s="89" t="b">
        <v>0</v>
      </c>
    </row>
    <row r="1324" spans="1:12" ht="15">
      <c r="A1324" s="90" t="s">
        <v>1744</v>
      </c>
      <c r="B1324" s="89" t="s">
        <v>965</v>
      </c>
      <c r="C1324" s="89">
        <v>2</v>
      </c>
      <c r="D1324" s="103">
        <v>0</v>
      </c>
      <c r="E1324" s="103">
        <v>1.9661417327390327</v>
      </c>
      <c r="F1324" s="89" t="s">
        <v>1380</v>
      </c>
      <c r="G1324" s="89" t="b">
        <v>0</v>
      </c>
      <c r="H1324" s="89" t="b">
        <v>0</v>
      </c>
      <c r="I1324" s="89" t="b">
        <v>0</v>
      </c>
      <c r="J1324" s="89" t="b">
        <v>0</v>
      </c>
      <c r="K1324" s="89" t="b">
        <v>0</v>
      </c>
      <c r="L1324" s="89" t="b">
        <v>0</v>
      </c>
    </row>
    <row r="1325" spans="1:12" ht="15">
      <c r="A1325" s="90" t="s">
        <v>2212</v>
      </c>
      <c r="B1325" s="89" t="s">
        <v>2491</v>
      </c>
      <c r="C1325" s="89">
        <v>2</v>
      </c>
      <c r="D1325" s="103">
        <v>0</v>
      </c>
      <c r="E1325" s="103">
        <v>1.9661417327390327</v>
      </c>
      <c r="F1325" s="89" t="s">
        <v>1380</v>
      </c>
      <c r="G1325" s="89" t="b">
        <v>0</v>
      </c>
      <c r="H1325" s="89" t="b">
        <v>0</v>
      </c>
      <c r="I1325" s="89" t="b">
        <v>0</v>
      </c>
      <c r="J1325" s="89" t="b">
        <v>0</v>
      </c>
      <c r="K1325" s="89" t="b">
        <v>0</v>
      </c>
      <c r="L1325" s="89" t="b">
        <v>0</v>
      </c>
    </row>
    <row r="1326" spans="1:12" ht="15">
      <c r="A1326" s="90" t="s">
        <v>2491</v>
      </c>
      <c r="B1326" s="89" t="s">
        <v>2637</v>
      </c>
      <c r="C1326" s="89">
        <v>2</v>
      </c>
      <c r="D1326" s="103">
        <v>0</v>
      </c>
      <c r="E1326" s="103">
        <v>1.9661417327390327</v>
      </c>
      <c r="F1326" s="89" t="s">
        <v>1380</v>
      </c>
      <c r="G1326" s="89" t="b">
        <v>0</v>
      </c>
      <c r="H1326" s="89" t="b">
        <v>0</v>
      </c>
      <c r="I1326" s="89" t="b">
        <v>0</v>
      </c>
      <c r="J1326" s="89" t="b">
        <v>0</v>
      </c>
      <c r="K1326" s="89" t="b">
        <v>0</v>
      </c>
      <c r="L1326" s="89" t="b">
        <v>0</v>
      </c>
    </row>
    <row r="1327" spans="1:12" ht="15">
      <c r="A1327" s="90" t="s">
        <v>1736</v>
      </c>
      <c r="B1327" s="89" t="s">
        <v>3325</v>
      </c>
      <c r="C1327" s="89">
        <v>2</v>
      </c>
      <c r="D1327" s="103">
        <v>0</v>
      </c>
      <c r="E1327" s="103">
        <v>1.9661417327390327</v>
      </c>
      <c r="F1327" s="89" t="s">
        <v>1380</v>
      </c>
      <c r="G1327" s="89" t="b">
        <v>0</v>
      </c>
      <c r="H1327" s="89" t="b">
        <v>0</v>
      </c>
      <c r="I1327" s="89" t="b">
        <v>0</v>
      </c>
      <c r="J1327" s="89" t="b">
        <v>0</v>
      </c>
      <c r="K1327" s="89" t="b">
        <v>0</v>
      </c>
      <c r="L1327" s="89" t="b">
        <v>0</v>
      </c>
    </row>
    <row r="1328" spans="1:12" ht="15">
      <c r="A1328" s="90" t="s">
        <v>2119</v>
      </c>
      <c r="B1328" s="89" t="s">
        <v>2916</v>
      </c>
      <c r="C1328" s="89">
        <v>2</v>
      </c>
      <c r="D1328" s="103">
        <v>0</v>
      </c>
      <c r="E1328" s="103">
        <v>1.7900504736833514</v>
      </c>
      <c r="F1328" s="89" t="s">
        <v>1380</v>
      </c>
      <c r="G1328" s="89" t="b">
        <v>0</v>
      </c>
      <c r="H1328" s="89" t="b">
        <v>0</v>
      </c>
      <c r="I1328" s="89" t="b">
        <v>0</v>
      </c>
      <c r="J1328" s="89" t="b">
        <v>0</v>
      </c>
      <c r="K1328" s="89" t="b">
        <v>0</v>
      </c>
      <c r="L1328" s="89" t="b">
        <v>0</v>
      </c>
    </row>
    <row r="1329" spans="1:12" ht="15">
      <c r="A1329" s="90" t="s">
        <v>1463</v>
      </c>
      <c r="B1329" s="89" t="s">
        <v>1894</v>
      </c>
      <c r="C1329" s="89">
        <v>2</v>
      </c>
      <c r="D1329" s="103">
        <v>0</v>
      </c>
      <c r="E1329" s="103">
        <v>1.6651117370750514</v>
      </c>
      <c r="F1329" s="89" t="s">
        <v>1380</v>
      </c>
      <c r="G1329" s="89" t="b">
        <v>0</v>
      </c>
      <c r="H1329" s="89" t="b">
        <v>0</v>
      </c>
      <c r="I1329" s="89" t="b">
        <v>0</v>
      </c>
      <c r="J1329" s="89" t="b">
        <v>0</v>
      </c>
      <c r="K1329" s="89" t="b">
        <v>0</v>
      </c>
      <c r="L1329" s="89" t="b">
        <v>0</v>
      </c>
    </row>
    <row r="1330" spans="1:12" ht="15">
      <c r="A1330" s="90" t="s">
        <v>1475</v>
      </c>
      <c r="B1330" s="89" t="s">
        <v>1466</v>
      </c>
      <c r="C1330" s="89">
        <v>2</v>
      </c>
      <c r="D1330" s="103">
        <v>0</v>
      </c>
      <c r="E1330" s="103">
        <v>1.9661417327390327</v>
      </c>
      <c r="F1330" s="89" t="s">
        <v>1380</v>
      </c>
      <c r="G1330" s="89" t="b">
        <v>0</v>
      </c>
      <c r="H1330" s="89" t="b">
        <v>0</v>
      </c>
      <c r="I1330" s="89" t="b">
        <v>0</v>
      </c>
      <c r="J1330" s="89" t="b">
        <v>0</v>
      </c>
      <c r="K1330" s="89" t="b">
        <v>0</v>
      </c>
      <c r="L1330" s="89" t="b">
        <v>0</v>
      </c>
    </row>
    <row r="1331" spans="1:12" ht="15">
      <c r="A1331" s="90" t="s">
        <v>1498</v>
      </c>
      <c r="B1331" s="89" t="s">
        <v>1652</v>
      </c>
      <c r="C1331" s="89">
        <v>2</v>
      </c>
      <c r="D1331" s="103">
        <v>0</v>
      </c>
      <c r="E1331" s="103">
        <v>1.6651117370750514</v>
      </c>
      <c r="F1331" s="89" t="s">
        <v>1380</v>
      </c>
      <c r="G1331" s="89" t="b">
        <v>0</v>
      </c>
      <c r="H1331" s="89" t="b">
        <v>0</v>
      </c>
      <c r="I1331" s="89" t="b">
        <v>0</v>
      </c>
      <c r="J1331" s="89" t="b">
        <v>0</v>
      </c>
      <c r="K1331" s="89" t="b">
        <v>0</v>
      </c>
      <c r="L1331" s="89" t="b">
        <v>0</v>
      </c>
    </row>
    <row r="1332" spans="1:12" ht="15">
      <c r="A1332" s="90" t="s">
        <v>3133</v>
      </c>
      <c r="B1332" s="89" t="s">
        <v>2005</v>
      </c>
      <c r="C1332" s="89">
        <v>2</v>
      </c>
      <c r="D1332" s="103">
        <v>0</v>
      </c>
      <c r="E1332" s="103">
        <v>1.7900504736833514</v>
      </c>
      <c r="F1332" s="89" t="s">
        <v>1380</v>
      </c>
      <c r="G1332" s="89" t="b">
        <v>0</v>
      </c>
      <c r="H1332" s="89" t="b">
        <v>0</v>
      </c>
      <c r="I1332" s="89" t="b">
        <v>0</v>
      </c>
      <c r="J1332" s="89" t="b">
        <v>0</v>
      </c>
      <c r="K1332" s="89" t="b">
        <v>0</v>
      </c>
      <c r="L1332" s="89" t="b">
        <v>0</v>
      </c>
    </row>
    <row r="1333" spans="1:12" ht="15">
      <c r="A1333" s="90" t="s">
        <v>1783</v>
      </c>
      <c r="B1333" s="89" t="s">
        <v>1475</v>
      </c>
      <c r="C1333" s="89">
        <v>2</v>
      </c>
      <c r="D1333" s="103">
        <v>0</v>
      </c>
      <c r="E1333" s="103">
        <v>1.9661417327390327</v>
      </c>
      <c r="F1333" s="89" t="s">
        <v>1380</v>
      </c>
      <c r="G1333" s="89" t="b">
        <v>0</v>
      </c>
      <c r="H1333" s="89" t="b">
        <v>0</v>
      </c>
      <c r="I1333" s="89" t="b">
        <v>0</v>
      </c>
      <c r="J1333" s="89" t="b">
        <v>0</v>
      </c>
      <c r="K1333" s="89" t="b">
        <v>0</v>
      </c>
      <c r="L1333" s="89" t="b">
        <v>0</v>
      </c>
    </row>
    <row r="1334" spans="1:12" ht="15">
      <c r="A1334" s="90" t="s">
        <v>965</v>
      </c>
      <c r="B1334" s="89" t="s">
        <v>1990</v>
      </c>
      <c r="C1334" s="89">
        <v>2</v>
      </c>
      <c r="D1334" s="103">
        <v>0</v>
      </c>
      <c r="E1334" s="103">
        <v>1.9661417327390327</v>
      </c>
      <c r="F1334" s="89" t="s">
        <v>1380</v>
      </c>
      <c r="G1334" s="89" t="b">
        <v>0</v>
      </c>
      <c r="H1334" s="89" t="b">
        <v>0</v>
      </c>
      <c r="I1334" s="89" t="b">
        <v>0</v>
      </c>
      <c r="J1334" s="89" t="b">
        <v>0</v>
      </c>
      <c r="K1334" s="89" t="b">
        <v>0</v>
      </c>
      <c r="L1334" s="89" t="b">
        <v>0</v>
      </c>
    </row>
    <row r="1335" spans="1:12" ht="15">
      <c r="A1335" s="90" t="s">
        <v>1519</v>
      </c>
      <c r="B1335" s="89" t="s">
        <v>1736</v>
      </c>
      <c r="C1335" s="89">
        <v>2</v>
      </c>
      <c r="D1335" s="103">
        <v>0</v>
      </c>
      <c r="E1335" s="103">
        <v>1.9661417327390327</v>
      </c>
      <c r="F1335" s="89" t="s">
        <v>1380</v>
      </c>
      <c r="G1335" s="89" t="b">
        <v>0</v>
      </c>
      <c r="H1335" s="89" t="b">
        <v>0</v>
      </c>
      <c r="I1335" s="89" t="b">
        <v>0</v>
      </c>
      <c r="J1335" s="89" t="b">
        <v>0</v>
      </c>
      <c r="K1335" s="89" t="b">
        <v>0</v>
      </c>
      <c r="L1335" s="89" t="b">
        <v>0</v>
      </c>
    </row>
    <row r="1336" spans="1:12" ht="15">
      <c r="A1336" s="90" t="s">
        <v>2865</v>
      </c>
      <c r="B1336" s="89" t="s">
        <v>1662</v>
      </c>
      <c r="C1336" s="89">
        <v>2</v>
      </c>
      <c r="D1336" s="103">
        <v>0</v>
      </c>
      <c r="E1336" s="103">
        <v>1.7900504736833514</v>
      </c>
      <c r="F1336" s="89" t="s">
        <v>1380</v>
      </c>
      <c r="G1336" s="89" t="b">
        <v>0</v>
      </c>
      <c r="H1336" s="89" t="b">
        <v>0</v>
      </c>
      <c r="I1336" s="89" t="b">
        <v>0</v>
      </c>
      <c r="J1336" s="89" t="b">
        <v>0</v>
      </c>
      <c r="K1336" s="89" t="b">
        <v>0</v>
      </c>
      <c r="L1336" s="89" t="b">
        <v>0</v>
      </c>
    </row>
    <row r="1337" spans="1:12" ht="15">
      <c r="A1337" s="90" t="s">
        <v>1466</v>
      </c>
      <c r="B1337" s="89" t="s">
        <v>1650</v>
      </c>
      <c r="C1337" s="89">
        <v>2</v>
      </c>
      <c r="D1337" s="103">
        <v>0</v>
      </c>
      <c r="E1337" s="103">
        <v>1.7900504736833514</v>
      </c>
      <c r="F1337" s="89" t="s">
        <v>1380</v>
      </c>
      <c r="G1337" s="89" t="b">
        <v>0</v>
      </c>
      <c r="H1337" s="89" t="b">
        <v>0</v>
      </c>
      <c r="I1337" s="89" t="b">
        <v>0</v>
      </c>
      <c r="J1337" s="89" t="b">
        <v>0</v>
      </c>
      <c r="K1337" s="89" t="b">
        <v>0</v>
      </c>
      <c r="L1337" s="89" t="b">
        <v>0</v>
      </c>
    </row>
    <row r="1338" spans="1:12" ht="15">
      <c r="A1338" s="90" t="s">
        <v>1652</v>
      </c>
      <c r="B1338" s="89" t="s">
        <v>2212</v>
      </c>
      <c r="C1338" s="89">
        <v>2</v>
      </c>
      <c r="D1338" s="103">
        <v>0</v>
      </c>
      <c r="E1338" s="103">
        <v>1.9661417327390327</v>
      </c>
      <c r="F1338" s="89" t="s">
        <v>1380</v>
      </c>
      <c r="G1338" s="89" t="b">
        <v>0</v>
      </c>
      <c r="H1338" s="89" t="b">
        <v>0</v>
      </c>
      <c r="I1338" s="89" t="b">
        <v>0</v>
      </c>
      <c r="J1338" s="89" t="b">
        <v>0</v>
      </c>
      <c r="K1338" s="89" t="b">
        <v>0</v>
      </c>
      <c r="L1338" s="89" t="b">
        <v>0</v>
      </c>
    </row>
    <row r="1339" spans="1:12" ht="15">
      <c r="A1339" s="90" t="s">
        <v>3149</v>
      </c>
      <c r="B1339" s="89" t="s">
        <v>1464</v>
      </c>
      <c r="C1339" s="89">
        <v>2</v>
      </c>
      <c r="D1339" s="103">
        <v>0</v>
      </c>
      <c r="E1339" s="103">
        <v>1.4913616938342726</v>
      </c>
      <c r="F1339" s="89" t="s">
        <v>1381</v>
      </c>
      <c r="G1339" s="89" t="b">
        <v>0</v>
      </c>
      <c r="H1339" s="89" t="b">
        <v>0</v>
      </c>
      <c r="I1339" s="89" t="b">
        <v>0</v>
      </c>
      <c r="J1339" s="89" t="b">
        <v>0</v>
      </c>
      <c r="K1339" s="89" t="b">
        <v>0</v>
      </c>
      <c r="L1339" s="89" t="b">
        <v>0</v>
      </c>
    </row>
    <row r="1340" spans="1:12" ht="15">
      <c r="A1340" s="90" t="s">
        <v>1541</v>
      </c>
      <c r="B1340" s="89" t="s">
        <v>1948</v>
      </c>
      <c r="C1340" s="89">
        <v>2</v>
      </c>
      <c r="D1340" s="103">
        <v>0</v>
      </c>
      <c r="E1340" s="103">
        <v>1.3664229572259727</v>
      </c>
      <c r="F1340" s="89" t="s">
        <v>1381</v>
      </c>
      <c r="G1340" s="89" t="b">
        <v>0</v>
      </c>
      <c r="H1340" s="89" t="b">
        <v>0</v>
      </c>
      <c r="I1340" s="89" t="b">
        <v>0</v>
      </c>
      <c r="J1340" s="89" t="b">
        <v>0</v>
      </c>
      <c r="K1340" s="89" t="b">
        <v>0</v>
      </c>
      <c r="L1340" s="89" t="b">
        <v>0</v>
      </c>
    </row>
    <row r="1341" spans="1:12" ht="15">
      <c r="A1341" s="90" t="s">
        <v>1455</v>
      </c>
      <c r="B1341" s="89" t="s">
        <v>1483</v>
      </c>
      <c r="C1341" s="89">
        <v>4</v>
      </c>
      <c r="D1341" s="103">
        <v>0</v>
      </c>
      <c r="E1341" s="103">
        <v>1.6123599479677744</v>
      </c>
      <c r="F1341" s="89" t="s">
        <v>1382</v>
      </c>
      <c r="G1341" s="89" t="b">
        <v>0</v>
      </c>
      <c r="H1341" s="89" t="b">
        <v>0</v>
      </c>
      <c r="I1341" s="89" t="b">
        <v>0</v>
      </c>
      <c r="J1341" s="89" t="b">
        <v>0</v>
      </c>
      <c r="K1341" s="89" t="b">
        <v>0</v>
      </c>
      <c r="L1341" s="89" t="b">
        <v>0</v>
      </c>
    </row>
    <row r="1342" spans="1:12" ht="15">
      <c r="A1342" s="90" t="s">
        <v>2017</v>
      </c>
      <c r="B1342" s="89" t="s">
        <v>2167</v>
      </c>
      <c r="C1342" s="89">
        <v>3</v>
      </c>
      <c r="D1342" s="103">
        <v>0</v>
      </c>
      <c r="E1342" s="103">
        <v>1.9311187105921872</v>
      </c>
      <c r="F1342" s="89" t="s">
        <v>1382</v>
      </c>
      <c r="G1342" s="89" t="b">
        <v>0</v>
      </c>
      <c r="H1342" s="89" t="b">
        <v>0</v>
      </c>
      <c r="I1342" s="89" t="b">
        <v>0</v>
      </c>
      <c r="J1342" s="89" t="b">
        <v>0</v>
      </c>
      <c r="K1342" s="89" t="b">
        <v>0</v>
      </c>
      <c r="L1342" s="89" t="b">
        <v>0</v>
      </c>
    </row>
    <row r="1343" spans="1:12" ht="15">
      <c r="A1343" s="90" t="s">
        <v>2167</v>
      </c>
      <c r="B1343" s="89" t="s">
        <v>1499</v>
      </c>
      <c r="C1343" s="89">
        <v>3</v>
      </c>
      <c r="D1343" s="103">
        <v>0</v>
      </c>
      <c r="E1343" s="103">
        <v>1.7092699609758308</v>
      </c>
      <c r="F1343" s="89" t="s">
        <v>1382</v>
      </c>
      <c r="G1343" s="89" t="b">
        <v>0</v>
      </c>
      <c r="H1343" s="89" t="b">
        <v>0</v>
      </c>
      <c r="I1343" s="89" t="b">
        <v>0</v>
      </c>
      <c r="J1343" s="89" t="b">
        <v>0</v>
      </c>
      <c r="K1343" s="89" t="b">
        <v>0</v>
      </c>
      <c r="L1343" s="89" t="b">
        <v>0</v>
      </c>
    </row>
    <row r="1344" spans="1:12" ht="15">
      <c r="A1344" s="90" t="s">
        <v>1580</v>
      </c>
      <c r="B1344" s="89" t="s">
        <v>2017</v>
      </c>
      <c r="C1344" s="89">
        <v>3</v>
      </c>
      <c r="D1344" s="103">
        <v>0</v>
      </c>
      <c r="E1344" s="103">
        <v>1.806179973983887</v>
      </c>
      <c r="F1344" s="89" t="s">
        <v>1382</v>
      </c>
      <c r="G1344" s="89" t="b">
        <v>0</v>
      </c>
      <c r="H1344" s="89" t="b">
        <v>0</v>
      </c>
      <c r="I1344" s="89" t="b">
        <v>0</v>
      </c>
      <c r="J1344" s="89" t="b">
        <v>0</v>
      </c>
      <c r="K1344" s="89" t="b">
        <v>0</v>
      </c>
      <c r="L1344" s="89" t="b">
        <v>0</v>
      </c>
    </row>
    <row r="1345" spans="1:12" ht="15">
      <c r="A1345" s="90" t="s">
        <v>1483</v>
      </c>
      <c r="B1345" s="89" t="s">
        <v>1471</v>
      </c>
      <c r="C1345" s="89">
        <v>3</v>
      </c>
      <c r="D1345" s="103">
        <v>0</v>
      </c>
      <c r="E1345" s="103">
        <v>1.7092699609758308</v>
      </c>
      <c r="F1345" s="89" t="s">
        <v>1382</v>
      </c>
      <c r="G1345" s="89" t="b">
        <v>0</v>
      </c>
      <c r="H1345" s="89" t="b">
        <v>0</v>
      </c>
      <c r="I1345" s="89" t="b">
        <v>0</v>
      </c>
      <c r="J1345" s="89" t="b">
        <v>0</v>
      </c>
      <c r="K1345" s="89" t="b">
        <v>0</v>
      </c>
      <c r="L1345" s="89" t="b">
        <v>0</v>
      </c>
    </row>
    <row r="1346" spans="1:12" ht="15">
      <c r="A1346" s="90" t="s">
        <v>2558</v>
      </c>
      <c r="B1346" s="89" t="s">
        <v>1524</v>
      </c>
      <c r="C1346" s="89">
        <v>2</v>
      </c>
      <c r="D1346" s="103">
        <v>0</v>
      </c>
      <c r="E1346" s="103">
        <v>1.9311187105921872</v>
      </c>
      <c r="F1346" s="89" t="s">
        <v>1382</v>
      </c>
      <c r="G1346" s="89" t="b">
        <v>0</v>
      </c>
      <c r="H1346" s="89" t="b">
        <v>0</v>
      </c>
      <c r="I1346" s="89" t="b">
        <v>0</v>
      </c>
      <c r="J1346" s="89" t="b">
        <v>0</v>
      </c>
      <c r="K1346" s="89" t="b">
        <v>0</v>
      </c>
      <c r="L1346" s="89" t="b">
        <v>0</v>
      </c>
    </row>
    <row r="1347" spans="1:12" ht="15">
      <c r="A1347" s="90" t="s">
        <v>1509</v>
      </c>
      <c r="B1347" s="89" t="s">
        <v>1580</v>
      </c>
      <c r="C1347" s="89">
        <v>2</v>
      </c>
      <c r="D1347" s="103">
        <v>0</v>
      </c>
      <c r="E1347" s="103">
        <v>1.505149978319906</v>
      </c>
      <c r="F1347" s="89" t="s">
        <v>1382</v>
      </c>
      <c r="G1347" s="89" t="b">
        <v>0</v>
      </c>
      <c r="H1347" s="89" t="b">
        <v>0</v>
      </c>
      <c r="I1347" s="89" t="b">
        <v>0</v>
      </c>
      <c r="J1347" s="89" t="b">
        <v>0</v>
      </c>
      <c r="K1347" s="89" t="b">
        <v>0</v>
      </c>
      <c r="L1347" s="89" t="b">
        <v>0</v>
      </c>
    </row>
    <row r="1348" spans="1:12" ht="15">
      <c r="A1348" s="90" t="s">
        <v>1588</v>
      </c>
      <c r="B1348" s="89" t="s">
        <v>965</v>
      </c>
      <c r="C1348" s="89">
        <v>2</v>
      </c>
      <c r="D1348" s="103">
        <v>0</v>
      </c>
      <c r="E1348" s="103">
        <v>1.806179973983887</v>
      </c>
      <c r="F1348" s="89" t="s">
        <v>1382</v>
      </c>
      <c r="G1348" s="89" t="b">
        <v>0</v>
      </c>
      <c r="H1348" s="89" t="b">
        <v>0</v>
      </c>
      <c r="I1348" s="89" t="b">
        <v>0</v>
      </c>
      <c r="J1348" s="89" t="b">
        <v>0</v>
      </c>
      <c r="K1348" s="89" t="b">
        <v>0</v>
      </c>
      <c r="L1348" s="89" t="b">
        <v>0</v>
      </c>
    </row>
    <row r="1349" spans="1:12" ht="15">
      <c r="A1349" s="90" t="s">
        <v>2035</v>
      </c>
      <c r="B1349" s="89" t="s">
        <v>1656</v>
      </c>
      <c r="C1349" s="89">
        <v>2</v>
      </c>
      <c r="D1349" s="103">
        <v>0</v>
      </c>
      <c r="E1349" s="103">
        <v>1.7092699609758308</v>
      </c>
      <c r="F1349" s="89" t="s">
        <v>1382</v>
      </c>
      <c r="G1349" s="89" t="b">
        <v>0</v>
      </c>
      <c r="H1349" s="89" t="b">
        <v>0</v>
      </c>
      <c r="I1349" s="89" t="b">
        <v>0</v>
      </c>
      <c r="J1349" s="89" t="b">
        <v>0</v>
      </c>
      <c r="K1349" s="89" t="b">
        <v>0</v>
      </c>
      <c r="L1349" s="89" t="b">
        <v>0</v>
      </c>
    </row>
    <row r="1350" spans="1:12" ht="15">
      <c r="A1350" s="90" t="s">
        <v>1455</v>
      </c>
      <c r="B1350" s="89" t="s">
        <v>1456</v>
      </c>
      <c r="C1350" s="89">
        <v>2</v>
      </c>
      <c r="D1350" s="103">
        <v>0</v>
      </c>
      <c r="E1350" s="103">
        <v>1.161368002234975</v>
      </c>
      <c r="F1350" s="89" t="s">
        <v>1383</v>
      </c>
      <c r="G1350" s="89" t="b">
        <v>0</v>
      </c>
      <c r="H1350" s="89" t="b">
        <v>0</v>
      </c>
      <c r="I1350" s="89" t="b">
        <v>0</v>
      </c>
      <c r="J1350" s="89" t="b">
        <v>0</v>
      </c>
      <c r="K1350" s="89" t="b">
        <v>0</v>
      </c>
      <c r="L1350" s="89" t="b">
        <v>0</v>
      </c>
    </row>
    <row r="1351" spans="1:12" ht="15">
      <c r="A1351" s="90" t="s">
        <v>1480</v>
      </c>
      <c r="B1351" s="89" t="s">
        <v>1468</v>
      </c>
      <c r="C1351" s="89">
        <v>5</v>
      </c>
      <c r="D1351" s="103">
        <v>0</v>
      </c>
      <c r="E1351" s="103">
        <v>1.3654879848908996</v>
      </c>
      <c r="F1351" s="89" t="s">
        <v>1384</v>
      </c>
      <c r="G1351" s="89" t="b">
        <v>0</v>
      </c>
      <c r="H1351" s="89" t="b">
        <v>0</v>
      </c>
      <c r="I1351" s="89" t="b">
        <v>0</v>
      </c>
      <c r="J1351" s="89" t="b">
        <v>0</v>
      </c>
      <c r="K1351" s="89" t="b">
        <v>0</v>
      </c>
      <c r="L1351" s="89" t="b">
        <v>0</v>
      </c>
    </row>
    <row r="1352" spans="1:12" ht="15">
      <c r="A1352" s="90" t="s">
        <v>2636</v>
      </c>
      <c r="B1352" s="89" t="s">
        <v>1697</v>
      </c>
      <c r="C1352" s="89">
        <v>3</v>
      </c>
      <c r="D1352" s="103">
        <v>0</v>
      </c>
      <c r="E1352" s="103">
        <v>1.1613680022349748</v>
      </c>
      <c r="F1352" s="89" t="s">
        <v>1384</v>
      </c>
      <c r="G1352" s="89" t="b">
        <v>0</v>
      </c>
      <c r="H1352" s="89" t="b">
        <v>0</v>
      </c>
      <c r="I1352" s="89" t="b">
        <v>0</v>
      </c>
      <c r="J1352" s="89" t="b">
        <v>0</v>
      </c>
      <c r="K1352" s="89" t="b">
        <v>0</v>
      </c>
      <c r="L1352" s="89" t="b">
        <v>0</v>
      </c>
    </row>
    <row r="1353" spans="1:12" ht="15">
      <c r="A1353" s="90" t="s">
        <v>1703</v>
      </c>
      <c r="B1353" s="89" t="s">
        <v>1983</v>
      </c>
      <c r="C1353" s="89">
        <v>2</v>
      </c>
      <c r="D1353" s="103">
        <v>0</v>
      </c>
      <c r="E1353" s="103">
        <v>1.3654879848908996</v>
      </c>
      <c r="F1353" s="89" t="s">
        <v>1384</v>
      </c>
      <c r="G1353" s="89" t="b">
        <v>0</v>
      </c>
      <c r="H1353" s="89" t="b">
        <v>0</v>
      </c>
      <c r="I1353" s="89" t="b">
        <v>0</v>
      </c>
      <c r="J1353" s="89" t="b">
        <v>0</v>
      </c>
      <c r="K1353" s="89" t="b">
        <v>0</v>
      </c>
      <c r="L1353" s="89" t="b">
        <v>0</v>
      </c>
    </row>
    <row r="1354" spans="1:12" ht="15">
      <c r="A1354" s="90" t="s">
        <v>1598</v>
      </c>
      <c r="B1354" s="89" t="s">
        <v>1458</v>
      </c>
      <c r="C1354" s="89">
        <v>2</v>
      </c>
      <c r="D1354" s="103">
        <v>0</v>
      </c>
      <c r="E1354" s="103">
        <v>1.4112454754515749</v>
      </c>
      <c r="F1354" s="89" t="s">
        <v>1384</v>
      </c>
      <c r="G1354" s="89" t="b">
        <v>0</v>
      </c>
      <c r="H1354" s="89" t="b">
        <v>0</v>
      </c>
      <c r="I1354" s="89" t="b">
        <v>0</v>
      </c>
      <c r="J1354" s="89" t="b">
        <v>0</v>
      </c>
      <c r="K1354" s="89" t="b">
        <v>0</v>
      </c>
      <c r="L1354" s="89" t="b">
        <v>0</v>
      </c>
    </row>
    <row r="1355" spans="1:12" ht="15">
      <c r="A1355" s="90" t="s">
        <v>1458</v>
      </c>
      <c r="B1355" s="89" t="s">
        <v>1703</v>
      </c>
      <c r="C1355" s="89">
        <v>2</v>
      </c>
      <c r="D1355" s="103">
        <v>0</v>
      </c>
      <c r="E1355" s="103">
        <v>1.1893967258352185</v>
      </c>
      <c r="F1355" s="89" t="s">
        <v>1384</v>
      </c>
      <c r="G1355" s="89" t="b">
        <v>0</v>
      </c>
      <c r="H1355" s="89" t="b">
        <v>0</v>
      </c>
      <c r="I1355" s="89" t="b">
        <v>0</v>
      </c>
      <c r="J1355" s="89" t="b">
        <v>0</v>
      </c>
      <c r="K1355" s="89" t="b">
        <v>0</v>
      </c>
      <c r="L1355" s="89" t="b">
        <v>0</v>
      </c>
    </row>
    <row r="1356" spans="1:12" ht="15">
      <c r="A1356" s="90" t="s">
        <v>1983</v>
      </c>
      <c r="B1356" s="89" t="s">
        <v>2074</v>
      </c>
      <c r="C1356" s="89">
        <v>2</v>
      </c>
      <c r="D1356" s="103">
        <v>0</v>
      </c>
      <c r="E1356" s="103">
        <v>1.462397997898956</v>
      </c>
      <c r="F1356" s="89" t="s">
        <v>1384</v>
      </c>
      <c r="G1356" s="89" t="b">
        <v>0</v>
      </c>
      <c r="H1356" s="89" t="b">
        <v>0</v>
      </c>
      <c r="I1356" s="89" t="b">
        <v>0</v>
      </c>
      <c r="J1356" s="89" t="b">
        <v>0</v>
      </c>
      <c r="K1356" s="89" t="b">
        <v>1</v>
      </c>
      <c r="L1356" s="89" t="b">
        <v>0</v>
      </c>
    </row>
    <row r="1357" spans="1:12" ht="15">
      <c r="A1357" s="90" t="s">
        <v>2070</v>
      </c>
      <c r="B1357" s="89" t="s">
        <v>1697</v>
      </c>
      <c r="C1357" s="89">
        <v>2</v>
      </c>
      <c r="D1357" s="103">
        <v>0</v>
      </c>
      <c r="E1357" s="103">
        <v>0.9852767431792936</v>
      </c>
      <c r="F1357" s="89" t="s">
        <v>1384</v>
      </c>
      <c r="G1357" s="89" t="b">
        <v>0</v>
      </c>
      <c r="H1357" s="89" t="b">
        <v>0</v>
      </c>
      <c r="I1357" s="89" t="b">
        <v>0</v>
      </c>
      <c r="J1357" s="89" t="b">
        <v>0</v>
      </c>
      <c r="K1357" s="89" t="b">
        <v>0</v>
      </c>
      <c r="L1357" s="89" t="b">
        <v>0</v>
      </c>
    </row>
    <row r="1358" spans="1:12" ht="15">
      <c r="A1358" s="90" t="s">
        <v>2271</v>
      </c>
      <c r="B1358" s="89" t="s">
        <v>1703</v>
      </c>
      <c r="C1358" s="89">
        <v>2</v>
      </c>
      <c r="D1358" s="103">
        <v>0</v>
      </c>
      <c r="E1358" s="103">
        <v>1.0644579892269184</v>
      </c>
      <c r="F1358" s="89" t="s">
        <v>1384</v>
      </c>
      <c r="G1358" s="89" t="b">
        <v>0</v>
      </c>
      <c r="H1358" s="89" t="b">
        <v>0</v>
      </c>
      <c r="I1358" s="89" t="b">
        <v>0</v>
      </c>
      <c r="J1358" s="89" t="b">
        <v>0</v>
      </c>
      <c r="K1358" s="89" t="b">
        <v>0</v>
      </c>
      <c r="L1358" s="89" t="b">
        <v>0</v>
      </c>
    </row>
    <row r="1359" spans="1:12" ht="15">
      <c r="A1359" s="90" t="s">
        <v>2271</v>
      </c>
      <c r="B1359" s="89" t="s">
        <v>1903</v>
      </c>
      <c r="C1359" s="89">
        <v>2</v>
      </c>
      <c r="D1359" s="103">
        <v>0</v>
      </c>
      <c r="E1359" s="103">
        <v>1.161368002234975</v>
      </c>
      <c r="F1359" s="89" t="s">
        <v>1384</v>
      </c>
      <c r="G1359" s="89" t="b">
        <v>0</v>
      </c>
      <c r="H1359" s="89" t="b">
        <v>0</v>
      </c>
      <c r="I1359" s="89" t="b">
        <v>0</v>
      </c>
      <c r="J1359" s="89" t="b">
        <v>0</v>
      </c>
      <c r="K1359" s="89" t="b">
        <v>0</v>
      </c>
      <c r="L1359" s="89" t="b">
        <v>0</v>
      </c>
    </row>
    <row r="1360" spans="1:12" ht="15">
      <c r="A1360" s="90" t="s">
        <v>1459</v>
      </c>
      <c r="B1360" s="89" t="s">
        <v>1457</v>
      </c>
      <c r="C1360" s="89">
        <v>3</v>
      </c>
      <c r="D1360" s="103">
        <v>0</v>
      </c>
      <c r="E1360" s="103">
        <v>1.9259992664561556</v>
      </c>
      <c r="F1360" s="89" t="s">
        <v>1385</v>
      </c>
      <c r="G1360" s="89" t="b">
        <v>0</v>
      </c>
      <c r="H1360" s="89" t="b">
        <v>0</v>
      </c>
      <c r="I1360" s="89" t="b">
        <v>0</v>
      </c>
      <c r="J1360" s="89" t="b">
        <v>0</v>
      </c>
      <c r="K1360" s="89" t="b">
        <v>0</v>
      </c>
      <c r="L1360" s="89" t="b">
        <v>0</v>
      </c>
    </row>
    <row r="1361" spans="1:12" ht="15">
      <c r="A1361" s="90" t="s">
        <v>1801</v>
      </c>
      <c r="B1361" s="89" t="s">
        <v>1499</v>
      </c>
      <c r="C1361" s="89">
        <v>3</v>
      </c>
      <c r="D1361" s="103">
        <v>0</v>
      </c>
      <c r="E1361" s="103">
        <v>1.8010605298478555</v>
      </c>
      <c r="F1361" s="89" t="s">
        <v>1385</v>
      </c>
      <c r="G1361" s="89" t="b">
        <v>0</v>
      </c>
      <c r="H1361" s="89" t="b">
        <v>0</v>
      </c>
      <c r="I1361" s="89" t="b">
        <v>0</v>
      </c>
      <c r="J1361" s="89" t="b">
        <v>0</v>
      </c>
      <c r="K1361" s="89" t="b">
        <v>0</v>
      </c>
      <c r="L1361" s="89" t="b">
        <v>0</v>
      </c>
    </row>
    <row r="1362" spans="1:12" ht="15">
      <c r="A1362" s="90" t="s">
        <v>1248</v>
      </c>
      <c r="B1362" s="89" t="s">
        <v>2512</v>
      </c>
      <c r="C1362" s="89">
        <v>3</v>
      </c>
      <c r="D1362" s="103">
        <v>0</v>
      </c>
      <c r="E1362" s="103">
        <v>1.9259992664561556</v>
      </c>
      <c r="F1362" s="89" t="s">
        <v>1385</v>
      </c>
      <c r="G1362" s="89" t="b">
        <v>0</v>
      </c>
      <c r="H1362" s="89" t="b">
        <v>0</v>
      </c>
      <c r="I1362" s="89" t="b">
        <v>0</v>
      </c>
      <c r="J1362" s="89" t="b">
        <v>0</v>
      </c>
      <c r="K1362" s="89" t="b">
        <v>0</v>
      </c>
      <c r="L1362" s="89" t="b">
        <v>0</v>
      </c>
    </row>
    <row r="1363" spans="1:12" ht="15">
      <c r="A1363" s="90" t="s">
        <v>1463</v>
      </c>
      <c r="B1363" s="89" t="s">
        <v>1721</v>
      </c>
      <c r="C1363" s="89">
        <v>3</v>
      </c>
      <c r="D1363" s="103">
        <v>0</v>
      </c>
      <c r="E1363" s="103">
        <v>1.6249692707921743</v>
      </c>
      <c r="F1363" s="89" t="s">
        <v>1385</v>
      </c>
      <c r="G1363" s="89" t="b">
        <v>0</v>
      </c>
      <c r="H1363" s="89" t="b">
        <v>0</v>
      </c>
      <c r="I1363" s="89" t="b">
        <v>0</v>
      </c>
      <c r="J1363" s="89" t="b">
        <v>0</v>
      </c>
      <c r="K1363" s="89" t="b">
        <v>0</v>
      </c>
      <c r="L1363" s="89" t="b">
        <v>0</v>
      </c>
    </row>
    <row r="1364" spans="1:12" ht="15">
      <c r="A1364" s="90" t="s">
        <v>2534</v>
      </c>
      <c r="B1364" s="89" t="s">
        <v>1484</v>
      </c>
      <c r="C1364" s="89">
        <v>3</v>
      </c>
      <c r="D1364" s="103">
        <v>0</v>
      </c>
      <c r="E1364" s="103">
        <v>1.9259992664561556</v>
      </c>
      <c r="F1364" s="89" t="s">
        <v>1385</v>
      </c>
      <c r="G1364" s="89" t="b">
        <v>0</v>
      </c>
      <c r="H1364" s="89" t="b">
        <v>0</v>
      </c>
      <c r="I1364" s="89" t="b">
        <v>0</v>
      </c>
      <c r="J1364" s="89" t="b">
        <v>0</v>
      </c>
      <c r="K1364" s="89" t="b">
        <v>0</v>
      </c>
      <c r="L1364" s="89" t="b">
        <v>0</v>
      </c>
    </row>
    <row r="1365" spans="1:12" ht="15">
      <c r="A1365" s="90" t="s">
        <v>1484</v>
      </c>
      <c r="B1365" s="89" t="s">
        <v>1248</v>
      </c>
      <c r="C1365" s="89">
        <v>3</v>
      </c>
      <c r="D1365" s="103">
        <v>0</v>
      </c>
      <c r="E1365" s="103">
        <v>1.9259992664561556</v>
      </c>
      <c r="F1365" s="89" t="s">
        <v>1385</v>
      </c>
      <c r="G1365" s="89" t="b">
        <v>0</v>
      </c>
      <c r="H1365" s="89" t="b">
        <v>0</v>
      </c>
      <c r="I1365" s="89" t="b">
        <v>0</v>
      </c>
      <c r="J1365" s="89" t="b">
        <v>0</v>
      </c>
      <c r="K1365" s="89" t="b">
        <v>0</v>
      </c>
      <c r="L1365" s="89" t="b">
        <v>0</v>
      </c>
    </row>
    <row r="1366" spans="1:12" ht="15">
      <c r="A1366" s="90" t="s">
        <v>2512</v>
      </c>
      <c r="B1366" s="89" t="s">
        <v>2312</v>
      </c>
      <c r="C1366" s="89">
        <v>3</v>
      </c>
      <c r="D1366" s="103">
        <v>0</v>
      </c>
      <c r="E1366" s="103">
        <v>1.9259992664561556</v>
      </c>
      <c r="F1366" s="89" t="s">
        <v>1385</v>
      </c>
      <c r="G1366" s="89" t="b">
        <v>0</v>
      </c>
      <c r="H1366" s="89" t="b">
        <v>0</v>
      </c>
      <c r="I1366" s="89" t="b">
        <v>0</v>
      </c>
      <c r="J1366" s="89" t="b">
        <v>0</v>
      </c>
      <c r="K1366" s="89" t="b">
        <v>0</v>
      </c>
      <c r="L1366" s="89" t="b">
        <v>0</v>
      </c>
    </row>
    <row r="1367" spans="1:12" ht="15">
      <c r="A1367" s="90" t="s">
        <v>1457</v>
      </c>
      <c r="B1367" s="89" t="s">
        <v>1460</v>
      </c>
      <c r="C1367" s="89">
        <v>3</v>
      </c>
      <c r="D1367" s="103">
        <v>0</v>
      </c>
      <c r="E1367" s="103">
        <v>1.9259992664561556</v>
      </c>
      <c r="F1367" s="89" t="s">
        <v>1385</v>
      </c>
      <c r="G1367" s="89" t="b">
        <v>0</v>
      </c>
      <c r="H1367" s="89" t="b">
        <v>0</v>
      </c>
      <c r="I1367" s="89" t="b">
        <v>0</v>
      </c>
      <c r="J1367" s="89" t="b">
        <v>0</v>
      </c>
      <c r="K1367" s="89" t="b">
        <v>0</v>
      </c>
      <c r="L1367" s="89" t="b">
        <v>0</v>
      </c>
    </row>
    <row r="1368" spans="1:12" ht="15">
      <c r="A1368" s="90" t="s">
        <v>1645</v>
      </c>
      <c r="B1368" s="89" t="s">
        <v>525</v>
      </c>
      <c r="C1368" s="89">
        <v>3</v>
      </c>
      <c r="D1368" s="103">
        <v>0</v>
      </c>
      <c r="E1368" s="103">
        <v>1.9259992664561556</v>
      </c>
      <c r="F1368" s="89" t="s">
        <v>1385</v>
      </c>
      <c r="G1368" s="89" t="b">
        <v>0</v>
      </c>
      <c r="H1368" s="89" t="b">
        <v>0</v>
      </c>
      <c r="I1368" s="89" t="b">
        <v>0</v>
      </c>
      <c r="J1368" s="89" t="b">
        <v>0</v>
      </c>
      <c r="K1368" s="89" t="b">
        <v>0</v>
      </c>
      <c r="L1368" s="89" t="b">
        <v>0</v>
      </c>
    </row>
    <row r="1369" spans="1:12" ht="15">
      <c r="A1369" s="90" t="s">
        <v>1721</v>
      </c>
      <c r="B1369" s="89" t="s">
        <v>1511</v>
      </c>
      <c r="C1369" s="89">
        <v>3</v>
      </c>
      <c r="D1369" s="103">
        <v>0</v>
      </c>
      <c r="E1369" s="103">
        <v>1.7041505168397992</v>
      </c>
      <c r="F1369" s="89" t="s">
        <v>1385</v>
      </c>
      <c r="G1369" s="89" t="b">
        <v>0</v>
      </c>
      <c r="H1369" s="89" t="b">
        <v>0</v>
      </c>
      <c r="I1369" s="89" t="b">
        <v>0</v>
      </c>
      <c r="J1369" s="89" t="b">
        <v>0</v>
      </c>
      <c r="K1369" s="89" t="b">
        <v>0</v>
      </c>
      <c r="L1369" s="89" t="b">
        <v>0</v>
      </c>
    </row>
    <row r="1370" spans="1:12" ht="15">
      <c r="A1370" s="90" t="s">
        <v>1511</v>
      </c>
      <c r="B1370" s="89" t="s">
        <v>1801</v>
      </c>
      <c r="C1370" s="89">
        <v>3</v>
      </c>
      <c r="D1370" s="103">
        <v>0</v>
      </c>
      <c r="E1370" s="103">
        <v>1.7041505168397992</v>
      </c>
      <c r="F1370" s="89" t="s">
        <v>1385</v>
      </c>
      <c r="G1370" s="89" t="b">
        <v>0</v>
      </c>
      <c r="H1370" s="89" t="b">
        <v>0</v>
      </c>
      <c r="I1370" s="89" t="b">
        <v>0</v>
      </c>
      <c r="J1370" s="89" t="b">
        <v>0</v>
      </c>
      <c r="K1370" s="89" t="b">
        <v>0</v>
      </c>
      <c r="L1370" s="89" t="b">
        <v>0</v>
      </c>
    </row>
    <row r="1371" spans="1:12" ht="15">
      <c r="A1371" s="90" t="s">
        <v>1051</v>
      </c>
      <c r="B1371" s="89" t="s">
        <v>2809</v>
      </c>
      <c r="C1371" s="89">
        <v>2</v>
      </c>
      <c r="D1371" s="103">
        <v>0</v>
      </c>
      <c r="E1371" s="103">
        <v>1.6249692707921743</v>
      </c>
      <c r="F1371" s="89" t="s">
        <v>1385</v>
      </c>
      <c r="G1371" s="89" t="b">
        <v>0</v>
      </c>
      <c r="H1371" s="89" t="b">
        <v>0</v>
      </c>
      <c r="I1371" s="89" t="b">
        <v>0</v>
      </c>
      <c r="J1371" s="89" t="b">
        <v>0</v>
      </c>
      <c r="K1371" s="89" t="b">
        <v>0</v>
      </c>
      <c r="L1371" s="89" t="b">
        <v>0</v>
      </c>
    </row>
    <row r="1372" spans="1:12" ht="15">
      <c r="A1372" s="90" t="s">
        <v>3289</v>
      </c>
      <c r="B1372" s="89" t="s">
        <v>2814</v>
      </c>
      <c r="C1372" s="89">
        <v>2</v>
      </c>
      <c r="D1372" s="103">
        <v>0</v>
      </c>
      <c r="E1372" s="103">
        <v>2.1020905255118367</v>
      </c>
      <c r="F1372" s="89" t="s">
        <v>1385</v>
      </c>
      <c r="G1372" s="89" t="b">
        <v>0</v>
      </c>
      <c r="H1372" s="89" t="b">
        <v>0</v>
      </c>
      <c r="I1372" s="89" t="b">
        <v>0</v>
      </c>
      <c r="J1372" s="89" t="b">
        <v>0</v>
      </c>
      <c r="K1372" s="89" t="b">
        <v>0</v>
      </c>
      <c r="L1372" s="89" t="b">
        <v>0</v>
      </c>
    </row>
    <row r="1373" spans="1:12" ht="15">
      <c r="A1373" s="90" t="s">
        <v>2835</v>
      </c>
      <c r="B1373" s="89" t="s">
        <v>3090</v>
      </c>
      <c r="C1373" s="89">
        <v>2</v>
      </c>
      <c r="D1373" s="103">
        <v>0</v>
      </c>
      <c r="E1373" s="103">
        <v>2.1020905255118367</v>
      </c>
      <c r="F1373" s="89" t="s">
        <v>1385</v>
      </c>
      <c r="G1373" s="89" t="b">
        <v>0</v>
      </c>
      <c r="H1373" s="89" t="b">
        <v>0</v>
      </c>
      <c r="I1373" s="89" t="b">
        <v>0</v>
      </c>
      <c r="J1373" s="89" t="b">
        <v>0</v>
      </c>
      <c r="K1373" s="89" t="b">
        <v>0</v>
      </c>
      <c r="L1373" s="89" t="b">
        <v>0</v>
      </c>
    </row>
    <row r="1374" spans="1:12" ht="15">
      <c r="A1374" s="90" t="s">
        <v>2809</v>
      </c>
      <c r="B1374" s="89" t="s">
        <v>3452</v>
      </c>
      <c r="C1374" s="89">
        <v>2</v>
      </c>
      <c r="D1374" s="103">
        <v>0</v>
      </c>
      <c r="E1374" s="103">
        <v>2.1020905255118367</v>
      </c>
      <c r="F1374" s="89" t="s">
        <v>1385</v>
      </c>
      <c r="G1374" s="89" t="b">
        <v>0</v>
      </c>
      <c r="H1374" s="89" t="b">
        <v>0</v>
      </c>
      <c r="I1374" s="89" t="b">
        <v>0</v>
      </c>
      <c r="J1374" s="89" t="b">
        <v>0</v>
      </c>
      <c r="K1374" s="89" t="b">
        <v>0</v>
      </c>
      <c r="L1374" s="89" t="b">
        <v>0</v>
      </c>
    </row>
    <row r="1375" spans="1:12" ht="15">
      <c r="A1375" s="90" t="s">
        <v>1051</v>
      </c>
      <c r="B1375" s="89" t="s">
        <v>1456</v>
      </c>
      <c r="C1375" s="89">
        <v>2</v>
      </c>
      <c r="D1375" s="103">
        <v>0</v>
      </c>
      <c r="E1375" s="103">
        <v>1.6249692707921743</v>
      </c>
      <c r="F1375" s="89" t="s">
        <v>1385</v>
      </c>
      <c r="G1375" s="89" t="b">
        <v>0</v>
      </c>
      <c r="H1375" s="89" t="b">
        <v>0</v>
      </c>
      <c r="I1375" s="89" t="b">
        <v>0</v>
      </c>
      <c r="J1375" s="89" t="b">
        <v>0</v>
      </c>
      <c r="K1375" s="89" t="b">
        <v>0</v>
      </c>
      <c r="L1375" s="89" t="b">
        <v>0</v>
      </c>
    </row>
    <row r="1376" spans="1:12" ht="15">
      <c r="A1376" s="90" t="s">
        <v>1704</v>
      </c>
      <c r="B1376" s="89" t="s">
        <v>1645</v>
      </c>
      <c r="C1376" s="89">
        <v>2</v>
      </c>
      <c r="D1376" s="103">
        <v>0</v>
      </c>
      <c r="E1376" s="103">
        <v>1.9259992664561556</v>
      </c>
      <c r="F1376" s="89" t="s">
        <v>1385</v>
      </c>
      <c r="G1376" s="89" t="b">
        <v>0</v>
      </c>
      <c r="H1376" s="89" t="b">
        <v>0</v>
      </c>
      <c r="I1376" s="89" t="b">
        <v>0</v>
      </c>
      <c r="J1376" s="89" t="b">
        <v>0</v>
      </c>
      <c r="K1376" s="89" t="b">
        <v>0</v>
      </c>
      <c r="L1376" s="89" t="b">
        <v>0</v>
      </c>
    </row>
    <row r="1377" spans="1:12" ht="15">
      <c r="A1377" s="90" t="s">
        <v>525</v>
      </c>
      <c r="B1377" s="89" t="s">
        <v>524</v>
      </c>
      <c r="C1377" s="89">
        <v>2</v>
      </c>
      <c r="D1377" s="103">
        <v>0</v>
      </c>
      <c r="E1377" s="103">
        <v>1.9259992664561556</v>
      </c>
      <c r="F1377" s="89" t="s">
        <v>1385</v>
      </c>
      <c r="G1377" s="89" t="b">
        <v>0</v>
      </c>
      <c r="H1377" s="89" t="b">
        <v>0</v>
      </c>
      <c r="I1377" s="89" t="b">
        <v>0</v>
      </c>
      <c r="J1377" s="89" t="b">
        <v>0</v>
      </c>
      <c r="K1377" s="89" t="b">
        <v>0</v>
      </c>
      <c r="L1377" s="89" t="b">
        <v>0</v>
      </c>
    </row>
    <row r="1378" spans="1:12" ht="15">
      <c r="A1378" s="90" t="s">
        <v>524</v>
      </c>
      <c r="B1378" s="89" t="s">
        <v>1856</v>
      </c>
      <c r="C1378" s="89">
        <v>2</v>
      </c>
      <c r="D1378" s="103">
        <v>0</v>
      </c>
      <c r="E1378" s="103">
        <v>1.9259992664561556</v>
      </c>
      <c r="F1378" s="89" t="s">
        <v>1385</v>
      </c>
      <c r="G1378" s="89" t="b">
        <v>0</v>
      </c>
      <c r="H1378" s="89" t="b">
        <v>0</v>
      </c>
      <c r="I1378" s="89" t="b">
        <v>0</v>
      </c>
      <c r="J1378" s="89" t="b">
        <v>0</v>
      </c>
      <c r="K1378" s="89" t="b">
        <v>0</v>
      </c>
      <c r="L1378" s="89" t="b">
        <v>0</v>
      </c>
    </row>
    <row r="1379" spans="1:12" ht="15">
      <c r="A1379" s="90" t="s">
        <v>3093</v>
      </c>
      <c r="B1379" s="89" t="s">
        <v>2252</v>
      </c>
      <c r="C1379" s="89">
        <v>2</v>
      </c>
      <c r="D1379" s="103">
        <v>0</v>
      </c>
      <c r="E1379" s="103">
        <v>1.9259992664561556</v>
      </c>
      <c r="F1379" s="89" t="s">
        <v>1385</v>
      </c>
      <c r="G1379" s="89" t="b">
        <v>0</v>
      </c>
      <c r="H1379" s="89" t="b">
        <v>0</v>
      </c>
      <c r="I1379" s="89" t="b">
        <v>0</v>
      </c>
      <c r="J1379" s="89" t="b">
        <v>0</v>
      </c>
      <c r="K1379" s="89" t="b">
        <v>0</v>
      </c>
      <c r="L1379" s="89" t="b">
        <v>0</v>
      </c>
    </row>
    <row r="1380" spans="1:12" ht="15">
      <c r="A1380" s="90" t="s">
        <v>1455</v>
      </c>
      <c r="B1380" s="89" t="s">
        <v>1457</v>
      </c>
      <c r="C1380" s="89">
        <v>5</v>
      </c>
      <c r="D1380" s="103">
        <v>0</v>
      </c>
      <c r="E1380" s="103">
        <v>0.7994841416129005</v>
      </c>
      <c r="F1380" s="89" t="s">
        <v>1386</v>
      </c>
      <c r="G1380" s="89" t="b">
        <v>0</v>
      </c>
      <c r="H1380" s="89" t="b">
        <v>0</v>
      </c>
      <c r="I1380" s="89" t="b">
        <v>0</v>
      </c>
      <c r="J1380" s="89" t="b">
        <v>0</v>
      </c>
      <c r="K1380" s="89" t="b">
        <v>0</v>
      </c>
      <c r="L1380" s="89" t="b">
        <v>0</v>
      </c>
    </row>
    <row r="1381" spans="1:12" ht="15">
      <c r="A1381" s="90" t="s">
        <v>1455</v>
      </c>
      <c r="B1381" s="89" t="s">
        <v>1456</v>
      </c>
      <c r="C1381" s="89">
        <v>3</v>
      </c>
      <c r="D1381" s="103">
        <v>0</v>
      </c>
      <c r="E1381" s="103">
        <v>0.7817553746524689</v>
      </c>
      <c r="F1381" s="89" t="s">
        <v>1386</v>
      </c>
      <c r="G1381" s="89" t="b">
        <v>0</v>
      </c>
      <c r="H1381" s="89" t="b">
        <v>0</v>
      </c>
      <c r="I1381" s="89" t="b">
        <v>0</v>
      </c>
      <c r="J1381" s="89" t="b">
        <v>0</v>
      </c>
      <c r="K1381" s="89" t="b">
        <v>0</v>
      </c>
      <c r="L1381" s="89" t="b">
        <v>0</v>
      </c>
    </row>
    <row r="1382" spans="1:12" ht="15">
      <c r="A1382" s="90" t="s">
        <v>1455</v>
      </c>
      <c r="B1382" s="89" t="s">
        <v>1459</v>
      </c>
      <c r="C1382" s="89">
        <v>2</v>
      </c>
      <c r="D1382" s="103">
        <v>0</v>
      </c>
      <c r="E1382" s="103">
        <v>0.8275128652131439</v>
      </c>
      <c r="F1382" s="89" t="s">
        <v>1386</v>
      </c>
      <c r="G1382" s="89" t="b">
        <v>0</v>
      </c>
      <c r="H1382" s="89" t="b">
        <v>0</v>
      </c>
      <c r="I1382" s="89" t="b">
        <v>0</v>
      </c>
      <c r="J1382" s="89" t="b">
        <v>0</v>
      </c>
      <c r="K1382" s="89" t="b">
        <v>0</v>
      </c>
      <c r="L1382" s="89" t="b">
        <v>0</v>
      </c>
    </row>
    <row r="1383" spans="1:12" ht="15">
      <c r="A1383" s="90" t="s">
        <v>1459</v>
      </c>
      <c r="B1383" s="89" t="s">
        <v>1456</v>
      </c>
      <c r="C1383" s="89">
        <v>2</v>
      </c>
      <c r="D1383" s="103">
        <v>0</v>
      </c>
      <c r="E1383" s="103">
        <v>1.20772410692475</v>
      </c>
      <c r="F1383" s="89" t="s">
        <v>1386</v>
      </c>
      <c r="G1383" s="89" t="b">
        <v>0</v>
      </c>
      <c r="H1383" s="89" t="b">
        <v>0</v>
      </c>
      <c r="I1383" s="89" t="b">
        <v>0</v>
      </c>
      <c r="J1383" s="89" t="b">
        <v>0</v>
      </c>
      <c r="K1383" s="89" t="b">
        <v>0</v>
      </c>
      <c r="L1383" s="89" t="b">
        <v>0</v>
      </c>
    </row>
    <row r="1384" spans="1:12" ht="15">
      <c r="A1384" s="90" t="s">
        <v>1937</v>
      </c>
      <c r="B1384" s="89" t="s">
        <v>1708</v>
      </c>
      <c r="C1384" s="89">
        <v>2</v>
      </c>
      <c r="D1384" s="103">
        <v>0</v>
      </c>
      <c r="E1384" s="103">
        <v>1.7817553746524688</v>
      </c>
      <c r="F1384" s="89" t="s">
        <v>1386</v>
      </c>
      <c r="G1384" s="89" t="b">
        <v>0</v>
      </c>
      <c r="H1384" s="89" t="b">
        <v>0</v>
      </c>
      <c r="I1384" s="89" t="b">
        <v>0</v>
      </c>
      <c r="J1384" s="89" t="b">
        <v>0</v>
      </c>
      <c r="K1384" s="89" t="b">
        <v>0</v>
      </c>
      <c r="L1384" s="89" t="b">
        <v>0</v>
      </c>
    </row>
    <row r="1385" spans="1:12" ht="15">
      <c r="A1385" s="90" t="s">
        <v>1457</v>
      </c>
      <c r="B1385" s="89" t="s">
        <v>1476</v>
      </c>
      <c r="C1385" s="89">
        <v>2</v>
      </c>
      <c r="D1385" s="103">
        <v>0</v>
      </c>
      <c r="E1385" s="103">
        <v>0.8786653876605253</v>
      </c>
      <c r="F1385" s="89" t="s">
        <v>1386</v>
      </c>
      <c r="G1385" s="89" t="b">
        <v>0</v>
      </c>
      <c r="H1385" s="89" t="b">
        <v>0</v>
      </c>
      <c r="I1385" s="89" t="b">
        <v>0</v>
      </c>
      <c r="J1385" s="89" t="b">
        <v>0</v>
      </c>
      <c r="K1385" s="89" t="b">
        <v>0</v>
      </c>
      <c r="L1385" s="89" t="b">
        <v>0</v>
      </c>
    </row>
    <row r="1386" spans="1:12" ht="15">
      <c r="A1386" s="90" t="s">
        <v>1637</v>
      </c>
      <c r="B1386" s="89" t="s">
        <v>1610</v>
      </c>
      <c r="C1386" s="89">
        <v>2</v>
      </c>
      <c r="D1386" s="103">
        <v>0</v>
      </c>
      <c r="E1386" s="103">
        <v>1.1522883443830565</v>
      </c>
      <c r="F1386" s="89" t="s">
        <v>1387</v>
      </c>
      <c r="G1386" s="89" t="b">
        <v>0</v>
      </c>
      <c r="H1386" s="89" t="b">
        <v>0</v>
      </c>
      <c r="I1386" s="89" t="b">
        <v>0</v>
      </c>
      <c r="J1386" s="89" t="b">
        <v>0</v>
      </c>
      <c r="K1386" s="89" t="b">
        <v>0</v>
      </c>
      <c r="L1386" s="89" t="b">
        <v>0</v>
      </c>
    </row>
    <row r="1387" spans="1:12" ht="15">
      <c r="A1387" s="90" t="s">
        <v>1455</v>
      </c>
      <c r="B1387" s="89" t="s">
        <v>1457</v>
      </c>
      <c r="C1387" s="89">
        <v>2</v>
      </c>
      <c r="D1387" s="103">
        <v>0</v>
      </c>
      <c r="E1387" s="103">
        <v>0.9208187539523752</v>
      </c>
      <c r="F1387" s="89" t="s">
        <v>1388</v>
      </c>
      <c r="G1387" s="89" t="b">
        <v>0</v>
      </c>
      <c r="H1387" s="89" t="b">
        <v>0</v>
      </c>
      <c r="I1387" s="89" t="b">
        <v>0</v>
      </c>
      <c r="J1387" s="89" t="b">
        <v>0</v>
      </c>
      <c r="K1387" s="89" t="b">
        <v>0</v>
      </c>
      <c r="L1387" s="89" t="b">
        <v>0</v>
      </c>
    </row>
    <row r="1388" spans="1:12" ht="15">
      <c r="A1388" s="90" t="s">
        <v>1455</v>
      </c>
      <c r="B1388" s="89" t="s">
        <v>1456</v>
      </c>
      <c r="C1388" s="89">
        <v>2</v>
      </c>
      <c r="D1388" s="103">
        <v>0</v>
      </c>
      <c r="E1388" s="103">
        <v>0.9208187539523752</v>
      </c>
      <c r="F1388" s="89" t="s">
        <v>1388</v>
      </c>
      <c r="G1388" s="89" t="b">
        <v>0</v>
      </c>
      <c r="H1388" s="89" t="b">
        <v>0</v>
      </c>
      <c r="I1388" s="89" t="b">
        <v>0</v>
      </c>
      <c r="J1388" s="89" t="b">
        <v>0</v>
      </c>
      <c r="K1388" s="89" t="b">
        <v>0</v>
      </c>
      <c r="L1388" s="89" t="b">
        <v>0</v>
      </c>
    </row>
    <row r="1389" spans="1:12" ht="15">
      <c r="A1389" s="90" t="s">
        <v>1517</v>
      </c>
      <c r="B1389" s="89" t="s">
        <v>1509</v>
      </c>
      <c r="C1389" s="89">
        <v>2</v>
      </c>
      <c r="D1389" s="103">
        <v>0</v>
      </c>
      <c r="E1389" s="103">
        <v>1.3010299956639813</v>
      </c>
      <c r="F1389" s="89" t="s">
        <v>1388</v>
      </c>
      <c r="G1389" s="89" t="b">
        <v>0</v>
      </c>
      <c r="H1389" s="89" t="b">
        <v>0</v>
      </c>
      <c r="I1389" s="89" t="b">
        <v>0</v>
      </c>
      <c r="J1389" s="89" t="b">
        <v>0</v>
      </c>
      <c r="K1389" s="89" t="b">
        <v>0</v>
      </c>
      <c r="L1389" s="89" t="b">
        <v>0</v>
      </c>
    </row>
    <row r="1390" spans="1:12" ht="15">
      <c r="A1390" s="90" t="s">
        <v>1457</v>
      </c>
      <c r="B1390" s="89" t="s">
        <v>1507</v>
      </c>
      <c r="C1390" s="89">
        <v>2</v>
      </c>
      <c r="D1390" s="103">
        <v>0</v>
      </c>
      <c r="E1390" s="103">
        <v>1.2218487496163564</v>
      </c>
      <c r="F1390" s="89" t="s">
        <v>1388</v>
      </c>
      <c r="G1390" s="89" t="b">
        <v>0</v>
      </c>
      <c r="H1390" s="89" t="b">
        <v>0</v>
      </c>
      <c r="I1390" s="89" t="b">
        <v>0</v>
      </c>
      <c r="J1390" s="89" t="b">
        <v>0</v>
      </c>
      <c r="K1390" s="89" t="b">
        <v>0</v>
      </c>
      <c r="L1390" s="89" t="b">
        <v>0</v>
      </c>
    </row>
    <row r="1391" spans="1:12" ht="15">
      <c r="A1391" s="90" t="s">
        <v>1458</v>
      </c>
      <c r="B1391" s="89" t="s">
        <v>1660</v>
      </c>
      <c r="C1391" s="89">
        <v>2</v>
      </c>
      <c r="D1391" s="103">
        <v>0</v>
      </c>
      <c r="E1391" s="103">
        <v>1.6989700043360187</v>
      </c>
      <c r="F1391" s="89" t="s">
        <v>1388</v>
      </c>
      <c r="G1391" s="89" t="b">
        <v>0</v>
      </c>
      <c r="H1391" s="89" t="b">
        <v>0</v>
      </c>
      <c r="I1391" s="89" t="b">
        <v>0</v>
      </c>
      <c r="J1391" s="89" t="b">
        <v>0</v>
      </c>
      <c r="K1391" s="89" t="b">
        <v>0</v>
      </c>
      <c r="L1391" s="89" t="b">
        <v>0</v>
      </c>
    </row>
    <row r="1392" spans="1:12" ht="15">
      <c r="A1392" s="90" t="s">
        <v>1501</v>
      </c>
      <c r="B1392" s="89" t="s">
        <v>1523</v>
      </c>
      <c r="C1392" s="89">
        <v>6</v>
      </c>
      <c r="D1392" s="103">
        <v>0</v>
      </c>
      <c r="E1392" s="103">
        <v>1.2346859743215286</v>
      </c>
      <c r="F1392" s="89" t="s">
        <v>1390</v>
      </c>
      <c r="G1392" s="89" t="b">
        <v>0</v>
      </c>
      <c r="H1392" s="89" t="b">
        <v>0</v>
      </c>
      <c r="I1392" s="89" t="b">
        <v>0</v>
      </c>
      <c r="J1392" s="89" t="b">
        <v>0</v>
      </c>
      <c r="K1392" s="89" t="b">
        <v>0</v>
      </c>
      <c r="L1392" s="89" t="b">
        <v>0</v>
      </c>
    </row>
    <row r="1393" spans="1:12" ht="15">
      <c r="A1393" s="90" t="s">
        <v>1502</v>
      </c>
      <c r="B1393" s="89" t="s">
        <v>1501</v>
      </c>
      <c r="C1393" s="89">
        <v>6</v>
      </c>
      <c r="D1393" s="103">
        <v>0</v>
      </c>
      <c r="E1393" s="103">
        <v>1.2346859743215286</v>
      </c>
      <c r="F1393" s="89" t="s">
        <v>1390</v>
      </c>
      <c r="G1393" s="89" t="b">
        <v>0</v>
      </c>
      <c r="H1393" s="89" t="b">
        <v>0</v>
      </c>
      <c r="I1393" s="89" t="b">
        <v>0</v>
      </c>
      <c r="J1393" s="89" t="b">
        <v>0</v>
      </c>
      <c r="K1393" s="89" t="b">
        <v>0</v>
      </c>
      <c r="L1393" s="89" t="b">
        <v>0</v>
      </c>
    </row>
    <row r="1394" spans="1:12" ht="15">
      <c r="A1394" s="90" t="s">
        <v>2094</v>
      </c>
      <c r="B1394" s="89" t="s">
        <v>2092</v>
      </c>
      <c r="C1394" s="89">
        <v>3</v>
      </c>
      <c r="D1394" s="103">
        <v>0</v>
      </c>
      <c r="E1394" s="103">
        <v>1.5357159699855099</v>
      </c>
      <c r="F1394" s="89" t="s">
        <v>1390</v>
      </c>
      <c r="G1394" s="89" t="b">
        <v>0</v>
      </c>
      <c r="H1394" s="89" t="b">
        <v>0</v>
      </c>
      <c r="I1394" s="89" t="b">
        <v>0</v>
      </c>
      <c r="J1394" s="89" t="b">
        <v>0</v>
      </c>
      <c r="K1394" s="89" t="b">
        <v>0</v>
      </c>
      <c r="L1394" s="89" t="b">
        <v>0</v>
      </c>
    </row>
    <row r="1395" spans="1:12" ht="15">
      <c r="A1395" s="90" t="s">
        <v>1500</v>
      </c>
      <c r="B1395" s="89" t="s">
        <v>1496</v>
      </c>
      <c r="C1395" s="89">
        <v>2</v>
      </c>
      <c r="D1395" s="103">
        <v>0</v>
      </c>
      <c r="E1395" s="103">
        <v>1.41077723337721</v>
      </c>
      <c r="F1395" s="89" t="s">
        <v>1390</v>
      </c>
      <c r="G1395" s="89" t="b">
        <v>1</v>
      </c>
      <c r="H1395" s="89" t="b">
        <v>0</v>
      </c>
      <c r="I1395" s="89" t="b">
        <v>0</v>
      </c>
      <c r="J1395" s="89" t="b">
        <v>0</v>
      </c>
      <c r="K1395" s="89" t="b">
        <v>0</v>
      </c>
      <c r="L1395" s="89" t="b">
        <v>0</v>
      </c>
    </row>
    <row r="1396" spans="1:12" ht="15">
      <c r="A1396" s="90" t="s">
        <v>1933</v>
      </c>
      <c r="B1396" s="89" t="s">
        <v>1690</v>
      </c>
      <c r="C1396" s="89">
        <v>6</v>
      </c>
      <c r="D1396" s="103">
        <v>0</v>
      </c>
      <c r="E1396" s="103">
        <v>1.6658935455344326</v>
      </c>
      <c r="F1396" s="89" t="s">
        <v>1392</v>
      </c>
      <c r="G1396" s="89" t="b">
        <v>0</v>
      </c>
      <c r="H1396" s="89" t="b">
        <v>0</v>
      </c>
      <c r="I1396" s="89" t="b">
        <v>0</v>
      </c>
      <c r="J1396" s="89" t="b">
        <v>0</v>
      </c>
      <c r="K1396" s="89" t="b">
        <v>0</v>
      </c>
      <c r="L1396" s="89" t="b">
        <v>0</v>
      </c>
    </row>
    <row r="1397" spans="1:12" ht="15">
      <c r="A1397" s="90" t="s">
        <v>1868</v>
      </c>
      <c r="B1397" s="89" t="s">
        <v>2149</v>
      </c>
      <c r="C1397" s="89">
        <v>3</v>
      </c>
      <c r="D1397" s="103">
        <v>0</v>
      </c>
      <c r="E1397" s="103">
        <v>1.8419848045901137</v>
      </c>
      <c r="F1397" s="89" t="s">
        <v>1392</v>
      </c>
      <c r="G1397" s="89" t="b">
        <v>0</v>
      </c>
      <c r="H1397" s="89" t="b">
        <v>0</v>
      </c>
      <c r="I1397" s="89" t="b">
        <v>0</v>
      </c>
      <c r="J1397" s="89" t="b">
        <v>0</v>
      </c>
      <c r="K1397" s="89" t="b">
        <v>0</v>
      </c>
      <c r="L1397" s="89" t="b">
        <v>0</v>
      </c>
    </row>
    <row r="1398" spans="1:12" ht="15">
      <c r="A1398" s="90" t="s">
        <v>2127</v>
      </c>
      <c r="B1398" s="89" t="s">
        <v>1546</v>
      </c>
      <c r="C1398" s="89">
        <v>3</v>
      </c>
      <c r="D1398" s="103">
        <v>0</v>
      </c>
      <c r="E1398" s="103">
        <v>1.8419848045901137</v>
      </c>
      <c r="F1398" s="89" t="s">
        <v>1392</v>
      </c>
      <c r="G1398" s="89" t="b">
        <v>0</v>
      </c>
      <c r="H1398" s="89" t="b">
        <v>0</v>
      </c>
      <c r="I1398" s="89" t="b">
        <v>0</v>
      </c>
      <c r="J1398" s="89" t="b">
        <v>0</v>
      </c>
      <c r="K1398" s="89" t="b">
        <v>0</v>
      </c>
      <c r="L1398" s="89" t="b">
        <v>0</v>
      </c>
    </row>
    <row r="1399" spans="1:12" ht="15">
      <c r="A1399" s="90" t="s">
        <v>1463</v>
      </c>
      <c r="B1399" s="89" t="s">
        <v>3362</v>
      </c>
      <c r="C1399" s="89">
        <v>2</v>
      </c>
      <c r="D1399" s="103">
        <v>0</v>
      </c>
      <c r="E1399" s="103">
        <v>1.9669235411984138</v>
      </c>
      <c r="F1399" s="89" t="s">
        <v>1392</v>
      </c>
      <c r="G1399" s="89" t="b">
        <v>0</v>
      </c>
      <c r="H1399" s="89" t="b">
        <v>0</v>
      </c>
      <c r="I1399" s="89" t="b">
        <v>0</v>
      </c>
      <c r="J1399" s="89" t="b">
        <v>0</v>
      </c>
      <c r="K1399" s="89" t="b">
        <v>0</v>
      </c>
      <c r="L1399" s="89" t="b">
        <v>0</v>
      </c>
    </row>
    <row r="1400" spans="1:12" ht="15">
      <c r="A1400" s="90" t="s">
        <v>2680</v>
      </c>
      <c r="B1400" s="89" t="s">
        <v>3238</v>
      </c>
      <c r="C1400" s="89">
        <v>2</v>
      </c>
      <c r="D1400" s="103">
        <v>0</v>
      </c>
      <c r="E1400" s="103">
        <v>2.143014800254095</v>
      </c>
      <c r="F1400" s="89" t="s">
        <v>1392</v>
      </c>
      <c r="G1400" s="89" t="b">
        <v>0</v>
      </c>
      <c r="H1400" s="89" t="b">
        <v>1</v>
      </c>
      <c r="I1400" s="89" t="b">
        <v>0</v>
      </c>
      <c r="J1400" s="89" t="b">
        <v>0</v>
      </c>
      <c r="K1400" s="89" t="b">
        <v>0</v>
      </c>
      <c r="L1400" s="89" t="b">
        <v>0</v>
      </c>
    </row>
    <row r="1401" spans="1:12" ht="15">
      <c r="A1401" s="90" t="s">
        <v>1690</v>
      </c>
      <c r="B1401" s="89" t="s">
        <v>1762</v>
      </c>
      <c r="C1401" s="89">
        <v>2</v>
      </c>
      <c r="D1401" s="103">
        <v>0</v>
      </c>
      <c r="E1401" s="103">
        <v>1.0638335542064703</v>
      </c>
      <c r="F1401" s="89" t="s">
        <v>1392</v>
      </c>
      <c r="G1401" s="89" t="b">
        <v>0</v>
      </c>
      <c r="H1401" s="89" t="b">
        <v>0</v>
      </c>
      <c r="I1401" s="89" t="b">
        <v>0</v>
      </c>
      <c r="J1401" s="89" t="b">
        <v>0</v>
      </c>
      <c r="K1401" s="89" t="b">
        <v>0</v>
      </c>
      <c r="L1401" s="89" t="b">
        <v>0</v>
      </c>
    </row>
    <row r="1402" spans="1:12" ht="15">
      <c r="A1402" s="90" t="s">
        <v>2159</v>
      </c>
      <c r="B1402" s="89" t="s">
        <v>1516</v>
      </c>
      <c r="C1402" s="89">
        <v>2</v>
      </c>
      <c r="D1402" s="103">
        <v>0</v>
      </c>
      <c r="E1402" s="103">
        <v>1.7908322821427325</v>
      </c>
      <c r="F1402" s="89" t="s">
        <v>1392</v>
      </c>
      <c r="G1402" s="89" t="b">
        <v>0</v>
      </c>
      <c r="H1402" s="89" t="b">
        <v>0</v>
      </c>
      <c r="I1402" s="89" t="b">
        <v>0</v>
      </c>
      <c r="J1402" s="89" t="b">
        <v>0</v>
      </c>
      <c r="K1402" s="89" t="b">
        <v>0</v>
      </c>
      <c r="L1402" s="89" t="b">
        <v>0</v>
      </c>
    </row>
    <row r="1403" spans="1:12" ht="15">
      <c r="A1403" s="90" t="s">
        <v>2053</v>
      </c>
      <c r="B1403" s="89" t="s">
        <v>1628</v>
      </c>
      <c r="C1403" s="89">
        <v>2</v>
      </c>
      <c r="D1403" s="103">
        <v>0</v>
      </c>
      <c r="E1403" s="103">
        <v>1.9669235411984138</v>
      </c>
      <c r="F1403" s="89" t="s">
        <v>1392</v>
      </c>
      <c r="G1403" s="89" t="b">
        <v>0</v>
      </c>
      <c r="H1403" s="89" t="b">
        <v>0</v>
      </c>
      <c r="I1403" s="89" t="b">
        <v>0</v>
      </c>
      <c r="J1403" s="89" t="b">
        <v>0</v>
      </c>
      <c r="K1403" s="89" t="b">
        <v>0</v>
      </c>
      <c r="L1403" s="89" t="b">
        <v>0</v>
      </c>
    </row>
    <row r="1404" spans="1:12" ht="15">
      <c r="A1404" s="90" t="s">
        <v>1546</v>
      </c>
      <c r="B1404" s="89" t="s">
        <v>1617</v>
      </c>
      <c r="C1404" s="89">
        <v>2</v>
      </c>
      <c r="D1404" s="103">
        <v>0</v>
      </c>
      <c r="E1404" s="103">
        <v>1.6658935455344326</v>
      </c>
      <c r="F1404" s="89" t="s">
        <v>1392</v>
      </c>
      <c r="G1404" s="89" t="b">
        <v>0</v>
      </c>
      <c r="H1404" s="89" t="b">
        <v>0</v>
      </c>
      <c r="I1404" s="89" t="b">
        <v>0</v>
      </c>
      <c r="J1404" s="89" t="b">
        <v>0</v>
      </c>
      <c r="K1404" s="89" t="b">
        <v>0</v>
      </c>
      <c r="L1404" s="89" t="b">
        <v>0</v>
      </c>
    </row>
    <row r="1405" spans="1:12" ht="15">
      <c r="A1405" s="90" t="s">
        <v>2124</v>
      </c>
      <c r="B1405" s="89" t="s">
        <v>1868</v>
      </c>
      <c r="C1405" s="89">
        <v>2</v>
      </c>
      <c r="D1405" s="103">
        <v>0</v>
      </c>
      <c r="E1405" s="103">
        <v>1.5409548089261327</v>
      </c>
      <c r="F1405" s="89" t="s">
        <v>1392</v>
      </c>
      <c r="G1405" s="89" t="b">
        <v>0</v>
      </c>
      <c r="H1405" s="89" t="b">
        <v>0</v>
      </c>
      <c r="I1405" s="89" t="b">
        <v>0</v>
      </c>
      <c r="J1405" s="89" t="b">
        <v>0</v>
      </c>
      <c r="K1405" s="89" t="b">
        <v>0</v>
      </c>
      <c r="L1405" s="89" t="b">
        <v>0</v>
      </c>
    </row>
    <row r="1406" spans="1:12" ht="15">
      <c r="A1406" s="90" t="s">
        <v>1455</v>
      </c>
      <c r="B1406" s="89" t="s">
        <v>1456</v>
      </c>
      <c r="C1406" s="89">
        <v>3</v>
      </c>
      <c r="D1406" s="103">
        <v>0</v>
      </c>
      <c r="E1406" s="103">
        <v>1.1337669443334002</v>
      </c>
      <c r="F1406" s="89" t="s">
        <v>1393</v>
      </c>
      <c r="G1406" s="89" t="b">
        <v>0</v>
      </c>
      <c r="H1406" s="89" t="b">
        <v>0</v>
      </c>
      <c r="I1406" s="89" t="b">
        <v>0</v>
      </c>
      <c r="J1406" s="89" t="b">
        <v>0</v>
      </c>
      <c r="K1406" s="89" t="b">
        <v>0</v>
      </c>
      <c r="L1406" s="89" t="b">
        <v>0</v>
      </c>
    </row>
    <row r="1407" spans="1:12" ht="15">
      <c r="A1407" s="90" t="s">
        <v>1455</v>
      </c>
      <c r="B1407" s="89" t="s">
        <v>1457</v>
      </c>
      <c r="C1407" s="89">
        <v>2</v>
      </c>
      <c r="D1407" s="103">
        <v>0</v>
      </c>
      <c r="E1407" s="103">
        <v>1.2587056809417</v>
      </c>
      <c r="F1407" s="89" t="s">
        <v>1393</v>
      </c>
      <c r="G1407" s="89" t="b">
        <v>0</v>
      </c>
      <c r="H1407" s="89" t="b">
        <v>0</v>
      </c>
      <c r="I1407" s="89" t="b">
        <v>0</v>
      </c>
      <c r="J1407" s="89" t="b">
        <v>0</v>
      </c>
      <c r="K1407" s="89" t="b">
        <v>0</v>
      </c>
      <c r="L1407" s="89" t="b">
        <v>0</v>
      </c>
    </row>
    <row r="1408" spans="1:12" ht="15">
      <c r="A1408" s="90" t="s">
        <v>1596</v>
      </c>
      <c r="B1408" s="89" t="s">
        <v>1920</v>
      </c>
      <c r="C1408" s="89">
        <v>2</v>
      </c>
      <c r="D1408" s="103">
        <v>0</v>
      </c>
      <c r="E1408" s="103">
        <v>1.8027737252919758</v>
      </c>
      <c r="F1408" s="89" t="s">
        <v>1393</v>
      </c>
      <c r="G1408" s="89" t="b">
        <v>0</v>
      </c>
      <c r="H1408" s="89" t="b">
        <v>0</v>
      </c>
      <c r="I1408" s="89" t="b">
        <v>0</v>
      </c>
      <c r="J1408" s="89" t="b">
        <v>0</v>
      </c>
      <c r="K1408" s="89" t="b">
        <v>0</v>
      </c>
      <c r="L1408" s="89" t="b">
        <v>0</v>
      </c>
    </row>
    <row r="1409" spans="1:12" ht="15">
      <c r="A1409" s="90" t="s">
        <v>1602</v>
      </c>
      <c r="B1409" s="89" t="s">
        <v>1915</v>
      </c>
      <c r="C1409" s="89">
        <v>2</v>
      </c>
      <c r="D1409" s="103">
        <v>0</v>
      </c>
      <c r="E1409" s="103">
        <v>1.8027737252919758</v>
      </c>
      <c r="F1409" s="89" t="s">
        <v>1393</v>
      </c>
      <c r="G1409" s="89" t="b">
        <v>0</v>
      </c>
      <c r="H1409" s="89" t="b">
        <v>0</v>
      </c>
      <c r="I1409" s="89" t="b">
        <v>0</v>
      </c>
      <c r="J1409" s="89" t="b">
        <v>0</v>
      </c>
      <c r="K1409" s="89" t="b">
        <v>0</v>
      </c>
      <c r="L1409" s="89" t="b">
        <v>0</v>
      </c>
    </row>
    <row r="1410" spans="1:12" ht="15">
      <c r="A1410" s="90" t="s">
        <v>1456</v>
      </c>
      <c r="B1410" s="89" t="s">
        <v>1596</v>
      </c>
      <c r="C1410" s="89">
        <v>2</v>
      </c>
      <c r="D1410" s="103">
        <v>0</v>
      </c>
      <c r="E1410" s="103">
        <v>1.5017437296279945</v>
      </c>
      <c r="F1410" s="89" t="s">
        <v>1393</v>
      </c>
      <c r="G1410" s="89" t="b">
        <v>0</v>
      </c>
      <c r="H1410" s="89" t="b">
        <v>0</v>
      </c>
      <c r="I1410" s="89" t="b">
        <v>0</v>
      </c>
      <c r="J1410" s="89" t="b">
        <v>0</v>
      </c>
      <c r="K1410" s="89" t="b">
        <v>0</v>
      </c>
      <c r="L1410" s="89" t="b">
        <v>0</v>
      </c>
    </row>
    <row r="1411" spans="1:12" ht="15">
      <c r="A1411" s="90" t="s">
        <v>1455</v>
      </c>
      <c r="B1411" s="89" t="s">
        <v>1456</v>
      </c>
      <c r="C1411" s="89">
        <v>4</v>
      </c>
      <c r="D1411" s="103">
        <v>0</v>
      </c>
      <c r="E1411" s="103">
        <v>1.255272505103306</v>
      </c>
      <c r="F1411" s="89" t="s">
        <v>1394</v>
      </c>
      <c r="G1411" s="89" t="b">
        <v>0</v>
      </c>
      <c r="H1411" s="89" t="b">
        <v>0</v>
      </c>
      <c r="I1411" s="89" t="b">
        <v>0</v>
      </c>
      <c r="J1411" s="89" t="b">
        <v>0</v>
      </c>
      <c r="K1411" s="89" t="b">
        <v>0</v>
      </c>
      <c r="L1411" s="89" t="b">
        <v>0</v>
      </c>
    </row>
    <row r="1412" spans="1:12" ht="15">
      <c r="A1412" s="90" t="s">
        <v>1804</v>
      </c>
      <c r="B1412" s="89" t="s">
        <v>1649</v>
      </c>
      <c r="C1412" s="89">
        <v>4</v>
      </c>
      <c r="D1412" s="103">
        <v>0</v>
      </c>
      <c r="E1412" s="103">
        <v>1.3521825181113625</v>
      </c>
      <c r="F1412" s="89" t="s">
        <v>1394</v>
      </c>
      <c r="G1412" s="89" t="b">
        <v>0</v>
      </c>
      <c r="H1412" s="89" t="b">
        <v>0</v>
      </c>
      <c r="I1412" s="89" t="b">
        <v>0</v>
      </c>
      <c r="J1412" s="89" t="b">
        <v>0</v>
      </c>
      <c r="K1412" s="89" t="b">
        <v>0</v>
      </c>
      <c r="L1412" s="89" t="b">
        <v>0</v>
      </c>
    </row>
    <row r="1413" spans="1:12" ht="15">
      <c r="A1413" s="90" t="s">
        <v>1466</v>
      </c>
      <c r="B1413" s="89" t="s">
        <v>1630</v>
      </c>
      <c r="C1413" s="89">
        <v>3</v>
      </c>
      <c r="D1413" s="103">
        <v>0</v>
      </c>
      <c r="E1413" s="103">
        <v>1.4771212547196624</v>
      </c>
      <c r="F1413" s="89" t="s">
        <v>1394</v>
      </c>
      <c r="G1413" s="89" t="b">
        <v>0</v>
      </c>
      <c r="H1413" s="89" t="b">
        <v>0</v>
      </c>
      <c r="I1413" s="89" t="b">
        <v>0</v>
      </c>
      <c r="J1413" s="89" t="b">
        <v>0</v>
      </c>
      <c r="K1413" s="89" t="b">
        <v>0</v>
      </c>
      <c r="L1413" s="89" t="b">
        <v>0</v>
      </c>
    </row>
    <row r="1414" spans="1:12" ht="15">
      <c r="A1414" s="90" t="s">
        <v>1598</v>
      </c>
      <c r="B1414" s="89" t="s">
        <v>1455</v>
      </c>
      <c r="C1414" s="89">
        <v>2</v>
      </c>
      <c r="D1414" s="103">
        <v>0</v>
      </c>
      <c r="E1414" s="103">
        <v>1.255272505103306</v>
      </c>
      <c r="F1414" s="89" t="s">
        <v>1394</v>
      </c>
      <c r="G1414" s="89" t="b">
        <v>0</v>
      </c>
      <c r="H1414" s="89" t="b">
        <v>0</v>
      </c>
      <c r="I1414" s="89" t="b">
        <v>0</v>
      </c>
      <c r="J1414" s="89" t="b">
        <v>0</v>
      </c>
      <c r="K1414" s="89" t="b">
        <v>0</v>
      </c>
      <c r="L1414" s="89" t="b">
        <v>0</v>
      </c>
    </row>
    <row r="1415" spans="1:12" ht="15">
      <c r="A1415" s="90" t="s">
        <v>1455</v>
      </c>
      <c r="B1415" s="89" t="s">
        <v>1457</v>
      </c>
      <c r="C1415" s="89">
        <v>6</v>
      </c>
      <c r="D1415" s="103">
        <v>0</v>
      </c>
      <c r="E1415" s="103">
        <v>1.1943160791618803</v>
      </c>
      <c r="F1415" s="89" t="s">
        <v>1395</v>
      </c>
      <c r="G1415" s="89" t="b">
        <v>0</v>
      </c>
      <c r="H1415" s="89" t="b">
        <v>0</v>
      </c>
      <c r="I1415" s="89" t="b">
        <v>0</v>
      </c>
      <c r="J1415" s="89" t="b">
        <v>0</v>
      </c>
      <c r="K1415" s="89" t="b">
        <v>0</v>
      </c>
      <c r="L1415" s="89" t="b">
        <v>0</v>
      </c>
    </row>
    <row r="1416" spans="1:12" ht="15">
      <c r="A1416" s="90" t="s">
        <v>1457</v>
      </c>
      <c r="B1416" s="89" t="s">
        <v>1529</v>
      </c>
      <c r="C1416" s="89">
        <v>2</v>
      </c>
      <c r="D1416" s="103">
        <v>0</v>
      </c>
      <c r="E1416" s="103">
        <v>1.3192548157701802</v>
      </c>
      <c r="F1416" s="89" t="s">
        <v>1395</v>
      </c>
      <c r="G1416" s="89" t="b">
        <v>0</v>
      </c>
      <c r="H1416" s="89" t="b">
        <v>0</v>
      </c>
      <c r="I1416" s="89" t="b">
        <v>0</v>
      </c>
      <c r="J1416" s="89" t="b">
        <v>0</v>
      </c>
      <c r="K1416" s="89" t="b">
        <v>0</v>
      </c>
      <c r="L1416" s="89" t="b">
        <v>0</v>
      </c>
    </row>
    <row r="1417" spans="1:12" ht="15">
      <c r="A1417" s="90" t="s">
        <v>2206</v>
      </c>
      <c r="B1417" s="89" t="s">
        <v>1526</v>
      </c>
      <c r="C1417" s="89">
        <v>2</v>
      </c>
      <c r="D1417" s="103">
        <v>0</v>
      </c>
      <c r="E1417" s="103">
        <v>1.6872316010647748</v>
      </c>
      <c r="F1417" s="89" t="s">
        <v>1395</v>
      </c>
      <c r="G1417" s="89" t="b">
        <v>0</v>
      </c>
      <c r="H1417" s="89" t="b">
        <v>0</v>
      </c>
      <c r="I1417" s="89" t="b">
        <v>0</v>
      </c>
      <c r="J1417" s="89" t="b">
        <v>0</v>
      </c>
      <c r="K1417" s="89" t="b">
        <v>0</v>
      </c>
      <c r="L1417" s="89" t="b">
        <v>0</v>
      </c>
    </row>
    <row r="1418" spans="1:12" ht="15">
      <c r="A1418" s="90" t="s">
        <v>1513</v>
      </c>
      <c r="B1418" s="89" t="s">
        <v>1455</v>
      </c>
      <c r="C1418" s="89">
        <v>2</v>
      </c>
      <c r="D1418" s="103">
        <v>0</v>
      </c>
      <c r="E1418" s="103">
        <v>1.0851716097368123</v>
      </c>
      <c r="F1418" s="89" t="s">
        <v>1395</v>
      </c>
      <c r="G1418" s="89" t="b">
        <v>0</v>
      </c>
      <c r="H1418" s="89" t="b">
        <v>0</v>
      </c>
      <c r="I1418" s="89" t="b">
        <v>0</v>
      </c>
      <c r="J1418" s="89" t="b">
        <v>0</v>
      </c>
      <c r="K1418" s="89" t="b">
        <v>0</v>
      </c>
      <c r="L1418" s="89" t="b">
        <v>0</v>
      </c>
    </row>
    <row r="1419" spans="1:12" ht="15">
      <c r="A1419" s="90" t="s">
        <v>1526</v>
      </c>
      <c r="B1419" s="89" t="s">
        <v>3177</v>
      </c>
      <c r="C1419" s="89">
        <v>2</v>
      </c>
      <c r="D1419" s="103">
        <v>0</v>
      </c>
      <c r="E1419" s="103">
        <v>1.863322860120456</v>
      </c>
      <c r="F1419" s="89" t="s">
        <v>1395</v>
      </c>
      <c r="G1419" s="89" t="b">
        <v>0</v>
      </c>
      <c r="H1419" s="89" t="b">
        <v>0</v>
      </c>
      <c r="I1419" s="89" t="b">
        <v>0</v>
      </c>
      <c r="J1419" s="89" t="b">
        <v>0</v>
      </c>
      <c r="K1419" s="89" t="b">
        <v>0</v>
      </c>
      <c r="L1419" s="89" t="b">
        <v>0</v>
      </c>
    </row>
    <row r="1420" spans="1:12" ht="15">
      <c r="A1420" s="90" t="s">
        <v>1627</v>
      </c>
      <c r="B1420" s="89" t="s">
        <v>2279</v>
      </c>
      <c r="C1420" s="89">
        <v>2</v>
      </c>
      <c r="D1420" s="103">
        <v>0</v>
      </c>
      <c r="E1420" s="103">
        <v>1.295567099962479</v>
      </c>
      <c r="F1420" s="89" t="s">
        <v>1396</v>
      </c>
      <c r="G1420" s="89" t="b">
        <v>0</v>
      </c>
      <c r="H1420" s="89" t="b">
        <v>0</v>
      </c>
      <c r="I1420" s="89" t="b">
        <v>0</v>
      </c>
      <c r="J1420" s="89" t="b">
        <v>0</v>
      </c>
      <c r="K1420" s="89" t="b">
        <v>0</v>
      </c>
      <c r="L1420" s="89" t="b">
        <v>0</v>
      </c>
    </row>
    <row r="1421" spans="1:12" ht="15">
      <c r="A1421" s="90" t="s">
        <v>1484</v>
      </c>
      <c r="B1421" s="89" t="s">
        <v>1627</v>
      </c>
      <c r="C1421" s="89">
        <v>2</v>
      </c>
      <c r="D1421" s="103">
        <v>0</v>
      </c>
      <c r="E1421" s="103">
        <v>1.420505836570779</v>
      </c>
      <c r="F1421" s="89" t="s">
        <v>1396</v>
      </c>
      <c r="G1421" s="89" t="b">
        <v>0</v>
      </c>
      <c r="H1421" s="89" t="b">
        <v>0</v>
      </c>
      <c r="I1421" s="89" t="b">
        <v>0</v>
      </c>
      <c r="J1421" s="89" t="b">
        <v>0</v>
      </c>
      <c r="K1421" s="89" t="b">
        <v>0</v>
      </c>
      <c r="L1421" s="89" t="b">
        <v>0</v>
      </c>
    </row>
    <row r="1422" spans="1:12" ht="15">
      <c r="A1422" s="90" t="s">
        <v>3222</v>
      </c>
      <c r="B1422" s="89" t="s">
        <v>3252</v>
      </c>
      <c r="C1422" s="89">
        <v>2</v>
      </c>
      <c r="D1422" s="103">
        <v>0</v>
      </c>
      <c r="E1422" s="103">
        <v>1.5965970956264601</v>
      </c>
      <c r="F1422" s="89" t="s">
        <v>1396</v>
      </c>
      <c r="G1422" s="89" t="b">
        <v>0</v>
      </c>
      <c r="H1422" s="89" t="b">
        <v>0</v>
      </c>
      <c r="I1422" s="89" t="b">
        <v>0</v>
      </c>
      <c r="J1422" s="89" t="b">
        <v>0</v>
      </c>
      <c r="K1422" s="89" t="b">
        <v>0</v>
      </c>
      <c r="L1422" s="89" t="b">
        <v>0</v>
      </c>
    </row>
    <row r="1423" spans="1:12" ht="15">
      <c r="A1423" s="90" t="s">
        <v>2830</v>
      </c>
      <c r="B1423" s="89" t="s">
        <v>3470</v>
      </c>
      <c r="C1423" s="89">
        <v>2</v>
      </c>
      <c r="D1423" s="103">
        <v>0</v>
      </c>
      <c r="E1423" s="103">
        <v>1.5965970956264601</v>
      </c>
      <c r="F1423" s="89" t="s">
        <v>1396</v>
      </c>
      <c r="G1423" s="89" t="b">
        <v>0</v>
      </c>
      <c r="H1423" s="89" t="b">
        <v>0</v>
      </c>
      <c r="I1423" s="89" t="b">
        <v>0</v>
      </c>
      <c r="J1423" s="89" t="b">
        <v>0</v>
      </c>
      <c r="K1423" s="89" t="b">
        <v>0</v>
      </c>
      <c r="L1423" s="89" t="b">
        <v>0</v>
      </c>
    </row>
    <row r="1424" spans="1:12" ht="15">
      <c r="A1424" s="90" t="s">
        <v>2106</v>
      </c>
      <c r="B1424" s="89" t="s">
        <v>1615</v>
      </c>
      <c r="C1424" s="89">
        <v>2</v>
      </c>
      <c r="D1424" s="103">
        <v>0</v>
      </c>
      <c r="E1424" s="103">
        <v>1.5965970956264601</v>
      </c>
      <c r="F1424" s="89" t="s">
        <v>1396</v>
      </c>
      <c r="G1424" s="89" t="b">
        <v>1</v>
      </c>
      <c r="H1424" s="89" t="b">
        <v>0</v>
      </c>
      <c r="I1424" s="89" t="b">
        <v>0</v>
      </c>
      <c r="J1424" s="89" t="b">
        <v>0</v>
      </c>
      <c r="K1424" s="89" t="b">
        <v>0</v>
      </c>
      <c r="L1424" s="89" t="b">
        <v>0</v>
      </c>
    </row>
    <row r="1425" spans="1:12" ht="15">
      <c r="A1425" s="90" t="s">
        <v>2279</v>
      </c>
      <c r="B1425" s="89" t="s">
        <v>2977</v>
      </c>
      <c r="C1425" s="89">
        <v>2</v>
      </c>
      <c r="D1425" s="103">
        <v>0</v>
      </c>
      <c r="E1425" s="103">
        <v>1.295567099962479</v>
      </c>
      <c r="F1425" s="89" t="s">
        <v>1396</v>
      </c>
      <c r="G1425" s="89" t="b">
        <v>0</v>
      </c>
      <c r="H1425" s="89" t="b">
        <v>0</v>
      </c>
      <c r="I1425" s="89" t="b">
        <v>0</v>
      </c>
      <c r="J1425" s="89" t="b">
        <v>0</v>
      </c>
      <c r="K1425" s="89" t="b">
        <v>0</v>
      </c>
      <c r="L1425" s="89" t="b">
        <v>0</v>
      </c>
    </row>
    <row r="1426" spans="1:12" ht="15">
      <c r="A1426" s="90" t="s">
        <v>1695</v>
      </c>
      <c r="B1426" s="89" t="s">
        <v>1729</v>
      </c>
      <c r="C1426" s="89">
        <v>2</v>
      </c>
      <c r="D1426" s="103">
        <v>0</v>
      </c>
      <c r="E1426" s="103">
        <v>1.5965970956264601</v>
      </c>
      <c r="F1426" s="89" t="s">
        <v>1396</v>
      </c>
      <c r="G1426" s="89" t="b">
        <v>0</v>
      </c>
      <c r="H1426" s="89" t="b">
        <v>0</v>
      </c>
      <c r="I1426" s="89" t="b">
        <v>0</v>
      </c>
      <c r="J1426" s="89" t="b">
        <v>0</v>
      </c>
      <c r="K1426" s="89" t="b">
        <v>0</v>
      </c>
      <c r="L1426" s="89" t="b">
        <v>0</v>
      </c>
    </row>
    <row r="1427" spans="1:12" ht="15">
      <c r="A1427" s="90" t="s">
        <v>2164</v>
      </c>
      <c r="B1427" s="89" t="s">
        <v>2474</v>
      </c>
      <c r="C1427" s="89">
        <v>2</v>
      </c>
      <c r="D1427" s="103">
        <v>0</v>
      </c>
      <c r="E1427" s="103">
        <v>1.5965970956264601</v>
      </c>
      <c r="F1427" s="89" t="s">
        <v>1396</v>
      </c>
      <c r="G1427" s="89" t="b">
        <v>0</v>
      </c>
      <c r="H1427" s="89" t="b">
        <v>0</v>
      </c>
      <c r="I1427" s="89" t="b">
        <v>0</v>
      </c>
      <c r="J1427" s="89" t="b">
        <v>0</v>
      </c>
      <c r="K1427" s="89" t="b">
        <v>0</v>
      </c>
      <c r="L1427" s="89" t="b">
        <v>0</v>
      </c>
    </row>
    <row r="1428" spans="1:12" ht="15">
      <c r="A1428" s="90" t="s">
        <v>3252</v>
      </c>
      <c r="B1428" s="89" t="s">
        <v>1620</v>
      </c>
      <c r="C1428" s="89">
        <v>2</v>
      </c>
      <c r="D1428" s="103">
        <v>0</v>
      </c>
      <c r="E1428" s="103">
        <v>1.5965970956264601</v>
      </c>
      <c r="F1428" s="89" t="s">
        <v>1396</v>
      </c>
      <c r="G1428" s="89" t="b">
        <v>0</v>
      </c>
      <c r="H1428" s="89" t="b">
        <v>0</v>
      </c>
      <c r="I1428" s="89" t="b">
        <v>0</v>
      </c>
      <c r="J1428" s="89" t="b">
        <v>0</v>
      </c>
      <c r="K1428" s="89" t="b">
        <v>0</v>
      </c>
      <c r="L1428" s="89" t="b">
        <v>0</v>
      </c>
    </row>
    <row r="1429" spans="1:12" ht="15">
      <c r="A1429" s="90" t="s">
        <v>2977</v>
      </c>
      <c r="B1429" s="89" t="s">
        <v>2279</v>
      </c>
      <c r="C1429" s="89">
        <v>2</v>
      </c>
      <c r="D1429" s="103">
        <v>0</v>
      </c>
      <c r="E1429" s="103">
        <v>1.295567099962479</v>
      </c>
      <c r="F1429" s="89" t="s">
        <v>1396</v>
      </c>
      <c r="G1429" s="89" t="b">
        <v>0</v>
      </c>
      <c r="H1429" s="89" t="b">
        <v>0</v>
      </c>
      <c r="I1429" s="89" t="b">
        <v>0</v>
      </c>
      <c r="J1429" s="89" t="b">
        <v>0</v>
      </c>
      <c r="K1429" s="89" t="b">
        <v>0</v>
      </c>
      <c r="L1429" s="89" t="b">
        <v>0</v>
      </c>
    </row>
    <row r="1430" spans="1:12" ht="15">
      <c r="A1430" s="90" t="s">
        <v>2279</v>
      </c>
      <c r="B1430" s="89" t="s">
        <v>3222</v>
      </c>
      <c r="C1430" s="89">
        <v>2</v>
      </c>
      <c r="D1430" s="103">
        <v>0</v>
      </c>
      <c r="E1430" s="103">
        <v>1.295567099962479</v>
      </c>
      <c r="F1430" s="89" t="s">
        <v>1396</v>
      </c>
      <c r="G1430" s="89" t="b">
        <v>0</v>
      </c>
      <c r="H1430" s="89" t="b">
        <v>0</v>
      </c>
      <c r="I1430" s="89" t="b">
        <v>0</v>
      </c>
      <c r="J1430" s="89" t="b">
        <v>0</v>
      </c>
      <c r="K1430" s="89" t="b">
        <v>0</v>
      </c>
      <c r="L1430" s="89" t="b">
        <v>0</v>
      </c>
    </row>
    <row r="1431" spans="1:12" ht="15">
      <c r="A1431" s="90" t="s">
        <v>2345</v>
      </c>
      <c r="B1431" s="89" t="s">
        <v>1893</v>
      </c>
      <c r="C1431" s="89">
        <v>2</v>
      </c>
      <c r="D1431" s="103">
        <v>0</v>
      </c>
      <c r="E1431" s="103">
        <v>1.295567099962479</v>
      </c>
      <c r="F1431" s="89" t="s">
        <v>1396</v>
      </c>
      <c r="G1431" s="89" t="b">
        <v>0</v>
      </c>
      <c r="H1431" s="89" t="b">
        <v>0</v>
      </c>
      <c r="I1431" s="89" t="b">
        <v>0</v>
      </c>
      <c r="J1431" s="89" t="b">
        <v>0</v>
      </c>
      <c r="K1431" s="89" t="b">
        <v>0</v>
      </c>
      <c r="L1431" s="89" t="b">
        <v>0</v>
      </c>
    </row>
    <row r="1432" spans="1:12" ht="15">
      <c r="A1432" s="90" t="s">
        <v>1264</v>
      </c>
      <c r="B1432" s="89" t="s">
        <v>2345</v>
      </c>
      <c r="C1432" s="89">
        <v>2</v>
      </c>
      <c r="D1432" s="103">
        <v>0</v>
      </c>
      <c r="E1432" s="103">
        <v>1.420505836570779</v>
      </c>
      <c r="F1432" s="89" t="s">
        <v>1396</v>
      </c>
      <c r="G1432" s="89" t="b">
        <v>0</v>
      </c>
      <c r="H1432" s="89" t="b">
        <v>0</v>
      </c>
      <c r="I1432" s="89" t="b">
        <v>0</v>
      </c>
      <c r="J1432" s="89" t="b">
        <v>0</v>
      </c>
      <c r="K1432" s="89" t="b">
        <v>0</v>
      </c>
      <c r="L1432" s="89" t="b">
        <v>0</v>
      </c>
    </row>
    <row r="1433" spans="1:12" ht="15">
      <c r="A1433" s="90" t="s">
        <v>2917</v>
      </c>
      <c r="B1433" s="89" t="s">
        <v>1897</v>
      </c>
      <c r="C1433" s="89">
        <v>2</v>
      </c>
      <c r="D1433" s="103">
        <v>0</v>
      </c>
      <c r="E1433" s="103">
        <v>1.5965970956264601</v>
      </c>
      <c r="F1433" s="89" t="s">
        <v>1396</v>
      </c>
      <c r="G1433" s="89" t="b">
        <v>0</v>
      </c>
      <c r="H1433" s="89" t="b">
        <v>0</v>
      </c>
      <c r="I1433" s="89" t="b">
        <v>0</v>
      </c>
      <c r="J1433" s="89" t="b">
        <v>0</v>
      </c>
      <c r="K1433" s="89" t="b">
        <v>0</v>
      </c>
      <c r="L1433" s="89" t="b">
        <v>0</v>
      </c>
    </row>
    <row r="1434" spans="1:12" ht="15">
      <c r="A1434" s="90" t="s">
        <v>1620</v>
      </c>
      <c r="B1434" s="89" t="s">
        <v>2106</v>
      </c>
      <c r="C1434" s="89">
        <v>2</v>
      </c>
      <c r="D1434" s="103">
        <v>0</v>
      </c>
      <c r="E1434" s="103">
        <v>1.5965970956264601</v>
      </c>
      <c r="F1434" s="89" t="s">
        <v>1396</v>
      </c>
      <c r="G1434" s="89" t="b">
        <v>0</v>
      </c>
      <c r="H1434" s="89" t="b">
        <v>0</v>
      </c>
      <c r="I1434" s="89" t="b">
        <v>0</v>
      </c>
      <c r="J1434" s="89" t="b">
        <v>1</v>
      </c>
      <c r="K1434" s="89" t="b">
        <v>0</v>
      </c>
      <c r="L1434" s="89" t="b">
        <v>0</v>
      </c>
    </row>
    <row r="1435" spans="1:12" ht="15">
      <c r="A1435" s="90" t="s">
        <v>1615</v>
      </c>
      <c r="B1435" s="89" t="s">
        <v>2917</v>
      </c>
      <c r="C1435" s="89">
        <v>2</v>
      </c>
      <c r="D1435" s="103">
        <v>0</v>
      </c>
      <c r="E1435" s="103">
        <v>1.5965970956264601</v>
      </c>
      <c r="F1435" s="89" t="s">
        <v>1396</v>
      </c>
      <c r="G1435" s="89" t="b">
        <v>0</v>
      </c>
      <c r="H1435" s="89" t="b">
        <v>0</v>
      </c>
      <c r="I1435" s="89" t="b">
        <v>0</v>
      </c>
      <c r="J1435" s="89" t="b">
        <v>0</v>
      </c>
      <c r="K1435" s="89" t="b">
        <v>0</v>
      </c>
      <c r="L1435" s="89" t="b">
        <v>0</v>
      </c>
    </row>
    <row r="1436" spans="1:12" ht="15">
      <c r="A1436" s="90" t="s">
        <v>1462</v>
      </c>
      <c r="B1436" s="89" t="s">
        <v>1484</v>
      </c>
      <c r="C1436" s="89">
        <v>2</v>
      </c>
      <c r="D1436" s="103">
        <v>0</v>
      </c>
      <c r="E1436" s="103">
        <v>1.420505836570779</v>
      </c>
      <c r="F1436" s="89" t="s">
        <v>1396</v>
      </c>
      <c r="G1436" s="89" t="b">
        <v>0</v>
      </c>
      <c r="H1436" s="89" t="b">
        <v>0</v>
      </c>
      <c r="I1436" s="89" t="b">
        <v>0</v>
      </c>
      <c r="J1436" s="89" t="b">
        <v>0</v>
      </c>
      <c r="K1436" s="89" t="b">
        <v>0</v>
      </c>
      <c r="L1436" s="89" t="b">
        <v>0</v>
      </c>
    </row>
    <row r="1437" spans="1:12" ht="15">
      <c r="A1437" s="90" t="s">
        <v>1897</v>
      </c>
      <c r="B1437" s="89" t="s">
        <v>1695</v>
      </c>
      <c r="C1437" s="89">
        <v>2</v>
      </c>
      <c r="D1437" s="103">
        <v>0</v>
      </c>
      <c r="E1437" s="103">
        <v>1.5965970956264601</v>
      </c>
      <c r="F1437" s="89" t="s">
        <v>1396</v>
      </c>
      <c r="G1437" s="89" t="b">
        <v>0</v>
      </c>
      <c r="H1437" s="89" t="b">
        <v>0</v>
      </c>
      <c r="I1437" s="89" t="b">
        <v>0</v>
      </c>
      <c r="J1437" s="89" t="b">
        <v>0</v>
      </c>
      <c r="K1437" s="89" t="b">
        <v>0</v>
      </c>
      <c r="L1437" s="89" t="b">
        <v>0</v>
      </c>
    </row>
    <row r="1438" spans="1:12" ht="15">
      <c r="A1438" s="90" t="s">
        <v>1853</v>
      </c>
      <c r="B1438" s="89" t="s">
        <v>1462</v>
      </c>
      <c r="C1438" s="89">
        <v>2</v>
      </c>
      <c r="D1438" s="103">
        <v>0</v>
      </c>
      <c r="E1438" s="103">
        <v>1.5965970956264601</v>
      </c>
      <c r="F1438" s="89" t="s">
        <v>1396</v>
      </c>
      <c r="G1438" s="89" t="b">
        <v>0</v>
      </c>
      <c r="H1438" s="89" t="b">
        <v>0</v>
      </c>
      <c r="I1438" s="89" t="b">
        <v>0</v>
      </c>
      <c r="J1438" s="89" t="b">
        <v>0</v>
      </c>
      <c r="K1438" s="89" t="b">
        <v>0</v>
      </c>
      <c r="L1438" s="89" t="b">
        <v>0</v>
      </c>
    </row>
    <row r="1439" spans="1:12" ht="15">
      <c r="A1439" s="90" t="s">
        <v>3322</v>
      </c>
      <c r="B1439" s="89" t="s">
        <v>3278</v>
      </c>
      <c r="C1439" s="89">
        <v>2</v>
      </c>
      <c r="D1439" s="103">
        <v>0</v>
      </c>
      <c r="E1439" s="103">
        <v>1.5965970956264601</v>
      </c>
      <c r="F1439" s="89" t="s">
        <v>1396</v>
      </c>
      <c r="G1439" s="89" t="b">
        <v>0</v>
      </c>
      <c r="H1439" s="89" t="b">
        <v>0</v>
      </c>
      <c r="I1439" s="89" t="b">
        <v>0</v>
      </c>
      <c r="J1439" s="89" t="b">
        <v>0</v>
      </c>
      <c r="K1439" s="89" t="b">
        <v>0</v>
      </c>
      <c r="L1439" s="89" t="b">
        <v>0</v>
      </c>
    </row>
    <row r="1440" spans="1:12" ht="15">
      <c r="A1440" s="90" t="s">
        <v>2058</v>
      </c>
      <c r="B1440" s="89" t="s">
        <v>1264</v>
      </c>
      <c r="C1440" s="89">
        <v>2</v>
      </c>
      <c r="D1440" s="103">
        <v>0</v>
      </c>
      <c r="E1440" s="103">
        <v>1.420505836570779</v>
      </c>
      <c r="F1440" s="89" t="s">
        <v>1396</v>
      </c>
      <c r="G1440" s="89" t="b">
        <v>0</v>
      </c>
      <c r="H1440" s="89" t="b">
        <v>0</v>
      </c>
      <c r="I1440" s="89" t="b">
        <v>0</v>
      </c>
      <c r="J1440" s="89" t="b">
        <v>0</v>
      </c>
      <c r="K1440" s="89" t="b">
        <v>0</v>
      </c>
      <c r="L1440" s="89" t="b">
        <v>0</v>
      </c>
    </row>
    <row r="1441" spans="1:12" ht="15">
      <c r="A1441" s="90" t="s">
        <v>3435</v>
      </c>
      <c r="B1441" s="89" t="s">
        <v>1853</v>
      </c>
      <c r="C1441" s="89">
        <v>2</v>
      </c>
      <c r="D1441" s="103">
        <v>0</v>
      </c>
      <c r="E1441" s="103">
        <v>1.5965970956264601</v>
      </c>
      <c r="F1441" s="89" t="s">
        <v>1396</v>
      </c>
      <c r="G1441" s="89" t="b">
        <v>0</v>
      </c>
      <c r="H1441" s="89" t="b">
        <v>0</v>
      </c>
      <c r="I1441" s="89" t="b">
        <v>0</v>
      </c>
      <c r="J1441" s="89" t="b">
        <v>0</v>
      </c>
      <c r="K1441" s="89" t="b">
        <v>0</v>
      </c>
      <c r="L1441" s="89" t="b">
        <v>0</v>
      </c>
    </row>
    <row r="1442" spans="1:12" ht="15">
      <c r="A1442" s="90" t="s">
        <v>1533</v>
      </c>
      <c r="B1442" s="89" t="s">
        <v>1582</v>
      </c>
      <c r="C1442" s="89">
        <v>9</v>
      </c>
      <c r="D1442" s="103">
        <v>0</v>
      </c>
      <c r="E1442" s="103">
        <v>1.1792963989308927</v>
      </c>
      <c r="F1442" s="89" t="s">
        <v>1397</v>
      </c>
      <c r="G1442" s="89" t="b">
        <v>0</v>
      </c>
      <c r="H1442" s="89" t="b">
        <v>0</v>
      </c>
      <c r="I1442" s="89" t="b">
        <v>0</v>
      </c>
      <c r="J1442" s="89" t="b">
        <v>0</v>
      </c>
      <c r="K1442" s="89" t="b">
        <v>0</v>
      </c>
      <c r="L1442" s="89" t="b">
        <v>0</v>
      </c>
    </row>
    <row r="1443" spans="1:12" ht="15">
      <c r="A1443" s="90" t="s">
        <v>2440</v>
      </c>
      <c r="B1443" s="89" t="s">
        <v>1843</v>
      </c>
      <c r="C1443" s="89">
        <v>3</v>
      </c>
      <c r="D1443" s="103">
        <v>0</v>
      </c>
      <c r="E1443" s="103">
        <v>1.4345689040341987</v>
      </c>
      <c r="F1443" s="89" t="s">
        <v>1397</v>
      </c>
      <c r="G1443" s="89" t="b">
        <v>0</v>
      </c>
      <c r="H1443" s="89" t="b">
        <v>0</v>
      </c>
      <c r="I1443" s="89" t="b">
        <v>0</v>
      </c>
      <c r="J1443" s="89" t="b">
        <v>0</v>
      </c>
      <c r="K1443" s="89" t="b">
        <v>0</v>
      </c>
      <c r="L1443" s="89" t="b">
        <v>0</v>
      </c>
    </row>
    <row r="1444" spans="1:12" ht="15">
      <c r="A1444" s="90" t="s">
        <v>2712</v>
      </c>
      <c r="B1444" s="89" t="s">
        <v>1474</v>
      </c>
      <c r="C1444" s="89">
        <v>2</v>
      </c>
      <c r="D1444" s="103">
        <v>0</v>
      </c>
      <c r="E1444" s="103">
        <v>1.8325089127062364</v>
      </c>
      <c r="F1444" s="89" t="s">
        <v>1397</v>
      </c>
      <c r="G1444" s="89" t="b">
        <v>0</v>
      </c>
      <c r="H1444" s="89" t="b">
        <v>0</v>
      </c>
      <c r="I1444" s="89" t="b">
        <v>0</v>
      </c>
      <c r="J1444" s="89" t="b">
        <v>0</v>
      </c>
      <c r="K1444" s="89" t="b">
        <v>0</v>
      </c>
      <c r="L1444" s="89" t="b">
        <v>0</v>
      </c>
    </row>
    <row r="1445" spans="1:12" ht="15">
      <c r="A1445" s="90" t="s">
        <v>1455</v>
      </c>
      <c r="B1445" s="89" t="s">
        <v>1456</v>
      </c>
      <c r="C1445" s="89">
        <v>2</v>
      </c>
      <c r="D1445" s="103">
        <v>0</v>
      </c>
      <c r="E1445" s="103">
        <v>1.4803263945948737</v>
      </c>
      <c r="F1445" s="89" t="s">
        <v>1397</v>
      </c>
      <c r="G1445" s="89" t="b">
        <v>0</v>
      </c>
      <c r="H1445" s="89" t="b">
        <v>0</v>
      </c>
      <c r="I1445" s="89" t="b">
        <v>0</v>
      </c>
      <c r="J1445" s="89" t="b">
        <v>0</v>
      </c>
      <c r="K1445" s="89" t="b">
        <v>0</v>
      </c>
      <c r="L1445" s="89" t="b">
        <v>0</v>
      </c>
    </row>
    <row r="1446" spans="1:12" ht="15">
      <c r="A1446" s="90" t="s">
        <v>1843</v>
      </c>
      <c r="B1446" s="89" t="s">
        <v>2321</v>
      </c>
      <c r="C1446" s="89">
        <v>2</v>
      </c>
      <c r="D1446" s="103">
        <v>0</v>
      </c>
      <c r="E1446" s="103">
        <v>1.2584776449785176</v>
      </c>
      <c r="F1446" s="89" t="s">
        <v>1397</v>
      </c>
      <c r="G1446" s="89" t="b">
        <v>0</v>
      </c>
      <c r="H1446" s="89" t="b">
        <v>0</v>
      </c>
      <c r="I1446" s="89" t="b">
        <v>0</v>
      </c>
      <c r="J1446" s="89" t="b">
        <v>0</v>
      </c>
      <c r="K1446" s="89" t="b">
        <v>0</v>
      </c>
      <c r="L1446" s="89" t="b">
        <v>0</v>
      </c>
    </row>
    <row r="1447" spans="1:12" ht="15">
      <c r="A1447" s="90" t="s">
        <v>2026</v>
      </c>
      <c r="B1447" s="89" t="s">
        <v>1533</v>
      </c>
      <c r="C1447" s="89">
        <v>2</v>
      </c>
      <c r="D1447" s="103">
        <v>0</v>
      </c>
      <c r="E1447" s="103">
        <v>1.0032051398752113</v>
      </c>
      <c r="F1447" s="89" t="s">
        <v>1397</v>
      </c>
      <c r="G1447" s="89" t="b">
        <v>0</v>
      </c>
      <c r="H1447" s="89" t="b">
        <v>0</v>
      </c>
      <c r="I1447" s="89" t="b">
        <v>0</v>
      </c>
      <c r="J1447" s="89" t="b">
        <v>0</v>
      </c>
      <c r="K1447" s="89" t="b">
        <v>0</v>
      </c>
      <c r="L1447" s="89" t="b">
        <v>0</v>
      </c>
    </row>
    <row r="1448" spans="1:12" ht="15">
      <c r="A1448" s="90" t="s">
        <v>1458</v>
      </c>
      <c r="B1448" s="89" t="s">
        <v>2097</v>
      </c>
      <c r="C1448" s="89">
        <v>2</v>
      </c>
      <c r="D1448" s="103">
        <v>0</v>
      </c>
      <c r="E1448" s="103">
        <v>1.4345689040341987</v>
      </c>
      <c r="F1448" s="89" t="s">
        <v>1397</v>
      </c>
      <c r="G1448" s="89" t="b">
        <v>0</v>
      </c>
      <c r="H1448" s="89" t="b">
        <v>0</v>
      </c>
      <c r="I1448" s="89" t="b">
        <v>0</v>
      </c>
      <c r="J1448" s="89" t="b">
        <v>0</v>
      </c>
      <c r="K1448" s="89" t="b">
        <v>0</v>
      </c>
      <c r="L1448" s="89" t="b">
        <v>0</v>
      </c>
    </row>
    <row r="1449" spans="1:12" ht="15">
      <c r="A1449" s="90" t="s">
        <v>1582</v>
      </c>
      <c r="B1449" s="89" t="s">
        <v>1518</v>
      </c>
      <c r="C1449" s="89">
        <v>2</v>
      </c>
      <c r="D1449" s="103">
        <v>0</v>
      </c>
      <c r="E1449" s="103">
        <v>0.8782664032669115</v>
      </c>
      <c r="F1449" s="89" t="s">
        <v>1397</v>
      </c>
      <c r="G1449" s="89" t="b">
        <v>0</v>
      </c>
      <c r="H1449" s="89" t="b">
        <v>0</v>
      </c>
      <c r="I1449" s="89" t="b">
        <v>0</v>
      </c>
      <c r="J1449" s="89" t="b">
        <v>0</v>
      </c>
      <c r="K1449" s="89" t="b">
        <v>0</v>
      </c>
      <c r="L1449" s="89" t="b">
        <v>0</v>
      </c>
    </row>
    <row r="1450" spans="1:12" ht="15">
      <c r="A1450" s="90" t="s">
        <v>1235</v>
      </c>
      <c r="B1450" s="89" t="s">
        <v>1455</v>
      </c>
      <c r="C1450" s="89">
        <v>2</v>
      </c>
      <c r="D1450" s="103">
        <v>0</v>
      </c>
      <c r="E1450" s="103">
        <v>1.8325089127062364</v>
      </c>
      <c r="F1450" s="89" t="s">
        <v>1397</v>
      </c>
      <c r="G1450" s="89" t="b">
        <v>0</v>
      </c>
      <c r="H1450" s="89" t="b">
        <v>0</v>
      </c>
      <c r="I1450" s="89" t="b">
        <v>0</v>
      </c>
      <c r="J1450" s="89" t="b">
        <v>0</v>
      </c>
      <c r="K1450" s="89" t="b">
        <v>0</v>
      </c>
      <c r="L1450" s="89" t="b">
        <v>0</v>
      </c>
    </row>
    <row r="1451" spans="1:12" ht="15">
      <c r="A1451" s="90" t="s">
        <v>1843</v>
      </c>
      <c r="B1451" s="89" t="s">
        <v>3306</v>
      </c>
      <c r="C1451" s="89">
        <v>2</v>
      </c>
      <c r="D1451" s="103">
        <v>0</v>
      </c>
      <c r="E1451" s="103">
        <v>1.4345689040341987</v>
      </c>
      <c r="F1451" s="89" t="s">
        <v>1397</v>
      </c>
      <c r="G1451" s="89" t="b">
        <v>0</v>
      </c>
      <c r="H1451" s="89" t="b">
        <v>0</v>
      </c>
      <c r="I1451" s="89" t="b">
        <v>0</v>
      </c>
      <c r="J1451" s="89" t="b">
        <v>0</v>
      </c>
      <c r="K1451" s="89" t="b">
        <v>0</v>
      </c>
      <c r="L1451" s="89" t="b">
        <v>0</v>
      </c>
    </row>
    <row r="1452" spans="1:12" ht="15">
      <c r="A1452" s="90" t="s">
        <v>3274</v>
      </c>
      <c r="B1452" s="89" t="s">
        <v>2026</v>
      </c>
      <c r="C1452" s="89">
        <v>2</v>
      </c>
      <c r="D1452" s="103">
        <v>0</v>
      </c>
      <c r="E1452" s="103">
        <v>1.656417653650555</v>
      </c>
      <c r="F1452" s="89" t="s">
        <v>1397</v>
      </c>
      <c r="G1452" s="89" t="b">
        <v>0</v>
      </c>
      <c r="H1452" s="89" t="b">
        <v>0</v>
      </c>
      <c r="I1452" s="89" t="b">
        <v>0</v>
      </c>
      <c r="J1452" s="89" t="b">
        <v>0</v>
      </c>
      <c r="K1452" s="89" t="b">
        <v>0</v>
      </c>
      <c r="L1452" s="89" t="b">
        <v>0</v>
      </c>
    </row>
    <row r="1453" spans="1:12" ht="15">
      <c r="A1453" s="90" t="s">
        <v>1608</v>
      </c>
      <c r="B1453" s="89" t="s">
        <v>1491</v>
      </c>
      <c r="C1453" s="89">
        <v>2</v>
      </c>
      <c r="D1453" s="103">
        <v>0</v>
      </c>
      <c r="E1453" s="103">
        <v>1.070037866607755</v>
      </c>
      <c r="F1453" s="89" t="s">
        <v>1398</v>
      </c>
      <c r="G1453" s="89" t="b">
        <v>1</v>
      </c>
      <c r="H1453" s="89" t="b">
        <v>0</v>
      </c>
      <c r="I1453" s="89" t="b">
        <v>0</v>
      </c>
      <c r="J1453" s="89" t="b">
        <v>0</v>
      </c>
      <c r="K1453" s="89" t="b">
        <v>0</v>
      </c>
      <c r="L1453" s="89" t="b">
        <v>0</v>
      </c>
    </row>
    <row r="1454" spans="1:12" ht="15">
      <c r="A1454" s="90" t="s">
        <v>1457</v>
      </c>
      <c r="B1454" s="89" t="s">
        <v>2211</v>
      </c>
      <c r="C1454" s="89">
        <v>2</v>
      </c>
      <c r="D1454" s="103">
        <v>0</v>
      </c>
      <c r="E1454" s="103">
        <v>1.4712917110589385</v>
      </c>
      <c r="F1454" s="89" t="s">
        <v>1400</v>
      </c>
      <c r="G1454" s="89" t="b">
        <v>0</v>
      </c>
      <c r="H1454" s="89" t="b">
        <v>0</v>
      </c>
      <c r="I1454" s="89" t="b">
        <v>0</v>
      </c>
      <c r="J1454" s="89" t="b">
        <v>0</v>
      </c>
      <c r="K1454" s="89" t="b">
        <v>0</v>
      </c>
      <c r="L1454" s="89" t="b">
        <v>0</v>
      </c>
    </row>
    <row r="1455" spans="1:12" ht="15">
      <c r="A1455" s="90" t="s">
        <v>1890</v>
      </c>
      <c r="B1455" s="89" t="s">
        <v>1479</v>
      </c>
      <c r="C1455" s="89">
        <v>2</v>
      </c>
      <c r="D1455" s="103">
        <v>0</v>
      </c>
      <c r="E1455" s="103">
        <v>1.7723217067229198</v>
      </c>
      <c r="F1455" s="89" t="s">
        <v>1400</v>
      </c>
      <c r="G1455" s="89" t="b">
        <v>0</v>
      </c>
      <c r="H1455" s="89" t="b">
        <v>0</v>
      </c>
      <c r="I1455" s="89" t="b">
        <v>0</v>
      </c>
      <c r="J1455" s="89" t="b">
        <v>0</v>
      </c>
      <c r="K1455" s="89" t="b">
        <v>0</v>
      </c>
      <c r="L1455" s="89" t="b">
        <v>0</v>
      </c>
    </row>
    <row r="1456" spans="1:12" ht="15">
      <c r="A1456" s="90" t="s">
        <v>2360</v>
      </c>
      <c r="B1456" s="89" t="s">
        <v>2464</v>
      </c>
      <c r="C1456" s="89">
        <v>2</v>
      </c>
      <c r="D1456" s="103">
        <v>0</v>
      </c>
      <c r="E1456" s="103">
        <v>2.1702617153949575</v>
      </c>
      <c r="F1456" s="89" t="s">
        <v>1400</v>
      </c>
      <c r="G1456" s="89" t="b">
        <v>0</v>
      </c>
      <c r="H1456" s="89" t="b">
        <v>0</v>
      </c>
      <c r="I1456" s="89" t="b">
        <v>0</v>
      </c>
      <c r="J1456" s="89" t="b">
        <v>0</v>
      </c>
      <c r="K1456" s="89" t="b">
        <v>0</v>
      </c>
      <c r="L1456" s="89" t="b">
        <v>0</v>
      </c>
    </row>
    <row r="1457" spans="1:12" ht="15">
      <c r="A1457" s="90" t="s">
        <v>1556</v>
      </c>
      <c r="B1457" s="89" t="s">
        <v>2360</v>
      </c>
      <c r="C1457" s="89">
        <v>2</v>
      </c>
      <c r="D1457" s="103">
        <v>0</v>
      </c>
      <c r="E1457" s="103">
        <v>2.1702617153949575</v>
      </c>
      <c r="F1457" s="89" t="s">
        <v>1400</v>
      </c>
      <c r="G1457" s="89" t="b">
        <v>0</v>
      </c>
      <c r="H1457" s="89" t="b">
        <v>0</v>
      </c>
      <c r="I1457" s="89" t="b">
        <v>0</v>
      </c>
      <c r="J1457" s="89" t="b">
        <v>0</v>
      </c>
      <c r="K1457" s="89" t="b">
        <v>0</v>
      </c>
      <c r="L1457" s="89" t="b">
        <v>0</v>
      </c>
    </row>
    <row r="1458" spans="1:12" ht="15">
      <c r="A1458" s="90" t="s">
        <v>1499</v>
      </c>
      <c r="B1458" s="89" t="s">
        <v>2211</v>
      </c>
      <c r="C1458" s="89">
        <v>2</v>
      </c>
      <c r="D1458" s="103">
        <v>0</v>
      </c>
      <c r="E1458" s="103">
        <v>1.693140460675295</v>
      </c>
      <c r="F1458" s="89" t="s">
        <v>1400</v>
      </c>
      <c r="G1458" s="89" t="b">
        <v>0</v>
      </c>
      <c r="H1458" s="89" t="b">
        <v>0</v>
      </c>
      <c r="I1458" s="89" t="b">
        <v>0</v>
      </c>
      <c r="J1458" s="89" t="b">
        <v>0</v>
      </c>
      <c r="K1458" s="89" t="b">
        <v>0</v>
      </c>
      <c r="L1458" s="89" t="b">
        <v>0</v>
      </c>
    </row>
    <row r="1459" spans="1:12" ht="15">
      <c r="A1459" s="90" t="s">
        <v>2276</v>
      </c>
      <c r="B1459" s="89" t="s">
        <v>1457</v>
      </c>
      <c r="C1459" s="89">
        <v>2</v>
      </c>
      <c r="D1459" s="103">
        <v>0</v>
      </c>
      <c r="E1459" s="103">
        <v>1.4712917110589385</v>
      </c>
      <c r="F1459" s="89" t="s">
        <v>1400</v>
      </c>
      <c r="G1459" s="89" t="b">
        <v>1</v>
      </c>
      <c r="H1459" s="89" t="b">
        <v>0</v>
      </c>
      <c r="I1459" s="89" t="b">
        <v>0</v>
      </c>
      <c r="J1459" s="89" t="b">
        <v>0</v>
      </c>
      <c r="K1459" s="89" t="b">
        <v>0</v>
      </c>
      <c r="L1459" s="89" t="b">
        <v>0</v>
      </c>
    </row>
    <row r="1460" spans="1:12" ht="15">
      <c r="A1460" s="90" t="s">
        <v>3411</v>
      </c>
      <c r="B1460" s="89" t="s">
        <v>1556</v>
      </c>
      <c r="C1460" s="89">
        <v>2</v>
      </c>
      <c r="D1460" s="103">
        <v>0</v>
      </c>
      <c r="E1460" s="103">
        <v>2.1702617153949575</v>
      </c>
      <c r="F1460" s="89" t="s">
        <v>1400</v>
      </c>
      <c r="G1460" s="89" t="b">
        <v>0</v>
      </c>
      <c r="H1460" s="89" t="b">
        <v>0</v>
      </c>
      <c r="I1460" s="89" t="b">
        <v>0</v>
      </c>
      <c r="J1460" s="89" t="b">
        <v>0</v>
      </c>
      <c r="K1460" s="89" t="b">
        <v>0</v>
      </c>
      <c r="L1460" s="89" t="b">
        <v>0</v>
      </c>
    </row>
    <row r="1461" spans="1:12" ht="15">
      <c r="A1461" s="90" t="s">
        <v>1455</v>
      </c>
      <c r="B1461" s="89" t="s">
        <v>1457</v>
      </c>
      <c r="C1461" s="89">
        <v>2</v>
      </c>
      <c r="D1461" s="103">
        <v>0</v>
      </c>
      <c r="E1461" s="103">
        <v>1.2952004520032572</v>
      </c>
      <c r="F1461" s="89" t="s">
        <v>1400</v>
      </c>
      <c r="G1461" s="89" t="b">
        <v>0</v>
      </c>
      <c r="H1461" s="89" t="b">
        <v>0</v>
      </c>
      <c r="I1461" s="89" t="b">
        <v>0</v>
      </c>
      <c r="J1461" s="89" t="b">
        <v>0</v>
      </c>
      <c r="K1461" s="89" t="b">
        <v>0</v>
      </c>
      <c r="L1461" s="89" t="b">
        <v>0</v>
      </c>
    </row>
    <row r="1462" spans="1:12" ht="15">
      <c r="A1462" s="90" t="s">
        <v>2211</v>
      </c>
      <c r="B1462" s="89" t="s">
        <v>2207</v>
      </c>
      <c r="C1462" s="89">
        <v>2</v>
      </c>
      <c r="D1462" s="103">
        <v>0</v>
      </c>
      <c r="E1462" s="103">
        <v>1.693140460675295</v>
      </c>
      <c r="F1462" s="89" t="s">
        <v>1400</v>
      </c>
      <c r="G1462" s="89" t="b">
        <v>0</v>
      </c>
      <c r="H1462" s="89" t="b">
        <v>0</v>
      </c>
      <c r="I1462" s="89" t="b">
        <v>0</v>
      </c>
      <c r="J1462" s="89" t="b">
        <v>0</v>
      </c>
      <c r="K1462" s="89" t="b">
        <v>0</v>
      </c>
      <c r="L1462" s="89" t="b">
        <v>0</v>
      </c>
    </row>
    <row r="1463" spans="1:12" ht="15">
      <c r="A1463" s="90" t="s">
        <v>1524</v>
      </c>
      <c r="B1463" s="89" t="s">
        <v>1499</v>
      </c>
      <c r="C1463" s="89">
        <v>2</v>
      </c>
      <c r="D1463" s="103">
        <v>0</v>
      </c>
      <c r="E1463" s="103">
        <v>1.693140460675295</v>
      </c>
      <c r="F1463" s="89" t="s">
        <v>1400</v>
      </c>
      <c r="G1463" s="89" t="b">
        <v>0</v>
      </c>
      <c r="H1463" s="89" t="b">
        <v>0</v>
      </c>
      <c r="I1463" s="89" t="b">
        <v>0</v>
      </c>
      <c r="J1463" s="89" t="b">
        <v>0</v>
      </c>
      <c r="K1463" s="89" t="b">
        <v>0</v>
      </c>
      <c r="L1463" s="89" t="b">
        <v>0</v>
      </c>
    </row>
    <row r="1464" spans="1:12" ht="15">
      <c r="A1464" s="90" t="s">
        <v>1543</v>
      </c>
      <c r="B1464" s="89" t="s">
        <v>1923</v>
      </c>
      <c r="C1464" s="89">
        <v>3</v>
      </c>
      <c r="D1464" s="103">
        <v>0</v>
      </c>
      <c r="E1464" s="103">
        <v>1.6595993124367443</v>
      </c>
      <c r="F1464" s="89" t="s">
        <v>1401</v>
      </c>
      <c r="G1464" s="89" t="b">
        <v>0</v>
      </c>
      <c r="H1464" s="89" t="b">
        <v>0</v>
      </c>
      <c r="I1464" s="89" t="b">
        <v>0</v>
      </c>
      <c r="J1464" s="89" t="b">
        <v>0</v>
      </c>
      <c r="K1464" s="89" t="b">
        <v>0</v>
      </c>
      <c r="L1464" s="89" t="b">
        <v>0</v>
      </c>
    </row>
    <row r="1465" spans="1:12" ht="15">
      <c r="A1465" s="90" t="s">
        <v>1498</v>
      </c>
      <c r="B1465" s="89" t="s">
        <v>1469</v>
      </c>
      <c r="C1465" s="89">
        <v>2</v>
      </c>
      <c r="D1465" s="103">
        <v>0</v>
      </c>
      <c r="E1465" s="103">
        <v>1.6595993124367443</v>
      </c>
      <c r="F1465" s="89" t="s">
        <v>1401</v>
      </c>
      <c r="G1465" s="89" t="b">
        <v>0</v>
      </c>
      <c r="H1465" s="89" t="b">
        <v>0</v>
      </c>
      <c r="I1465" s="89" t="b">
        <v>0</v>
      </c>
      <c r="J1465" s="89" t="b">
        <v>0</v>
      </c>
      <c r="K1465" s="89" t="b">
        <v>0</v>
      </c>
      <c r="L1465" s="89" t="b">
        <v>0</v>
      </c>
    </row>
    <row r="1466" spans="1:12" ht="15">
      <c r="A1466" s="90" t="s">
        <v>1456</v>
      </c>
      <c r="B1466" s="89" t="s">
        <v>1478</v>
      </c>
      <c r="C1466" s="89">
        <v>2</v>
      </c>
      <c r="D1466" s="103">
        <v>0</v>
      </c>
      <c r="E1466" s="103">
        <v>1.437750562820388</v>
      </c>
      <c r="F1466" s="89" t="s">
        <v>1401</v>
      </c>
      <c r="G1466" s="89" t="b">
        <v>0</v>
      </c>
      <c r="H1466" s="89" t="b">
        <v>0</v>
      </c>
      <c r="I1466" s="89" t="b">
        <v>0</v>
      </c>
      <c r="J1466" s="89" t="b">
        <v>0</v>
      </c>
      <c r="K1466" s="89" t="b">
        <v>0</v>
      </c>
      <c r="L1466" s="89" t="b">
        <v>0</v>
      </c>
    </row>
    <row r="1467" spans="1:12" ht="15">
      <c r="A1467" s="90" t="s">
        <v>1923</v>
      </c>
      <c r="B1467" s="89" t="s">
        <v>3444</v>
      </c>
      <c r="C1467" s="89">
        <v>2</v>
      </c>
      <c r="D1467" s="103">
        <v>0</v>
      </c>
      <c r="E1467" s="103">
        <v>1.6595993124367443</v>
      </c>
      <c r="F1467" s="89" t="s">
        <v>1401</v>
      </c>
      <c r="G1467" s="89" t="b">
        <v>0</v>
      </c>
      <c r="H1467" s="89" t="b">
        <v>0</v>
      </c>
      <c r="I1467" s="89" t="b">
        <v>0</v>
      </c>
      <c r="J1467" s="89" t="b">
        <v>0</v>
      </c>
      <c r="K1467" s="89" t="b">
        <v>0</v>
      </c>
      <c r="L1467" s="89" t="b">
        <v>0</v>
      </c>
    </row>
    <row r="1468" spans="1:12" ht="15">
      <c r="A1468" s="90" t="s">
        <v>1457</v>
      </c>
      <c r="B1468" s="89" t="s">
        <v>1472</v>
      </c>
      <c r="C1468" s="89">
        <v>2</v>
      </c>
      <c r="D1468" s="103">
        <v>0</v>
      </c>
      <c r="E1468" s="103">
        <v>1.358569316772763</v>
      </c>
      <c r="F1468" s="89" t="s">
        <v>1401</v>
      </c>
      <c r="G1468" s="89" t="b">
        <v>0</v>
      </c>
      <c r="H1468" s="89" t="b">
        <v>0</v>
      </c>
      <c r="I1468" s="89" t="b">
        <v>0</v>
      </c>
      <c r="J1468" s="89" t="b">
        <v>0</v>
      </c>
      <c r="K1468" s="89" t="b">
        <v>0</v>
      </c>
      <c r="L1468" s="89" t="b">
        <v>0</v>
      </c>
    </row>
    <row r="1469" spans="1:12" ht="15">
      <c r="A1469" s="90" t="s">
        <v>1459</v>
      </c>
      <c r="B1469" s="89" t="s">
        <v>1457</v>
      </c>
      <c r="C1469" s="89">
        <v>2</v>
      </c>
      <c r="D1469" s="103">
        <v>0</v>
      </c>
      <c r="E1469" s="103">
        <v>1.2336305801644631</v>
      </c>
      <c r="F1469" s="89" t="s">
        <v>1401</v>
      </c>
      <c r="G1469" s="89" t="b">
        <v>0</v>
      </c>
      <c r="H1469" s="89" t="b">
        <v>0</v>
      </c>
      <c r="I1469" s="89" t="b">
        <v>0</v>
      </c>
      <c r="J1469" s="89" t="b">
        <v>0</v>
      </c>
      <c r="K1469" s="89" t="b">
        <v>0</v>
      </c>
      <c r="L1469" s="89" t="b">
        <v>0</v>
      </c>
    </row>
    <row r="1470" spans="1:12" ht="15">
      <c r="A1470" s="90" t="s">
        <v>1459</v>
      </c>
      <c r="B1470" s="89" t="s">
        <v>1471</v>
      </c>
      <c r="C1470" s="89">
        <v>2</v>
      </c>
      <c r="D1470" s="103">
        <v>0</v>
      </c>
      <c r="E1470" s="103">
        <v>1.5346605758284444</v>
      </c>
      <c r="F1470" s="89" t="s">
        <v>1401</v>
      </c>
      <c r="G1470" s="89" t="b">
        <v>0</v>
      </c>
      <c r="H1470" s="89" t="b">
        <v>0</v>
      </c>
      <c r="I1470" s="89" t="b">
        <v>0</v>
      </c>
      <c r="J1470" s="89" t="b">
        <v>0</v>
      </c>
      <c r="K1470" s="89" t="b">
        <v>0</v>
      </c>
      <c r="L1470" s="89" t="b">
        <v>0</v>
      </c>
    </row>
    <row r="1471" spans="1:12" ht="15">
      <c r="A1471" s="90" t="s">
        <v>1549</v>
      </c>
      <c r="B1471" s="89" t="s">
        <v>1498</v>
      </c>
      <c r="C1471" s="89">
        <v>2</v>
      </c>
      <c r="D1471" s="103">
        <v>0</v>
      </c>
      <c r="E1471" s="103">
        <v>1.8356905714924256</v>
      </c>
      <c r="F1471" s="89" t="s">
        <v>1401</v>
      </c>
      <c r="G1471" s="89" t="b">
        <v>0</v>
      </c>
      <c r="H1471" s="89" t="b">
        <v>0</v>
      </c>
      <c r="I1471" s="89" t="b">
        <v>0</v>
      </c>
      <c r="J1471" s="89" t="b">
        <v>0</v>
      </c>
      <c r="K1471" s="89" t="b">
        <v>0</v>
      </c>
      <c r="L1471" s="89" t="b">
        <v>0</v>
      </c>
    </row>
    <row r="1472" spans="1:12" ht="15">
      <c r="A1472" s="90" t="s">
        <v>1501</v>
      </c>
      <c r="B1472" s="89" t="s">
        <v>1992</v>
      </c>
      <c r="C1472" s="89">
        <v>3</v>
      </c>
      <c r="D1472" s="103">
        <v>0</v>
      </c>
      <c r="E1472" s="103">
        <v>1.2491983573911127</v>
      </c>
      <c r="F1472" s="89" t="s">
        <v>1402</v>
      </c>
      <c r="G1472" s="89" t="b">
        <v>0</v>
      </c>
      <c r="H1472" s="89" t="b">
        <v>0</v>
      </c>
      <c r="I1472" s="89" t="b">
        <v>0</v>
      </c>
      <c r="J1472" s="89" t="b">
        <v>0</v>
      </c>
      <c r="K1472" s="89" t="b">
        <v>0</v>
      </c>
      <c r="L1472" s="89" t="b">
        <v>0</v>
      </c>
    </row>
    <row r="1473" spans="1:12" ht="15">
      <c r="A1473" s="90" t="s">
        <v>1475</v>
      </c>
      <c r="B1473" s="89" t="s">
        <v>1525</v>
      </c>
      <c r="C1473" s="89">
        <v>2</v>
      </c>
      <c r="D1473" s="103">
        <v>0</v>
      </c>
      <c r="E1473" s="103">
        <v>0.9481683617271317</v>
      </c>
      <c r="F1473" s="89" t="s">
        <v>1402</v>
      </c>
      <c r="G1473" s="89" t="b">
        <v>0</v>
      </c>
      <c r="H1473" s="89" t="b">
        <v>0</v>
      </c>
      <c r="I1473" s="89" t="b">
        <v>0</v>
      </c>
      <c r="J1473" s="89" t="b">
        <v>0</v>
      </c>
      <c r="K1473" s="89" t="b">
        <v>0</v>
      </c>
      <c r="L1473" s="89" t="b">
        <v>0</v>
      </c>
    </row>
    <row r="1474" spans="1:12" ht="15">
      <c r="A1474" s="90" t="s">
        <v>1792</v>
      </c>
      <c r="B1474" s="89" t="s">
        <v>1475</v>
      </c>
      <c r="C1474" s="89">
        <v>2</v>
      </c>
      <c r="D1474" s="103">
        <v>0</v>
      </c>
      <c r="E1474" s="103">
        <v>1.249198357391113</v>
      </c>
      <c r="F1474" s="89" t="s">
        <v>1402</v>
      </c>
      <c r="G1474" s="89" t="b">
        <v>0</v>
      </c>
      <c r="H1474" s="89" t="b">
        <v>0</v>
      </c>
      <c r="I1474" s="89" t="b">
        <v>0</v>
      </c>
      <c r="J1474" s="89" t="b">
        <v>0</v>
      </c>
      <c r="K1474" s="89" t="b">
        <v>0</v>
      </c>
      <c r="L1474" s="89" t="b">
        <v>0</v>
      </c>
    </row>
    <row r="1475" spans="1:12" ht="15">
      <c r="A1475" s="90" t="s">
        <v>1560</v>
      </c>
      <c r="B1475" s="89" t="s">
        <v>1462</v>
      </c>
      <c r="C1475" s="89">
        <v>2</v>
      </c>
      <c r="D1475" s="103">
        <v>0</v>
      </c>
      <c r="E1475" s="103">
        <v>1.3741370939994129</v>
      </c>
      <c r="F1475" s="89" t="s">
        <v>1402</v>
      </c>
      <c r="G1475" s="89" t="b">
        <v>0</v>
      </c>
      <c r="H1475" s="89" t="b">
        <v>0</v>
      </c>
      <c r="I1475" s="89" t="b">
        <v>0</v>
      </c>
      <c r="J1475" s="89" t="b">
        <v>0</v>
      </c>
      <c r="K1475" s="89" t="b">
        <v>0</v>
      </c>
      <c r="L1475" s="89" t="b">
        <v>0</v>
      </c>
    </row>
    <row r="1476" spans="1:12" ht="15">
      <c r="A1476" s="90" t="s">
        <v>1475</v>
      </c>
      <c r="B1476" s="89" t="s">
        <v>1560</v>
      </c>
      <c r="C1476" s="89">
        <v>2</v>
      </c>
      <c r="D1476" s="103">
        <v>0</v>
      </c>
      <c r="E1476" s="103">
        <v>1.249198357391113</v>
      </c>
      <c r="F1476" s="89" t="s">
        <v>1402</v>
      </c>
      <c r="G1476" s="89" t="b">
        <v>0</v>
      </c>
      <c r="H1476" s="89" t="b">
        <v>0</v>
      </c>
      <c r="I1476" s="89" t="b">
        <v>0</v>
      </c>
      <c r="J1476" s="89" t="b">
        <v>0</v>
      </c>
      <c r="K1476" s="89" t="b">
        <v>0</v>
      </c>
      <c r="L1476" s="89" t="b">
        <v>0</v>
      </c>
    </row>
    <row r="1477" spans="1:12" ht="15">
      <c r="A1477" s="90" t="s">
        <v>1653</v>
      </c>
      <c r="B1477" s="89" t="s">
        <v>1497</v>
      </c>
      <c r="C1477" s="89">
        <v>2</v>
      </c>
      <c r="D1477" s="103">
        <v>0</v>
      </c>
      <c r="E1477" s="103">
        <v>1.290034611362518</v>
      </c>
      <c r="F1477" s="89" t="s">
        <v>1403</v>
      </c>
      <c r="G1477" s="89" t="b">
        <v>0</v>
      </c>
      <c r="H1477" s="89" t="b">
        <v>0</v>
      </c>
      <c r="I1477" s="89" t="b">
        <v>0</v>
      </c>
      <c r="J1477" s="89" t="b">
        <v>0</v>
      </c>
      <c r="K1477" s="89" t="b">
        <v>0</v>
      </c>
      <c r="L1477" s="89" t="b">
        <v>0</v>
      </c>
    </row>
    <row r="1478" spans="1:12" ht="15">
      <c r="A1478" s="90" t="s">
        <v>1457</v>
      </c>
      <c r="B1478" s="89" t="s">
        <v>3268</v>
      </c>
      <c r="C1478" s="89">
        <v>2</v>
      </c>
      <c r="D1478" s="103">
        <v>0</v>
      </c>
      <c r="E1478" s="103">
        <v>1.290034611362518</v>
      </c>
      <c r="F1478" s="89" t="s">
        <v>1403</v>
      </c>
      <c r="G1478" s="89" t="b">
        <v>0</v>
      </c>
      <c r="H1478" s="89" t="b">
        <v>0</v>
      </c>
      <c r="I1478" s="89" t="b">
        <v>0</v>
      </c>
      <c r="J1478" s="89" t="b">
        <v>0</v>
      </c>
      <c r="K1478" s="89" t="b">
        <v>0</v>
      </c>
      <c r="L1478" s="89" t="b">
        <v>0</v>
      </c>
    </row>
    <row r="1479" spans="1:12" ht="15">
      <c r="A1479" s="90" t="s">
        <v>1649</v>
      </c>
      <c r="B1479" s="89" t="s">
        <v>1976</v>
      </c>
      <c r="C1479" s="89">
        <v>2</v>
      </c>
      <c r="D1479" s="103">
        <v>0</v>
      </c>
      <c r="E1479" s="103">
        <v>1.8721562727482928</v>
      </c>
      <c r="F1479" s="89" t="s">
        <v>1404</v>
      </c>
      <c r="G1479" s="89" t="b">
        <v>0</v>
      </c>
      <c r="H1479" s="89" t="b">
        <v>0</v>
      </c>
      <c r="I1479" s="89" t="b">
        <v>0</v>
      </c>
      <c r="J1479" s="89" t="b">
        <v>0</v>
      </c>
      <c r="K1479" s="89" t="b">
        <v>0</v>
      </c>
      <c r="L1479" s="89" t="b">
        <v>0</v>
      </c>
    </row>
    <row r="1480" spans="1:12" ht="15">
      <c r="A1480" s="90" t="s">
        <v>1486</v>
      </c>
      <c r="B1480" s="89" t="s">
        <v>1469</v>
      </c>
      <c r="C1480" s="89">
        <v>2</v>
      </c>
      <c r="D1480" s="103">
        <v>0</v>
      </c>
      <c r="E1480" s="103">
        <v>1.0940050223646494</v>
      </c>
      <c r="F1480" s="89" t="s">
        <v>1404</v>
      </c>
      <c r="G1480" s="89" t="b">
        <v>0</v>
      </c>
      <c r="H1480" s="89" t="b">
        <v>0</v>
      </c>
      <c r="I1480" s="89" t="b">
        <v>0</v>
      </c>
      <c r="J1480" s="89" t="b">
        <v>0</v>
      </c>
      <c r="K1480" s="89" t="b">
        <v>0</v>
      </c>
      <c r="L1480" s="89" t="b">
        <v>0</v>
      </c>
    </row>
    <row r="1481" spans="1:12" ht="15">
      <c r="A1481" s="90" t="s">
        <v>1486</v>
      </c>
      <c r="B1481" s="89" t="s">
        <v>1534</v>
      </c>
      <c r="C1481" s="89">
        <v>2</v>
      </c>
      <c r="D1481" s="103">
        <v>0</v>
      </c>
      <c r="E1481" s="103">
        <v>1.2700962814203305</v>
      </c>
      <c r="F1481" s="89" t="s">
        <v>1404</v>
      </c>
      <c r="G1481" s="89" t="b">
        <v>0</v>
      </c>
      <c r="H1481" s="89" t="b">
        <v>0</v>
      </c>
      <c r="I1481" s="89" t="b">
        <v>0</v>
      </c>
      <c r="J1481" s="89" t="b">
        <v>0</v>
      </c>
      <c r="K1481" s="89" t="b">
        <v>0</v>
      </c>
      <c r="L1481" s="89" t="b">
        <v>0</v>
      </c>
    </row>
    <row r="1482" spans="1:12" ht="15">
      <c r="A1482" s="90" t="s">
        <v>1967</v>
      </c>
      <c r="B1482" s="89" t="s">
        <v>2114</v>
      </c>
      <c r="C1482" s="89">
        <v>2</v>
      </c>
      <c r="D1482" s="103">
        <v>0</v>
      </c>
      <c r="E1482" s="103">
        <v>1.5711262770843117</v>
      </c>
      <c r="F1482" s="89" t="s">
        <v>1404</v>
      </c>
      <c r="G1482" s="89" t="b">
        <v>0</v>
      </c>
      <c r="H1482" s="89" t="b">
        <v>0</v>
      </c>
      <c r="I1482" s="89" t="b">
        <v>0</v>
      </c>
      <c r="J1482" s="89" t="b">
        <v>0</v>
      </c>
      <c r="K1482" s="89" t="b">
        <v>0</v>
      </c>
      <c r="L1482" s="89" t="b">
        <v>0</v>
      </c>
    </row>
    <row r="1483" spans="1:12" ht="15">
      <c r="A1483" s="90" t="s">
        <v>1482</v>
      </c>
      <c r="B1483" s="89" t="s">
        <v>1632</v>
      </c>
      <c r="C1483" s="89">
        <v>2</v>
      </c>
      <c r="D1483" s="103">
        <v>0</v>
      </c>
      <c r="E1483" s="103">
        <v>1.2700962814203305</v>
      </c>
      <c r="F1483" s="89" t="s">
        <v>1404</v>
      </c>
      <c r="G1483" s="89" t="b">
        <v>0</v>
      </c>
      <c r="H1483" s="89" t="b">
        <v>0</v>
      </c>
      <c r="I1483" s="89" t="b">
        <v>0</v>
      </c>
      <c r="J1483" s="89" t="b">
        <v>0</v>
      </c>
      <c r="K1483" s="89" t="b">
        <v>0</v>
      </c>
      <c r="L1483" s="89" t="b">
        <v>0</v>
      </c>
    </row>
    <row r="1484" spans="1:12" ht="15">
      <c r="A1484" s="90" t="s">
        <v>1976</v>
      </c>
      <c r="B1484" s="89" t="s">
        <v>1648</v>
      </c>
      <c r="C1484" s="89">
        <v>2</v>
      </c>
      <c r="D1484" s="103">
        <v>0</v>
      </c>
      <c r="E1484" s="103">
        <v>1.4742162640762553</v>
      </c>
      <c r="F1484" s="89" t="s">
        <v>1404</v>
      </c>
      <c r="G1484" s="89" t="b">
        <v>0</v>
      </c>
      <c r="H1484" s="89" t="b">
        <v>0</v>
      </c>
      <c r="I1484" s="89" t="b">
        <v>0</v>
      </c>
      <c r="J1484" s="89" t="b">
        <v>0</v>
      </c>
      <c r="K1484" s="89" t="b">
        <v>0</v>
      </c>
      <c r="L1484" s="89" t="b">
        <v>0</v>
      </c>
    </row>
    <row r="1485" spans="1:12" ht="15">
      <c r="A1485" s="90" t="s">
        <v>1824</v>
      </c>
      <c r="B1485" s="89" t="s">
        <v>1632</v>
      </c>
      <c r="C1485" s="89">
        <v>2</v>
      </c>
      <c r="D1485" s="103">
        <v>0</v>
      </c>
      <c r="E1485" s="103">
        <v>1.173186268412274</v>
      </c>
      <c r="F1485" s="89" t="s">
        <v>1404</v>
      </c>
      <c r="G1485" s="89" t="b">
        <v>0</v>
      </c>
      <c r="H1485" s="89" t="b">
        <v>0</v>
      </c>
      <c r="I1485" s="89" t="b">
        <v>0</v>
      </c>
      <c r="J1485" s="89" t="b">
        <v>0</v>
      </c>
      <c r="K1485" s="89" t="b">
        <v>0</v>
      </c>
      <c r="L1485" s="89" t="b">
        <v>0</v>
      </c>
    </row>
    <row r="1486" spans="1:12" ht="15">
      <c r="A1486" s="90" t="s">
        <v>1648</v>
      </c>
      <c r="B1486" s="89" t="s">
        <v>3313</v>
      </c>
      <c r="C1486" s="89">
        <v>2</v>
      </c>
      <c r="D1486" s="103">
        <v>0</v>
      </c>
      <c r="E1486" s="103">
        <v>1.4742162640762553</v>
      </c>
      <c r="F1486" s="89" t="s">
        <v>1404</v>
      </c>
      <c r="G1486" s="89" t="b">
        <v>0</v>
      </c>
      <c r="H1486" s="89" t="b">
        <v>0</v>
      </c>
      <c r="I1486" s="89" t="b">
        <v>0</v>
      </c>
      <c r="J1486" s="89" t="b">
        <v>0</v>
      </c>
      <c r="K1486" s="89" t="b">
        <v>0</v>
      </c>
      <c r="L1486" s="89" t="b">
        <v>0</v>
      </c>
    </row>
    <row r="1487" spans="1:12" ht="15">
      <c r="A1487" s="90" t="s">
        <v>1824</v>
      </c>
      <c r="B1487" s="89" t="s">
        <v>1482</v>
      </c>
      <c r="C1487" s="89">
        <v>2</v>
      </c>
      <c r="D1487" s="103">
        <v>0</v>
      </c>
      <c r="E1487" s="103">
        <v>1.173186268412274</v>
      </c>
      <c r="F1487" s="89" t="s">
        <v>1404</v>
      </c>
      <c r="G1487" s="89" t="b">
        <v>0</v>
      </c>
      <c r="H1487" s="89" t="b">
        <v>0</v>
      </c>
      <c r="I1487" s="89" t="b">
        <v>0</v>
      </c>
      <c r="J1487" s="89" t="b">
        <v>0</v>
      </c>
      <c r="K1487" s="89" t="b">
        <v>0</v>
      </c>
      <c r="L1487" s="89" t="b">
        <v>0</v>
      </c>
    </row>
    <row r="1488" spans="1:12" ht="15">
      <c r="A1488" s="90" t="s">
        <v>2904</v>
      </c>
      <c r="B1488" s="89" t="s">
        <v>1718</v>
      </c>
      <c r="C1488" s="89">
        <v>2</v>
      </c>
      <c r="D1488" s="103">
        <v>0</v>
      </c>
      <c r="E1488" s="103">
        <v>1.5711262770843117</v>
      </c>
      <c r="F1488" s="89" t="s">
        <v>1404</v>
      </c>
      <c r="G1488" s="89" t="b">
        <v>0</v>
      </c>
      <c r="H1488" s="89" t="b">
        <v>0</v>
      </c>
      <c r="I1488" s="89" t="b">
        <v>0</v>
      </c>
      <c r="J1488" s="89" t="b">
        <v>0</v>
      </c>
      <c r="K1488" s="89" t="b">
        <v>0</v>
      </c>
      <c r="L1488" s="89" t="b">
        <v>0</v>
      </c>
    </row>
    <row r="1489" spans="1:12" ht="15">
      <c r="A1489" s="90" t="s">
        <v>3327</v>
      </c>
      <c r="B1489" s="89" t="s">
        <v>1470</v>
      </c>
      <c r="C1489" s="89">
        <v>2</v>
      </c>
      <c r="D1489" s="103">
        <v>0</v>
      </c>
      <c r="E1489" s="103">
        <v>1.4471580313422192</v>
      </c>
      <c r="F1489" s="89" t="s">
        <v>1405</v>
      </c>
      <c r="G1489" s="89" t="b">
        <v>0</v>
      </c>
      <c r="H1489" s="89" t="b">
        <v>0</v>
      </c>
      <c r="I1489" s="89" t="b">
        <v>0</v>
      </c>
      <c r="J1489" s="89" t="b">
        <v>0</v>
      </c>
      <c r="K1489" s="89" t="b">
        <v>0</v>
      </c>
      <c r="L1489" s="89" t="b">
        <v>0</v>
      </c>
    </row>
    <row r="1490" spans="1:12" ht="15">
      <c r="A1490" s="90" t="s">
        <v>1463</v>
      </c>
      <c r="B1490" s="89" t="s">
        <v>1724</v>
      </c>
      <c r="C1490" s="89">
        <v>7</v>
      </c>
      <c r="D1490" s="103">
        <v>0</v>
      </c>
      <c r="E1490" s="103">
        <v>1.7130102616162928</v>
      </c>
      <c r="F1490" s="89" t="s">
        <v>1406</v>
      </c>
      <c r="G1490" s="89" t="b">
        <v>0</v>
      </c>
      <c r="H1490" s="89" t="b">
        <v>0</v>
      </c>
      <c r="I1490" s="89" t="b">
        <v>0</v>
      </c>
      <c r="J1490" s="89" t="b">
        <v>0</v>
      </c>
      <c r="K1490" s="89" t="b">
        <v>0</v>
      </c>
      <c r="L1490" s="89" t="b">
        <v>0</v>
      </c>
    </row>
    <row r="1491" spans="1:12" ht="15">
      <c r="A1491" s="90" t="s">
        <v>1662</v>
      </c>
      <c r="B1491" s="89" t="s">
        <v>1463</v>
      </c>
      <c r="C1491" s="89">
        <v>6</v>
      </c>
      <c r="D1491" s="103">
        <v>0</v>
      </c>
      <c r="E1491" s="103">
        <v>1.7130102616162928</v>
      </c>
      <c r="F1491" s="89" t="s">
        <v>1406</v>
      </c>
      <c r="G1491" s="89" t="b">
        <v>0</v>
      </c>
      <c r="H1491" s="89" t="b">
        <v>0</v>
      </c>
      <c r="I1491" s="89" t="b">
        <v>0</v>
      </c>
      <c r="J1491" s="89" t="b">
        <v>0</v>
      </c>
      <c r="K1491" s="89" t="b">
        <v>0</v>
      </c>
      <c r="L1491" s="89" t="b">
        <v>0</v>
      </c>
    </row>
    <row r="1492" spans="1:12" ht="15">
      <c r="A1492" s="90" t="s">
        <v>1752</v>
      </c>
      <c r="B1492" s="89" t="s">
        <v>1683</v>
      </c>
      <c r="C1492" s="89">
        <v>6</v>
      </c>
      <c r="D1492" s="103">
        <v>0</v>
      </c>
      <c r="E1492" s="103">
        <v>1.9560483103025872</v>
      </c>
      <c r="F1492" s="89" t="s">
        <v>1406</v>
      </c>
      <c r="G1492" s="89" t="b">
        <v>0</v>
      </c>
      <c r="H1492" s="89" t="b">
        <v>0</v>
      </c>
      <c r="I1492" s="89" t="b">
        <v>0</v>
      </c>
      <c r="J1492" s="89" t="b">
        <v>0</v>
      </c>
      <c r="K1492" s="89" t="b">
        <v>0</v>
      </c>
      <c r="L1492" s="89" t="b">
        <v>0</v>
      </c>
    </row>
    <row r="1493" spans="1:12" ht="15">
      <c r="A1493" s="90" t="s">
        <v>1457</v>
      </c>
      <c r="B1493" s="89" t="s">
        <v>1497</v>
      </c>
      <c r="C1493" s="89">
        <v>5</v>
      </c>
      <c r="D1493" s="103">
        <v>0</v>
      </c>
      <c r="E1493" s="103">
        <v>1.655018314638606</v>
      </c>
      <c r="F1493" s="89" t="s">
        <v>1406</v>
      </c>
      <c r="G1493" s="89" t="b">
        <v>0</v>
      </c>
      <c r="H1493" s="89" t="b">
        <v>0</v>
      </c>
      <c r="I1493" s="89" t="b">
        <v>0</v>
      </c>
      <c r="J1493" s="89" t="b">
        <v>0</v>
      </c>
      <c r="K1493" s="89" t="b">
        <v>0</v>
      </c>
      <c r="L1493" s="89" t="b">
        <v>0</v>
      </c>
    </row>
    <row r="1494" spans="1:12" ht="15">
      <c r="A1494" s="90" t="s">
        <v>1455</v>
      </c>
      <c r="B1494" s="89" t="s">
        <v>1457</v>
      </c>
      <c r="C1494" s="89">
        <v>5</v>
      </c>
      <c r="D1494" s="103">
        <v>0</v>
      </c>
      <c r="E1494" s="103">
        <v>1.8768670642549623</v>
      </c>
      <c r="F1494" s="89" t="s">
        <v>1406</v>
      </c>
      <c r="G1494" s="89" t="b">
        <v>0</v>
      </c>
      <c r="H1494" s="89" t="b">
        <v>0</v>
      </c>
      <c r="I1494" s="89" t="b">
        <v>0</v>
      </c>
      <c r="J1494" s="89" t="b">
        <v>0</v>
      </c>
      <c r="K1494" s="89" t="b">
        <v>0</v>
      </c>
      <c r="L1494" s="89" t="b">
        <v>0</v>
      </c>
    </row>
    <row r="1495" spans="1:12" ht="15">
      <c r="A1495" s="90" t="s">
        <v>1572</v>
      </c>
      <c r="B1495" s="89" t="s">
        <v>1884</v>
      </c>
      <c r="C1495" s="89">
        <v>5</v>
      </c>
      <c r="D1495" s="103">
        <v>0</v>
      </c>
      <c r="E1495" s="103">
        <v>2.080987046910887</v>
      </c>
      <c r="F1495" s="89" t="s">
        <v>1406</v>
      </c>
      <c r="G1495" s="89" t="b">
        <v>0</v>
      </c>
      <c r="H1495" s="89" t="b">
        <v>0</v>
      </c>
      <c r="I1495" s="89" t="b">
        <v>0</v>
      </c>
      <c r="J1495" s="89" t="b">
        <v>0</v>
      </c>
      <c r="K1495" s="89" t="b">
        <v>0</v>
      </c>
      <c r="L1495" s="89" t="b">
        <v>0</v>
      </c>
    </row>
    <row r="1496" spans="1:12" ht="15">
      <c r="A1496" s="90" t="s">
        <v>1884</v>
      </c>
      <c r="B1496" s="89" t="s">
        <v>1931</v>
      </c>
      <c r="C1496" s="89">
        <v>5</v>
      </c>
      <c r="D1496" s="103">
        <v>0</v>
      </c>
      <c r="E1496" s="103">
        <v>2.080987046910887</v>
      </c>
      <c r="F1496" s="89" t="s">
        <v>1406</v>
      </c>
      <c r="G1496" s="89" t="b">
        <v>0</v>
      </c>
      <c r="H1496" s="89" t="b">
        <v>0</v>
      </c>
      <c r="I1496" s="89" t="b">
        <v>0</v>
      </c>
      <c r="J1496" s="89" t="b">
        <v>0</v>
      </c>
      <c r="K1496" s="89" t="b">
        <v>0</v>
      </c>
      <c r="L1496" s="89" t="b">
        <v>0</v>
      </c>
    </row>
    <row r="1497" spans="1:12" ht="15">
      <c r="A1497" s="90" t="s">
        <v>2139</v>
      </c>
      <c r="B1497" s="89" t="s">
        <v>2154</v>
      </c>
      <c r="C1497" s="89">
        <v>4</v>
      </c>
      <c r="D1497" s="103">
        <v>0</v>
      </c>
      <c r="E1497" s="103">
        <v>2.2570783059665684</v>
      </c>
      <c r="F1497" s="89" t="s">
        <v>1406</v>
      </c>
      <c r="G1497" s="89" t="b">
        <v>0</v>
      </c>
      <c r="H1497" s="89" t="b">
        <v>0</v>
      </c>
      <c r="I1497" s="89" t="b">
        <v>0</v>
      </c>
      <c r="J1497" s="89" t="b">
        <v>0</v>
      </c>
      <c r="K1497" s="89" t="b">
        <v>0</v>
      </c>
      <c r="L1497" s="89" t="b">
        <v>0</v>
      </c>
    </row>
    <row r="1498" spans="1:12" ht="15">
      <c r="A1498" s="90" t="s">
        <v>2154</v>
      </c>
      <c r="B1498" s="89" t="s">
        <v>1982</v>
      </c>
      <c r="C1498" s="89">
        <v>4</v>
      </c>
      <c r="D1498" s="103">
        <v>0</v>
      </c>
      <c r="E1498" s="103">
        <v>2.2570783059665684</v>
      </c>
      <c r="F1498" s="89" t="s">
        <v>1406</v>
      </c>
      <c r="G1498" s="89" t="b">
        <v>0</v>
      </c>
      <c r="H1498" s="89" t="b">
        <v>0</v>
      </c>
      <c r="I1498" s="89" t="b">
        <v>0</v>
      </c>
      <c r="J1498" s="89" t="b">
        <v>0</v>
      </c>
      <c r="K1498" s="89" t="b">
        <v>0</v>
      </c>
      <c r="L1498" s="89" t="b">
        <v>0</v>
      </c>
    </row>
    <row r="1499" spans="1:12" ht="15">
      <c r="A1499" s="90" t="s">
        <v>1626</v>
      </c>
      <c r="B1499" s="89" t="s">
        <v>1888</v>
      </c>
      <c r="C1499" s="89">
        <v>4</v>
      </c>
      <c r="D1499" s="103">
        <v>0</v>
      </c>
      <c r="E1499" s="103">
        <v>2.080987046910887</v>
      </c>
      <c r="F1499" s="89" t="s">
        <v>1406</v>
      </c>
      <c r="G1499" s="89" t="b">
        <v>0</v>
      </c>
      <c r="H1499" s="89" t="b">
        <v>0</v>
      </c>
      <c r="I1499" s="89" t="b">
        <v>0</v>
      </c>
      <c r="J1499" s="89" t="b">
        <v>0</v>
      </c>
      <c r="K1499" s="89" t="b">
        <v>0</v>
      </c>
      <c r="L1499" s="89" t="b">
        <v>0</v>
      </c>
    </row>
    <row r="1500" spans="1:12" ht="15">
      <c r="A1500" s="90" t="s">
        <v>1488</v>
      </c>
      <c r="B1500" s="89" t="s">
        <v>1484</v>
      </c>
      <c r="C1500" s="89">
        <v>4</v>
      </c>
      <c r="D1500" s="103">
        <v>0</v>
      </c>
      <c r="E1500" s="103">
        <v>2.2570783059665684</v>
      </c>
      <c r="F1500" s="89" t="s">
        <v>1406</v>
      </c>
      <c r="G1500" s="89" t="b">
        <v>0</v>
      </c>
      <c r="H1500" s="89" t="b">
        <v>0</v>
      </c>
      <c r="I1500" s="89" t="b">
        <v>0</v>
      </c>
      <c r="J1500" s="89" t="b">
        <v>0</v>
      </c>
      <c r="K1500" s="89" t="b">
        <v>0</v>
      </c>
      <c r="L1500" s="89" t="b">
        <v>0</v>
      </c>
    </row>
    <row r="1501" spans="1:12" ht="15">
      <c r="A1501" s="90" t="s">
        <v>2194</v>
      </c>
      <c r="B1501" s="89" t="s">
        <v>2146</v>
      </c>
      <c r="C1501" s="89">
        <v>4</v>
      </c>
      <c r="D1501" s="103">
        <v>0</v>
      </c>
      <c r="E1501" s="103">
        <v>2.2570783059665684</v>
      </c>
      <c r="F1501" s="89" t="s">
        <v>1406</v>
      </c>
      <c r="G1501" s="89" t="b">
        <v>0</v>
      </c>
      <c r="H1501" s="89" t="b">
        <v>0</v>
      </c>
      <c r="I1501" s="89" t="b">
        <v>0</v>
      </c>
      <c r="J1501" s="89" t="b">
        <v>0</v>
      </c>
      <c r="K1501" s="89" t="b">
        <v>0</v>
      </c>
      <c r="L1501" s="89" t="b">
        <v>0</v>
      </c>
    </row>
    <row r="1502" spans="1:12" ht="15">
      <c r="A1502" s="90" t="s">
        <v>1244</v>
      </c>
      <c r="B1502" s="89" t="s">
        <v>2194</v>
      </c>
      <c r="C1502" s="89">
        <v>4</v>
      </c>
      <c r="D1502" s="103">
        <v>0</v>
      </c>
      <c r="E1502" s="103">
        <v>2.2570783059665684</v>
      </c>
      <c r="F1502" s="89" t="s">
        <v>1406</v>
      </c>
      <c r="G1502" s="89" t="b">
        <v>0</v>
      </c>
      <c r="H1502" s="89" t="b">
        <v>0</v>
      </c>
      <c r="I1502" s="89" t="b">
        <v>0</v>
      </c>
      <c r="J1502" s="89" t="b">
        <v>0</v>
      </c>
      <c r="K1502" s="89" t="b">
        <v>0</v>
      </c>
      <c r="L1502" s="89" t="b">
        <v>0</v>
      </c>
    </row>
    <row r="1503" spans="1:12" ht="15">
      <c r="A1503" s="90" t="s">
        <v>1484</v>
      </c>
      <c r="B1503" s="89" t="s">
        <v>1244</v>
      </c>
      <c r="C1503" s="89">
        <v>4</v>
      </c>
      <c r="D1503" s="103">
        <v>0</v>
      </c>
      <c r="E1503" s="103">
        <v>2.2570783059665684</v>
      </c>
      <c r="F1503" s="89" t="s">
        <v>1406</v>
      </c>
      <c r="G1503" s="89" t="b">
        <v>0</v>
      </c>
      <c r="H1503" s="89" t="b">
        <v>0</v>
      </c>
      <c r="I1503" s="89" t="b">
        <v>0</v>
      </c>
      <c r="J1503" s="89" t="b">
        <v>0</v>
      </c>
      <c r="K1503" s="89" t="b">
        <v>0</v>
      </c>
      <c r="L1503" s="89" t="b">
        <v>0</v>
      </c>
    </row>
    <row r="1504" spans="1:12" ht="15">
      <c r="A1504" s="90" t="s">
        <v>1724</v>
      </c>
      <c r="B1504" s="89" t="s">
        <v>1711</v>
      </c>
      <c r="C1504" s="89">
        <v>4</v>
      </c>
      <c r="D1504" s="103">
        <v>0</v>
      </c>
      <c r="E1504" s="103">
        <v>2.014040257280274</v>
      </c>
      <c r="F1504" s="89" t="s">
        <v>1406</v>
      </c>
      <c r="G1504" s="89" t="b">
        <v>0</v>
      </c>
      <c r="H1504" s="89" t="b">
        <v>0</v>
      </c>
      <c r="I1504" s="89" t="b">
        <v>0</v>
      </c>
      <c r="J1504" s="89" t="b">
        <v>0</v>
      </c>
      <c r="K1504" s="89" t="b">
        <v>0</v>
      </c>
      <c r="L1504" s="89" t="b">
        <v>0</v>
      </c>
    </row>
    <row r="1505" spans="1:12" ht="15">
      <c r="A1505" s="90" t="s">
        <v>2128</v>
      </c>
      <c r="B1505" s="89" t="s">
        <v>2126</v>
      </c>
      <c r="C1505" s="89">
        <v>4</v>
      </c>
      <c r="D1505" s="103">
        <v>0</v>
      </c>
      <c r="E1505" s="103">
        <v>2.2570783059665684</v>
      </c>
      <c r="F1505" s="89" t="s">
        <v>1406</v>
      </c>
      <c r="G1505" s="89" t="b">
        <v>0</v>
      </c>
      <c r="H1505" s="89" t="b">
        <v>0</v>
      </c>
      <c r="I1505" s="89" t="b">
        <v>0</v>
      </c>
      <c r="J1505" s="89" t="b">
        <v>0</v>
      </c>
      <c r="K1505" s="89" t="b">
        <v>0</v>
      </c>
      <c r="L1505" s="89" t="b">
        <v>0</v>
      </c>
    </row>
    <row r="1506" spans="1:12" ht="15">
      <c r="A1506" s="90" t="s">
        <v>2554</v>
      </c>
      <c r="B1506" s="89" t="s">
        <v>2280</v>
      </c>
      <c r="C1506" s="89">
        <v>3</v>
      </c>
      <c r="D1506" s="103">
        <v>0</v>
      </c>
      <c r="E1506" s="103">
        <v>2.2570783059665684</v>
      </c>
      <c r="F1506" s="89" t="s">
        <v>1406</v>
      </c>
      <c r="G1506" s="89" t="b">
        <v>0</v>
      </c>
      <c r="H1506" s="89" t="b">
        <v>0</v>
      </c>
      <c r="I1506" s="89" t="b">
        <v>0</v>
      </c>
      <c r="J1506" s="89" t="b">
        <v>0</v>
      </c>
      <c r="K1506" s="89" t="b">
        <v>0</v>
      </c>
      <c r="L1506" s="89" t="b">
        <v>0</v>
      </c>
    </row>
    <row r="1507" spans="1:12" ht="15">
      <c r="A1507" s="90" t="s">
        <v>2130</v>
      </c>
      <c r="B1507" s="89" t="s">
        <v>1752</v>
      </c>
      <c r="C1507" s="89">
        <v>3</v>
      </c>
      <c r="D1507" s="103">
        <v>0</v>
      </c>
      <c r="E1507" s="103">
        <v>1.9560483103025872</v>
      </c>
      <c r="F1507" s="89" t="s">
        <v>1406</v>
      </c>
      <c r="G1507" s="89" t="b">
        <v>0</v>
      </c>
      <c r="H1507" s="89" t="b">
        <v>0</v>
      </c>
      <c r="I1507" s="89" t="b">
        <v>0</v>
      </c>
      <c r="J1507" s="89" t="b">
        <v>0</v>
      </c>
      <c r="K1507" s="89" t="b">
        <v>0</v>
      </c>
      <c r="L1507" s="89" t="b">
        <v>0</v>
      </c>
    </row>
    <row r="1508" spans="1:12" ht="15">
      <c r="A1508" s="90" t="s">
        <v>1485</v>
      </c>
      <c r="B1508" s="89" t="s">
        <v>1488</v>
      </c>
      <c r="C1508" s="89">
        <v>3</v>
      </c>
      <c r="D1508" s="103">
        <v>0</v>
      </c>
      <c r="E1508" s="103">
        <v>1.372471724668638</v>
      </c>
      <c r="F1508" s="89" t="s">
        <v>1406</v>
      </c>
      <c r="G1508" s="89" t="b">
        <v>0</v>
      </c>
      <c r="H1508" s="89" t="b">
        <v>0</v>
      </c>
      <c r="I1508" s="89" t="b">
        <v>0</v>
      </c>
      <c r="J1508" s="89" t="b">
        <v>0</v>
      </c>
      <c r="K1508" s="89" t="b">
        <v>0</v>
      </c>
      <c r="L1508" s="89" t="b">
        <v>0</v>
      </c>
    </row>
    <row r="1509" spans="1:12" ht="15">
      <c r="A1509" s="90" t="s">
        <v>2172</v>
      </c>
      <c r="B1509" s="89" t="s">
        <v>2554</v>
      </c>
      <c r="C1509" s="89">
        <v>3</v>
      </c>
      <c r="D1509" s="103">
        <v>0</v>
      </c>
      <c r="E1509" s="103">
        <v>2.2570783059665684</v>
      </c>
      <c r="F1509" s="89" t="s">
        <v>1406</v>
      </c>
      <c r="G1509" s="89" t="b">
        <v>0</v>
      </c>
      <c r="H1509" s="89" t="b">
        <v>0</v>
      </c>
      <c r="I1509" s="89" t="b">
        <v>0</v>
      </c>
      <c r="J1509" s="89" t="b">
        <v>0</v>
      </c>
      <c r="K1509" s="89" t="b">
        <v>0</v>
      </c>
      <c r="L1509" s="89" t="b">
        <v>0</v>
      </c>
    </row>
    <row r="1510" spans="1:12" ht="15">
      <c r="A1510" s="90" t="s">
        <v>1463</v>
      </c>
      <c r="B1510" s="89" t="s">
        <v>1894</v>
      </c>
      <c r="C1510" s="89">
        <v>3</v>
      </c>
      <c r="D1510" s="103">
        <v>0</v>
      </c>
      <c r="E1510" s="103">
        <v>1.7130102616162928</v>
      </c>
      <c r="F1510" s="89" t="s">
        <v>1406</v>
      </c>
      <c r="G1510" s="89" t="b">
        <v>0</v>
      </c>
      <c r="H1510" s="89" t="b">
        <v>0</v>
      </c>
      <c r="I1510" s="89" t="b">
        <v>0</v>
      </c>
      <c r="J1510" s="89" t="b">
        <v>0</v>
      </c>
      <c r="K1510" s="89" t="b">
        <v>0</v>
      </c>
      <c r="L1510" s="89" t="b">
        <v>0</v>
      </c>
    </row>
    <row r="1511" spans="1:12" ht="15">
      <c r="A1511" s="90" t="s">
        <v>2290</v>
      </c>
      <c r="B1511" s="89" t="s">
        <v>1752</v>
      </c>
      <c r="C1511" s="89">
        <v>3</v>
      </c>
      <c r="D1511" s="103">
        <v>0</v>
      </c>
      <c r="E1511" s="103">
        <v>2.080987046910887</v>
      </c>
      <c r="F1511" s="89" t="s">
        <v>1406</v>
      </c>
      <c r="G1511" s="89" t="b">
        <v>0</v>
      </c>
      <c r="H1511" s="89" t="b">
        <v>0</v>
      </c>
      <c r="I1511" s="89" t="b">
        <v>0</v>
      </c>
      <c r="J1511" s="89" t="b">
        <v>0</v>
      </c>
      <c r="K1511" s="89" t="b">
        <v>0</v>
      </c>
      <c r="L1511" s="89" t="b">
        <v>0</v>
      </c>
    </row>
    <row r="1512" spans="1:12" ht="15">
      <c r="A1512" s="90" t="s">
        <v>1888</v>
      </c>
      <c r="B1512" s="89" t="s">
        <v>1485</v>
      </c>
      <c r="C1512" s="89">
        <v>2</v>
      </c>
      <c r="D1512" s="103">
        <v>0</v>
      </c>
      <c r="E1512" s="103">
        <v>1.0202892065572755</v>
      </c>
      <c r="F1512" s="89" t="s">
        <v>1406</v>
      </c>
      <c r="G1512" s="89" t="b">
        <v>0</v>
      </c>
      <c r="H1512" s="89" t="b">
        <v>0</v>
      </c>
      <c r="I1512" s="89" t="b">
        <v>0</v>
      </c>
      <c r="J1512" s="89" t="b">
        <v>0</v>
      </c>
      <c r="K1512" s="89" t="b">
        <v>0</v>
      </c>
      <c r="L1512" s="89" t="b">
        <v>0</v>
      </c>
    </row>
    <row r="1513" spans="1:12" ht="15">
      <c r="A1513" s="90" t="s">
        <v>1724</v>
      </c>
      <c r="B1513" s="89" t="s">
        <v>1647</v>
      </c>
      <c r="C1513" s="89">
        <v>2</v>
      </c>
      <c r="D1513" s="103">
        <v>0</v>
      </c>
      <c r="E1513" s="103">
        <v>1.2736775677860301</v>
      </c>
      <c r="F1513" s="89" t="s">
        <v>1406</v>
      </c>
      <c r="G1513" s="89" t="b">
        <v>0</v>
      </c>
      <c r="H1513" s="89" t="b">
        <v>0</v>
      </c>
      <c r="I1513" s="89" t="b">
        <v>0</v>
      </c>
      <c r="J1513" s="89" t="b">
        <v>0</v>
      </c>
      <c r="K1513" s="89" t="b">
        <v>0</v>
      </c>
      <c r="L1513" s="89" t="b">
        <v>0</v>
      </c>
    </row>
    <row r="1514" spans="1:12" ht="15">
      <c r="A1514" s="90" t="s">
        <v>1491</v>
      </c>
      <c r="B1514" s="89" t="s">
        <v>1599</v>
      </c>
      <c r="C1514" s="89">
        <v>2</v>
      </c>
      <c r="D1514" s="103">
        <v>0</v>
      </c>
      <c r="E1514" s="103">
        <v>2.5581083016305497</v>
      </c>
      <c r="F1514" s="89" t="s">
        <v>1406</v>
      </c>
      <c r="G1514" s="89" t="b">
        <v>0</v>
      </c>
      <c r="H1514" s="89" t="b">
        <v>0</v>
      </c>
      <c r="I1514" s="89" t="b">
        <v>0</v>
      </c>
      <c r="J1514" s="89" t="b">
        <v>0</v>
      </c>
      <c r="K1514" s="89" t="b">
        <v>0</v>
      </c>
      <c r="L1514" s="89" t="b">
        <v>0</v>
      </c>
    </row>
    <row r="1515" spans="1:12" ht="15">
      <c r="A1515" s="90" t="s">
        <v>1519</v>
      </c>
      <c r="B1515" s="89" t="s">
        <v>1485</v>
      </c>
      <c r="C1515" s="89">
        <v>2</v>
      </c>
      <c r="D1515" s="103">
        <v>0</v>
      </c>
      <c r="E1515" s="103">
        <v>1.4974104612769379</v>
      </c>
      <c r="F1515" s="89" t="s">
        <v>1406</v>
      </c>
      <c r="G1515" s="89" t="b">
        <v>0</v>
      </c>
      <c r="H1515" s="89" t="b">
        <v>0</v>
      </c>
      <c r="I1515" s="89" t="b">
        <v>0</v>
      </c>
      <c r="J1515" s="89" t="b">
        <v>0</v>
      </c>
      <c r="K1515" s="89" t="b">
        <v>0</v>
      </c>
      <c r="L1515" s="89" t="b">
        <v>0</v>
      </c>
    </row>
    <row r="1516" spans="1:12" ht="15">
      <c r="A1516" s="90" t="s">
        <v>3509</v>
      </c>
      <c r="B1516" s="89" t="s">
        <v>2922</v>
      </c>
      <c r="C1516" s="89">
        <v>2</v>
      </c>
      <c r="D1516" s="103">
        <v>0</v>
      </c>
      <c r="E1516" s="103">
        <v>2.5581083016305497</v>
      </c>
      <c r="F1516" s="89" t="s">
        <v>1406</v>
      </c>
      <c r="G1516" s="89" t="b">
        <v>0</v>
      </c>
      <c r="H1516" s="89" t="b">
        <v>0</v>
      </c>
      <c r="I1516" s="89" t="b">
        <v>0</v>
      </c>
      <c r="J1516" s="89" t="b">
        <v>0</v>
      </c>
      <c r="K1516" s="89" t="b">
        <v>0</v>
      </c>
      <c r="L1516" s="89" t="b">
        <v>0</v>
      </c>
    </row>
    <row r="1517" spans="1:12" ht="15">
      <c r="A1517" s="90" t="s">
        <v>1733</v>
      </c>
      <c r="B1517" s="89" t="s">
        <v>1495</v>
      </c>
      <c r="C1517" s="89">
        <v>2</v>
      </c>
      <c r="D1517" s="103">
        <v>0</v>
      </c>
      <c r="E1517" s="103">
        <v>1.9560483103025872</v>
      </c>
      <c r="F1517" s="89" t="s">
        <v>1406</v>
      </c>
      <c r="G1517" s="89" t="b">
        <v>0</v>
      </c>
      <c r="H1517" s="89" t="b">
        <v>0</v>
      </c>
      <c r="I1517" s="89" t="b">
        <v>0</v>
      </c>
      <c r="J1517" s="89" t="b">
        <v>0</v>
      </c>
      <c r="K1517" s="89" t="b">
        <v>1</v>
      </c>
      <c r="L1517" s="89" t="b">
        <v>0</v>
      </c>
    </row>
    <row r="1518" spans="1:12" ht="15">
      <c r="A1518" s="90" t="s">
        <v>1495</v>
      </c>
      <c r="B1518" s="89" t="s">
        <v>1529</v>
      </c>
      <c r="C1518" s="89">
        <v>2</v>
      </c>
      <c r="D1518" s="103">
        <v>0</v>
      </c>
      <c r="E1518" s="103">
        <v>1.4119802659523115</v>
      </c>
      <c r="F1518" s="89" t="s">
        <v>1406</v>
      </c>
      <c r="G1518" s="89" t="b">
        <v>0</v>
      </c>
      <c r="H1518" s="89" t="b">
        <v>1</v>
      </c>
      <c r="I1518" s="89" t="b">
        <v>0</v>
      </c>
      <c r="J1518" s="89" t="b">
        <v>0</v>
      </c>
      <c r="K1518" s="89" t="b">
        <v>0</v>
      </c>
      <c r="L1518" s="89" t="b">
        <v>0</v>
      </c>
    </row>
    <row r="1519" spans="1:12" ht="15">
      <c r="A1519" s="90" t="s">
        <v>1497</v>
      </c>
      <c r="B1519" s="89" t="s">
        <v>1461</v>
      </c>
      <c r="C1519" s="89">
        <v>2</v>
      </c>
      <c r="D1519" s="103">
        <v>0</v>
      </c>
      <c r="E1519" s="103">
        <v>1.5581083016305497</v>
      </c>
      <c r="F1519" s="89" t="s">
        <v>1406</v>
      </c>
      <c r="G1519" s="89" t="b">
        <v>0</v>
      </c>
      <c r="H1519" s="89" t="b">
        <v>0</v>
      </c>
      <c r="I1519" s="89" t="b">
        <v>0</v>
      </c>
      <c r="J1519" s="89" t="b">
        <v>0</v>
      </c>
      <c r="K1519" s="89" t="b">
        <v>0</v>
      </c>
      <c r="L1519" s="89" t="b">
        <v>0</v>
      </c>
    </row>
    <row r="1520" spans="1:12" ht="15">
      <c r="A1520" s="90" t="s">
        <v>1497</v>
      </c>
      <c r="B1520" s="89" t="s">
        <v>1485</v>
      </c>
      <c r="C1520" s="89">
        <v>2</v>
      </c>
      <c r="D1520" s="103">
        <v>0</v>
      </c>
      <c r="E1520" s="103">
        <v>0.7984404569409191</v>
      </c>
      <c r="F1520" s="89" t="s">
        <v>1406</v>
      </c>
      <c r="G1520" s="89" t="b">
        <v>0</v>
      </c>
      <c r="H1520" s="89" t="b">
        <v>0</v>
      </c>
      <c r="I1520" s="89" t="b">
        <v>0</v>
      </c>
      <c r="J1520" s="89" t="b">
        <v>0</v>
      </c>
      <c r="K1520" s="89" t="b">
        <v>0</v>
      </c>
      <c r="L1520" s="89" t="b">
        <v>0</v>
      </c>
    </row>
    <row r="1521" spans="1:12" ht="15">
      <c r="A1521" s="90" t="s">
        <v>1647</v>
      </c>
      <c r="B1521" s="89" t="s">
        <v>1768</v>
      </c>
      <c r="C1521" s="89">
        <v>2</v>
      </c>
      <c r="D1521" s="103">
        <v>0</v>
      </c>
      <c r="E1521" s="103">
        <v>1.8177456121363058</v>
      </c>
      <c r="F1521" s="89" t="s">
        <v>1406</v>
      </c>
      <c r="G1521" s="89" t="b">
        <v>0</v>
      </c>
      <c r="H1521" s="89" t="b">
        <v>0</v>
      </c>
      <c r="I1521" s="89" t="b">
        <v>0</v>
      </c>
      <c r="J1521" s="89" t="b">
        <v>0</v>
      </c>
      <c r="K1521" s="89" t="b">
        <v>0</v>
      </c>
      <c r="L1521" s="89" t="b">
        <v>0</v>
      </c>
    </row>
    <row r="1522" spans="1:12" ht="15">
      <c r="A1522" s="90" t="s">
        <v>1461</v>
      </c>
      <c r="B1522" s="89" t="s">
        <v>1840</v>
      </c>
      <c r="C1522" s="89">
        <v>2</v>
      </c>
      <c r="D1522" s="103">
        <v>0</v>
      </c>
      <c r="E1522" s="103">
        <v>2.2570783059665684</v>
      </c>
      <c r="F1522" s="89" t="s">
        <v>1406</v>
      </c>
      <c r="G1522" s="89" t="b">
        <v>0</v>
      </c>
      <c r="H1522" s="89" t="b">
        <v>0</v>
      </c>
      <c r="I1522" s="89" t="b">
        <v>0</v>
      </c>
      <c r="J1522" s="89" t="b">
        <v>0</v>
      </c>
      <c r="K1522" s="89" t="b">
        <v>0</v>
      </c>
      <c r="L1522" s="89" t="b">
        <v>0</v>
      </c>
    </row>
    <row r="1523" spans="1:12" ht="15">
      <c r="A1523" s="90" t="s">
        <v>1768</v>
      </c>
      <c r="B1523" s="89" t="s">
        <v>1463</v>
      </c>
      <c r="C1523" s="89">
        <v>2</v>
      </c>
      <c r="D1523" s="103">
        <v>0</v>
      </c>
      <c r="E1523" s="103">
        <v>1.7130102616162928</v>
      </c>
      <c r="F1523" s="89" t="s">
        <v>1406</v>
      </c>
      <c r="G1523" s="89" t="b">
        <v>0</v>
      </c>
      <c r="H1523" s="89" t="b">
        <v>0</v>
      </c>
      <c r="I1523" s="89" t="b">
        <v>0</v>
      </c>
      <c r="J1523" s="89" t="b">
        <v>0</v>
      </c>
      <c r="K1523" s="89" t="b">
        <v>0</v>
      </c>
      <c r="L1523" s="89" t="b">
        <v>0</v>
      </c>
    </row>
    <row r="1524" spans="1:12" ht="15">
      <c r="A1524" s="90" t="s">
        <v>1931</v>
      </c>
      <c r="B1524" s="89" t="s">
        <v>1485</v>
      </c>
      <c r="C1524" s="89">
        <v>2</v>
      </c>
      <c r="D1524" s="103">
        <v>0</v>
      </c>
      <c r="E1524" s="103">
        <v>1.0994704526049004</v>
      </c>
      <c r="F1524" s="89" t="s">
        <v>1406</v>
      </c>
      <c r="G1524" s="89" t="b">
        <v>0</v>
      </c>
      <c r="H1524" s="89" t="b">
        <v>0</v>
      </c>
      <c r="I1524" s="89" t="b">
        <v>0</v>
      </c>
      <c r="J1524" s="89" t="b">
        <v>0</v>
      </c>
      <c r="K1524" s="89" t="b">
        <v>0</v>
      </c>
      <c r="L1524" s="89" t="b">
        <v>0</v>
      </c>
    </row>
    <row r="1525" spans="1:12" ht="15">
      <c r="A1525" s="90" t="s">
        <v>2126</v>
      </c>
      <c r="B1525" s="89" t="s">
        <v>1529</v>
      </c>
      <c r="C1525" s="89">
        <v>2</v>
      </c>
      <c r="D1525" s="103">
        <v>0</v>
      </c>
      <c r="E1525" s="103">
        <v>1.7130102616162928</v>
      </c>
      <c r="F1525" s="89" t="s">
        <v>1406</v>
      </c>
      <c r="G1525" s="89" t="b">
        <v>0</v>
      </c>
      <c r="H1525" s="89" t="b">
        <v>0</v>
      </c>
      <c r="I1525" s="89" t="b">
        <v>0</v>
      </c>
      <c r="J1525" s="89" t="b">
        <v>0</v>
      </c>
      <c r="K1525" s="89" t="b">
        <v>0</v>
      </c>
      <c r="L1525" s="89" t="b">
        <v>0</v>
      </c>
    </row>
    <row r="1526" spans="1:12" ht="15">
      <c r="A1526" s="90" t="s">
        <v>1683</v>
      </c>
      <c r="B1526" s="89" t="s">
        <v>1529</v>
      </c>
      <c r="C1526" s="89">
        <v>2</v>
      </c>
      <c r="D1526" s="103">
        <v>0</v>
      </c>
      <c r="E1526" s="103">
        <v>1.4119802659523115</v>
      </c>
      <c r="F1526" s="89" t="s">
        <v>1406</v>
      </c>
      <c r="G1526" s="89" t="b">
        <v>0</v>
      </c>
      <c r="H1526" s="89" t="b">
        <v>0</v>
      </c>
      <c r="I1526" s="89" t="b">
        <v>0</v>
      </c>
      <c r="J1526" s="89" t="b">
        <v>0</v>
      </c>
      <c r="K1526" s="89" t="b">
        <v>0</v>
      </c>
      <c r="L1526" s="89" t="b">
        <v>0</v>
      </c>
    </row>
    <row r="1527" spans="1:12" ht="15">
      <c r="A1527" s="90" t="s">
        <v>1683</v>
      </c>
      <c r="B1527" s="89" t="s">
        <v>1463</v>
      </c>
      <c r="C1527" s="89">
        <v>2</v>
      </c>
      <c r="D1527" s="103">
        <v>0</v>
      </c>
      <c r="E1527" s="103">
        <v>1.1109502702883303</v>
      </c>
      <c r="F1527" s="89" t="s">
        <v>1406</v>
      </c>
      <c r="G1527" s="89" t="b">
        <v>0</v>
      </c>
      <c r="H1527" s="89" t="b">
        <v>0</v>
      </c>
      <c r="I1527" s="89" t="b">
        <v>0</v>
      </c>
      <c r="J1527" s="89" t="b">
        <v>0</v>
      </c>
      <c r="K1527" s="89" t="b">
        <v>0</v>
      </c>
      <c r="L1527" s="89" t="b">
        <v>0</v>
      </c>
    </row>
    <row r="1528" spans="1:12" ht="15">
      <c r="A1528" s="90" t="s">
        <v>1683</v>
      </c>
      <c r="B1528" s="89" t="s">
        <v>1735</v>
      </c>
      <c r="C1528" s="89">
        <v>2</v>
      </c>
      <c r="D1528" s="103">
        <v>0</v>
      </c>
      <c r="E1528" s="103">
        <v>1.655018314638606</v>
      </c>
      <c r="F1528" s="89" t="s">
        <v>1406</v>
      </c>
      <c r="G1528" s="89" t="b">
        <v>0</v>
      </c>
      <c r="H1528" s="89" t="b">
        <v>0</v>
      </c>
      <c r="I1528" s="89" t="b">
        <v>0</v>
      </c>
      <c r="J1528" s="89" t="b">
        <v>0</v>
      </c>
      <c r="K1528" s="89" t="b">
        <v>0</v>
      </c>
      <c r="L1528" s="89" t="b">
        <v>0</v>
      </c>
    </row>
    <row r="1529" spans="1:12" ht="15">
      <c r="A1529" s="90" t="s">
        <v>1501</v>
      </c>
      <c r="B1529" s="89" t="s">
        <v>1523</v>
      </c>
      <c r="C1529" s="89">
        <v>2</v>
      </c>
      <c r="D1529" s="103">
        <v>0</v>
      </c>
      <c r="E1529" s="103">
        <v>2.5581083016305497</v>
      </c>
      <c r="F1529" s="89" t="s">
        <v>1406</v>
      </c>
      <c r="G1529" s="89" t="b">
        <v>0</v>
      </c>
      <c r="H1529" s="89" t="b">
        <v>0</v>
      </c>
      <c r="I1529" s="89" t="b">
        <v>0</v>
      </c>
      <c r="J1529" s="89" t="b">
        <v>0</v>
      </c>
      <c r="K1529" s="89" t="b">
        <v>0</v>
      </c>
      <c r="L1529" s="89" t="b">
        <v>0</v>
      </c>
    </row>
    <row r="1530" spans="1:12" ht="15">
      <c r="A1530" s="90" t="s">
        <v>3249</v>
      </c>
      <c r="B1530" s="89" t="s">
        <v>2116</v>
      </c>
      <c r="C1530" s="89">
        <v>2</v>
      </c>
      <c r="D1530" s="103">
        <v>0</v>
      </c>
      <c r="E1530" s="103">
        <v>2.2570783059665684</v>
      </c>
      <c r="F1530" s="89" t="s">
        <v>1406</v>
      </c>
      <c r="G1530" s="89" t="b">
        <v>0</v>
      </c>
      <c r="H1530" s="89" t="b">
        <v>0</v>
      </c>
      <c r="I1530" s="89" t="b">
        <v>0</v>
      </c>
      <c r="J1530" s="89" t="b">
        <v>0</v>
      </c>
      <c r="K1530" s="89" t="b">
        <v>0</v>
      </c>
      <c r="L1530" s="89" t="b">
        <v>0</v>
      </c>
    </row>
    <row r="1531" spans="1:12" ht="15">
      <c r="A1531" s="90" t="s">
        <v>1473</v>
      </c>
      <c r="B1531" s="89" t="s">
        <v>1473</v>
      </c>
      <c r="C1531" s="89">
        <v>14</v>
      </c>
      <c r="D1531" s="103">
        <v>0</v>
      </c>
      <c r="E1531" s="103">
        <v>0.5620344327428666</v>
      </c>
      <c r="F1531" s="89" t="s">
        <v>1407</v>
      </c>
      <c r="G1531" s="89" t="b">
        <v>0</v>
      </c>
      <c r="H1531" s="89" t="b">
        <v>0</v>
      </c>
      <c r="I1531" s="89" t="b">
        <v>0</v>
      </c>
      <c r="J1531" s="89" t="b">
        <v>0</v>
      </c>
      <c r="K1531" s="89" t="b">
        <v>0</v>
      </c>
      <c r="L1531" s="89" t="b">
        <v>0</v>
      </c>
    </row>
    <row r="1532" spans="1:12" ht="15">
      <c r="A1532" s="90" t="s">
        <v>1465</v>
      </c>
      <c r="B1532" s="89" t="s">
        <v>1465</v>
      </c>
      <c r="C1532" s="89">
        <v>9</v>
      </c>
      <c r="D1532" s="103">
        <v>0</v>
      </c>
      <c r="E1532" s="103">
        <v>0.23323414519224997</v>
      </c>
      <c r="F1532" s="89" t="s">
        <v>1407</v>
      </c>
      <c r="G1532" s="89" t="b">
        <v>0</v>
      </c>
      <c r="H1532" s="89" t="b">
        <v>0</v>
      </c>
      <c r="I1532" s="89" t="b">
        <v>0</v>
      </c>
      <c r="J1532" s="89" t="b">
        <v>0</v>
      </c>
      <c r="K1532" s="89" t="b">
        <v>0</v>
      </c>
      <c r="L1532" s="89" t="b">
        <v>0</v>
      </c>
    </row>
    <row r="1533" spans="1:12" ht="15">
      <c r="A1533" s="90" t="s">
        <v>1473</v>
      </c>
      <c r="B1533" s="89" t="s">
        <v>1465</v>
      </c>
      <c r="C1533" s="89">
        <v>8</v>
      </c>
      <c r="D1533" s="103">
        <v>0</v>
      </c>
      <c r="E1533" s="103">
        <v>0.2505390034007205</v>
      </c>
      <c r="F1533" s="89" t="s">
        <v>1407</v>
      </c>
      <c r="G1533" s="89" t="b">
        <v>0</v>
      </c>
      <c r="H1533" s="89" t="b">
        <v>0</v>
      </c>
      <c r="I1533" s="89" t="b">
        <v>0</v>
      </c>
      <c r="J1533" s="89" t="b">
        <v>0</v>
      </c>
      <c r="K1533" s="89" t="b">
        <v>0</v>
      </c>
      <c r="L1533" s="89" t="b">
        <v>0</v>
      </c>
    </row>
    <row r="1534" spans="1:12" ht="15">
      <c r="A1534" s="90" t="s">
        <v>1459</v>
      </c>
      <c r="B1534" s="89" t="s">
        <v>1457</v>
      </c>
      <c r="C1534" s="89">
        <v>7</v>
      </c>
      <c r="D1534" s="103">
        <v>0</v>
      </c>
      <c r="E1534" s="103">
        <v>1.7963760704898428</v>
      </c>
      <c r="F1534" s="89" t="s">
        <v>1407</v>
      </c>
      <c r="G1534" s="89" t="b">
        <v>0</v>
      </c>
      <c r="H1534" s="89" t="b">
        <v>0</v>
      </c>
      <c r="I1534" s="89" t="b">
        <v>0</v>
      </c>
      <c r="J1534" s="89" t="b">
        <v>0</v>
      </c>
      <c r="K1534" s="89" t="b">
        <v>0</v>
      </c>
      <c r="L1534" s="89" t="b">
        <v>0</v>
      </c>
    </row>
    <row r="1535" spans="1:12" ht="15">
      <c r="A1535" s="90" t="s">
        <v>1457</v>
      </c>
      <c r="B1535" s="89" t="s">
        <v>1460</v>
      </c>
      <c r="C1535" s="89">
        <v>6</v>
      </c>
      <c r="D1535" s="103">
        <v>0</v>
      </c>
      <c r="E1535" s="103">
        <v>1.7294292808592295</v>
      </c>
      <c r="F1535" s="89" t="s">
        <v>1407</v>
      </c>
      <c r="G1535" s="89" t="b">
        <v>0</v>
      </c>
      <c r="H1535" s="89" t="b">
        <v>0</v>
      </c>
      <c r="I1535" s="89" t="b">
        <v>0</v>
      </c>
      <c r="J1535" s="89" t="b">
        <v>0</v>
      </c>
      <c r="K1535" s="89" t="b">
        <v>0</v>
      </c>
      <c r="L1535" s="89" t="b">
        <v>0</v>
      </c>
    </row>
    <row r="1536" spans="1:12" ht="15">
      <c r="A1536" s="90" t="s">
        <v>1465</v>
      </c>
      <c r="B1536" s="89" t="s">
        <v>1874</v>
      </c>
      <c r="C1536" s="89">
        <v>6</v>
      </c>
      <c r="D1536" s="103">
        <v>0</v>
      </c>
      <c r="E1536" s="103">
        <v>0.9602328731285124</v>
      </c>
      <c r="F1536" s="89" t="s">
        <v>1407</v>
      </c>
      <c r="G1536" s="89" t="b">
        <v>0</v>
      </c>
      <c r="H1536" s="89" t="b">
        <v>0</v>
      </c>
      <c r="I1536" s="89" t="b">
        <v>0</v>
      </c>
      <c r="J1536" s="89" t="b">
        <v>0</v>
      </c>
      <c r="K1536" s="89" t="b">
        <v>0</v>
      </c>
      <c r="L1536" s="89" t="b">
        <v>0</v>
      </c>
    </row>
    <row r="1537" spans="1:12" ht="15">
      <c r="A1537" s="90" t="s">
        <v>1465</v>
      </c>
      <c r="B1537" s="89" t="s">
        <v>1473</v>
      </c>
      <c r="C1537" s="89">
        <v>5</v>
      </c>
      <c r="D1537" s="103">
        <v>0</v>
      </c>
      <c r="E1537" s="103">
        <v>0.04641902074479562</v>
      </c>
      <c r="F1537" s="89" t="s">
        <v>1407</v>
      </c>
      <c r="G1537" s="89" t="b">
        <v>0</v>
      </c>
      <c r="H1537" s="89" t="b">
        <v>0</v>
      </c>
      <c r="I1537" s="89" t="b">
        <v>0</v>
      </c>
      <c r="J1537" s="89" t="b">
        <v>0</v>
      </c>
      <c r="K1537" s="89" t="b">
        <v>0</v>
      </c>
      <c r="L1537" s="89" t="b">
        <v>0</v>
      </c>
    </row>
    <row r="1538" spans="1:12" ht="15">
      <c r="A1538" s="90" t="s">
        <v>1874</v>
      </c>
      <c r="B1538" s="89" t="s">
        <v>1465</v>
      </c>
      <c r="C1538" s="89">
        <v>5</v>
      </c>
      <c r="D1538" s="103">
        <v>0</v>
      </c>
      <c r="E1538" s="103">
        <v>0.8810516270808875</v>
      </c>
      <c r="F1538" s="89" t="s">
        <v>1407</v>
      </c>
      <c r="G1538" s="89" t="b">
        <v>0</v>
      </c>
      <c r="H1538" s="89" t="b">
        <v>0</v>
      </c>
      <c r="I1538" s="89" t="b">
        <v>0</v>
      </c>
      <c r="J1538" s="89" t="b">
        <v>0</v>
      </c>
      <c r="K1538" s="89" t="b">
        <v>0</v>
      </c>
      <c r="L1538" s="89" t="b">
        <v>0</v>
      </c>
    </row>
    <row r="1539" spans="1:12" ht="15">
      <c r="A1539" s="90" t="s">
        <v>1545</v>
      </c>
      <c r="B1539" s="89" t="s">
        <v>1473</v>
      </c>
      <c r="C1539" s="89">
        <v>4</v>
      </c>
      <c r="D1539" s="103">
        <v>0</v>
      </c>
      <c r="E1539" s="103">
        <v>0.4266302624564017</v>
      </c>
      <c r="F1539" s="89" t="s">
        <v>1407</v>
      </c>
      <c r="G1539" s="89" t="b">
        <v>0</v>
      </c>
      <c r="H1539" s="89" t="b">
        <v>0</v>
      </c>
      <c r="I1539" s="89" t="b">
        <v>0</v>
      </c>
      <c r="J1539" s="89" t="b">
        <v>0</v>
      </c>
      <c r="K1539" s="89" t="b">
        <v>0</v>
      </c>
      <c r="L1539" s="89" t="b">
        <v>0</v>
      </c>
    </row>
    <row r="1540" spans="1:12" ht="15">
      <c r="A1540" s="90" t="s">
        <v>1473</v>
      </c>
      <c r="B1540" s="89" t="s">
        <v>1545</v>
      </c>
      <c r="C1540" s="89">
        <v>4</v>
      </c>
      <c r="D1540" s="103">
        <v>0</v>
      </c>
      <c r="E1540" s="103">
        <v>0.4266302624564017</v>
      </c>
      <c r="F1540" s="89" t="s">
        <v>1407</v>
      </c>
      <c r="G1540" s="89" t="b">
        <v>0</v>
      </c>
      <c r="H1540" s="89" t="b">
        <v>0</v>
      </c>
      <c r="I1540" s="89" t="b">
        <v>0</v>
      </c>
      <c r="J1540" s="89" t="b">
        <v>0</v>
      </c>
      <c r="K1540" s="89" t="b">
        <v>0</v>
      </c>
      <c r="L1540" s="89" t="b">
        <v>0</v>
      </c>
    </row>
    <row r="1541" spans="1:12" ht="15">
      <c r="A1541" s="90" t="s">
        <v>1545</v>
      </c>
      <c r="B1541" s="89" t="s">
        <v>1465</v>
      </c>
      <c r="C1541" s="89">
        <v>4</v>
      </c>
      <c r="D1541" s="103">
        <v>0</v>
      </c>
      <c r="E1541" s="103">
        <v>0.35817288180055</v>
      </c>
      <c r="F1541" s="89" t="s">
        <v>1407</v>
      </c>
      <c r="G1541" s="89" t="b">
        <v>0</v>
      </c>
      <c r="H1541" s="89" t="b">
        <v>0</v>
      </c>
      <c r="I1541" s="89" t="b">
        <v>0</v>
      </c>
      <c r="J1541" s="89" t="b">
        <v>0</v>
      </c>
      <c r="K1541" s="89" t="b">
        <v>0</v>
      </c>
      <c r="L1541" s="89" t="b">
        <v>0</v>
      </c>
    </row>
    <row r="1542" spans="1:12" ht="15">
      <c r="A1542" s="90" t="s">
        <v>1465</v>
      </c>
      <c r="B1542" s="89" t="s">
        <v>1749</v>
      </c>
      <c r="C1542" s="89">
        <v>4</v>
      </c>
      <c r="D1542" s="103">
        <v>0</v>
      </c>
      <c r="E1542" s="103">
        <v>0.6592028774645312</v>
      </c>
      <c r="F1542" s="89" t="s">
        <v>1407</v>
      </c>
      <c r="G1542" s="89" t="b">
        <v>0</v>
      </c>
      <c r="H1542" s="89" t="b">
        <v>0</v>
      </c>
      <c r="I1542" s="89" t="b">
        <v>0</v>
      </c>
      <c r="J1542" s="89" t="b">
        <v>0</v>
      </c>
      <c r="K1542" s="89" t="b">
        <v>0</v>
      </c>
      <c r="L1542" s="89" t="b">
        <v>0</v>
      </c>
    </row>
    <row r="1543" spans="1:12" ht="15">
      <c r="A1543" s="90" t="s">
        <v>1465</v>
      </c>
      <c r="B1543" s="89" t="s">
        <v>1545</v>
      </c>
      <c r="C1543" s="89">
        <v>3</v>
      </c>
      <c r="D1543" s="103">
        <v>0</v>
      </c>
      <c r="E1543" s="103">
        <v>0.23323414519225003</v>
      </c>
      <c r="F1543" s="89" t="s">
        <v>1407</v>
      </c>
      <c r="G1543" s="89" t="b">
        <v>0</v>
      </c>
      <c r="H1543" s="89" t="b">
        <v>0</v>
      </c>
      <c r="I1543" s="89" t="b">
        <v>0</v>
      </c>
      <c r="J1543" s="89" t="b">
        <v>0</v>
      </c>
      <c r="K1543" s="89" t="b">
        <v>0</v>
      </c>
      <c r="L1543" s="89" t="b">
        <v>0</v>
      </c>
    </row>
    <row r="1544" spans="1:12" ht="15">
      <c r="A1544" s="90" t="s">
        <v>2497</v>
      </c>
      <c r="B1544" s="89" t="s">
        <v>2585</v>
      </c>
      <c r="C1544" s="89">
        <v>3</v>
      </c>
      <c r="D1544" s="103">
        <v>0</v>
      </c>
      <c r="E1544" s="103">
        <v>2.164352855784437</v>
      </c>
      <c r="F1544" s="89" t="s">
        <v>1407</v>
      </c>
      <c r="G1544" s="89" t="b">
        <v>0</v>
      </c>
      <c r="H1544" s="89" t="b">
        <v>0</v>
      </c>
      <c r="I1544" s="89" t="b">
        <v>0</v>
      </c>
      <c r="J1544" s="89" t="b">
        <v>0</v>
      </c>
      <c r="K1544" s="89" t="b">
        <v>0</v>
      </c>
      <c r="L1544" s="89" t="b">
        <v>0</v>
      </c>
    </row>
    <row r="1545" spans="1:12" ht="15">
      <c r="A1545" s="90" t="s">
        <v>1925</v>
      </c>
      <c r="B1545" s="89" t="s">
        <v>1473</v>
      </c>
      <c r="C1545" s="89">
        <v>3</v>
      </c>
      <c r="D1545" s="103">
        <v>0</v>
      </c>
      <c r="E1545" s="103">
        <v>0.7276602581203828</v>
      </c>
      <c r="F1545" s="89" t="s">
        <v>1407</v>
      </c>
      <c r="G1545" s="89" t="b">
        <v>0</v>
      </c>
      <c r="H1545" s="89" t="b">
        <v>0</v>
      </c>
      <c r="I1545" s="89" t="b">
        <v>0</v>
      </c>
      <c r="J1545" s="89" t="b">
        <v>0</v>
      </c>
      <c r="K1545" s="89" t="b">
        <v>0</v>
      </c>
      <c r="L1545" s="89" t="b">
        <v>0</v>
      </c>
    </row>
    <row r="1546" spans="1:12" ht="15">
      <c r="A1546" s="90" t="s">
        <v>1473</v>
      </c>
      <c r="B1546" s="89" t="s">
        <v>1925</v>
      </c>
      <c r="C1546" s="89">
        <v>3</v>
      </c>
      <c r="D1546" s="103">
        <v>0</v>
      </c>
      <c r="E1546" s="103">
        <v>0.7276602581203828</v>
      </c>
      <c r="F1546" s="89" t="s">
        <v>1407</v>
      </c>
      <c r="G1546" s="89" t="b">
        <v>0</v>
      </c>
      <c r="H1546" s="89" t="b">
        <v>0</v>
      </c>
      <c r="I1546" s="89" t="b">
        <v>0</v>
      </c>
      <c r="J1546" s="89" t="b">
        <v>0</v>
      </c>
      <c r="K1546" s="89" t="b">
        <v>0</v>
      </c>
      <c r="L1546" s="89" t="b">
        <v>0</v>
      </c>
    </row>
    <row r="1547" spans="1:12" ht="15">
      <c r="A1547" s="90" t="s">
        <v>1465</v>
      </c>
      <c r="B1547" s="89" t="s">
        <v>2011</v>
      </c>
      <c r="C1547" s="89">
        <v>3</v>
      </c>
      <c r="D1547" s="103">
        <v>0</v>
      </c>
      <c r="E1547" s="103">
        <v>0.7383841235121559</v>
      </c>
      <c r="F1547" s="89" t="s">
        <v>1407</v>
      </c>
      <c r="G1547" s="89" t="b">
        <v>0</v>
      </c>
      <c r="H1547" s="89" t="b">
        <v>0</v>
      </c>
      <c r="I1547" s="89" t="b">
        <v>0</v>
      </c>
      <c r="J1547" s="89" t="b">
        <v>0</v>
      </c>
      <c r="K1547" s="89" t="b">
        <v>0</v>
      </c>
      <c r="L1547" s="89" t="b">
        <v>0</v>
      </c>
    </row>
    <row r="1548" spans="1:12" ht="15">
      <c r="A1548" s="90" t="s">
        <v>1779</v>
      </c>
      <c r="B1548" s="89" t="s">
        <v>2674</v>
      </c>
      <c r="C1548" s="89">
        <v>3</v>
      </c>
      <c r="D1548" s="103">
        <v>0</v>
      </c>
      <c r="E1548" s="103">
        <v>2.164352855784437</v>
      </c>
      <c r="F1548" s="89" t="s">
        <v>1407</v>
      </c>
      <c r="G1548" s="89" t="b">
        <v>0</v>
      </c>
      <c r="H1548" s="89" t="b">
        <v>0</v>
      </c>
      <c r="I1548" s="89" t="b">
        <v>0</v>
      </c>
      <c r="J1548" s="89" t="b">
        <v>0</v>
      </c>
      <c r="K1548" s="89" t="b">
        <v>0</v>
      </c>
      <c r="L1548" s="89" t="b">
        <v>0</v>
      </c>
    </row>
    <row r="1549" spans="1:12" ht="15">
      <c r="A1549" s="90" t="s">
        <v>1886</v>
      </c>
      <c r="B1549" s="89" t="s">
        <v>2381</v>
      </c>
      <c r="C1549" s="89">
        <v>2</v>
      </c>
      <c r="D1549" s="103">
        <v>0</v>
      </c>
      <c r="E1549" s="103">
        <v>2.3404441148401185</v>
      </c>
      <c r="F1549" s="89" t="s">
        <v>1407</v>
      </c>
      <c r="G1549" s="89" t="b">
        <v>0</v>
      </c>
      <c r="H1549" s="89" t="b">
        <v>0</v>
      </c>
      <c r="I1549" s="89" t="b">
        <v>0</v>
      </c>
      <c r="J1549" s="89" t="b">
        <v>0</v>
      </c>
      <c r="K1549" s="89" t="b">
        <v>0</v>
      </c>
      <c r="L1549" s="89" t="b">
        <v>0</v>
      </c>
    </row>
    <row r="1550" spans="1:12" ht="15">
      <c r="A1550" s="90" t="s">
        <v>1720</v>
      </c>
      <c r="B1550" s="89" t="s">
        <v>1474</v>
      </c>
      <c r="C1550" s="89">
        <v>2</v>
      </c>
      <c r="D1550" s="103">
        <v>0</v>
      </c>
      <c r="E1550" s="103">
        <v>2.164352855784437</v>
      </c>
      <c r="F1550" s="89" t="s">
        <v>1407</v>
      </c>
      <c r="G1550" s="89" t="b">
        <v>0</v>
      </c>
      <c r="H1550" s="89" t="b">
        <v>0</v>
      </c>
      <c r="I1550" s="89" t="b">
        <v>0</v>
      </c>
      <c r="J1550" s="89" t="b">
        <v>0</v>
      </c>
      <c r="K1550" s="89" t="b">
        <v>0</v>
      </c>
      <c r="L1550" s="89" t="b">
        <v>0</v>
      </c>
    </row>
    <row r="1551" spans="1:12" ht="15">
      <c r="A1551" s="90" t="s">
        <v>1465</v>
      </c>
      <c r="B1551" s="89" t="s">
        <v>2486</v>
      </c>
      <c r="C1551" s="89">
        <v>2</v>
      </c>
      <c r="D1551" s="103">
        <v>0</v>
      </c>
      <c r="E1551" s="103">
        <v>0.7841416140728311</v>
      </c>
      <c r="F1551" s="89" t="s">
        <v>1407</v>
      </c>
      <c r="G1551" s="89" t="b">
        <v>0</v>
      </c>
      <c r="H1551" s="89" t="b">
        <v>0</v>
      </c>
      <c r="I1551" s="89" t="b">
        <v>0</v>
      </c>
      <c r="J1551" s="89" t="b">
        <v>0</v>
      </c>
      <c r="K1551" s="89" t="b">
        <v>0</v>
      </c>
      <c r="L1551" s="89" t="b">
        <v>0</v>
      </c>
    </row>
    <row r="1552" spans="1:12" ht="15">
      <c r="A1552" s="90" t="s">
        <v>2326</v>
      </c>
      <c r="B1552" s="89" t="s">
        <v>3162</v>
      </c>
      <c r="C1552" s="89">
        <v>2</v>
      </c>
      <c r="D1552" s="103">
        <v>0</v>
      </c>
      <c r="E1552" s="103">
        <v>2.164352855784437</v>
      </c>
      <c r="F1552" s="89" t="s">
        <v>1407</v>
      </c>
      <c r="G1552" s="89" t="b">
        <v>0</v>
      </c>
      <c r="H1552" s="89" t="b">
        <v>0</v>
      </c>
      <c r="I1552" s="89" t="b">
        <v>0</v>
      </c>
      <c r="J1552" s="89" t="b">
        <v>0</v>
      </c>
      <c r="K1552" s="89" t="b">
        <v>0</v>
      </c>
      <c r="L1552" s="89" t="b">
        <v>0</v>
      </c>
    </row>
    <row r="1553" spans="1:12" ht="15">
      <c r="A1553" s="90" t="s">
        <v>1555</v>
      </c>
      <c r="B1553" s="89" t="s">
        <v>1557</v>
      </c>
      <c r="C1553" s="89">
        <v>2</v>
      </c>
      <c r="D1553" s="103">
        <v>0</v>
      </c>
      <c r="E1553" s="103">
        <v>1.6202848114341615</v>
      </c>
      <c r="F1553" s="89" t="s">
        <v>1407</v>
      </c>
      <c r="G1553" s="89" t="b">
        <v>0</v>
      </c>
      <c r="H1553" s="89" t="b">
        <v>0</v>
      </c>
      <c r="I1553" s="89" t="b">
        <v>0</v>
      </c>
      <c r="J1553" s="89" t="b">
        <v>0</v>
      </c>
      <c r="K1553" s="89" t="b">
        <v>0</v>
      </c>
      <c r="L1553" s="89" t="b">
        <v>0</v>
      </c>
    </row>
    <row r="1554" spans="1:12" ht="15">
      <c r="A1554" s="90" t="s">
        <v>3050</v>
      </c>
      <c r="B1554" s="89" t="s">
        <v>1545</v>
      </c>
      <c r="C1554" s="89">
        <v>2</v>
      </c>
      <c r="D1554" s="103">
        <v>0</v>
      </c>
      <c r="E1554" s="103">
        <v>1.4373541278481747</v>
      </c>
      <c r="F1554" s="89" t="s">
        <v>1407</v>
      </c>
      <c r="G1554" s="89" t="b">
        <v>0</v>
      </c>
      <c r="H1554" s="89" t="b">
        <v>0</v>
      </c>
      <c r="I1554" s="89" t="b">
        <v>0</v>
      </c>
      <c r="J1554" s="89" t="b">
        <v>0</v>
      </c>
      <c r="K1554" s="89" t="b">
        <v>0</v>
      </c>
      <c r="L1554" s="89" t="b">
        <v>0</v>
      </c>
    </row>
    <row r="1555" spans="1:12" ht="15">
      <c r="A1555" s="90" t="s">
        <v>1473</v>
      </c>
      <c r="B1555" s="89" t="s">
        <v>2373</v>
      </c>
      <c r="C1555" s="89">
        <v>2</v>
      </c>
      <c r="D1555" s="103">
        <v>0</v>
      </c>
      <c r="E1555" s="103">
        <v>0.8525989947286828</v>
      </c>
      <c r="F1555" s="89" t="s">
        <v>1407</v>
      </c>
      <c r="G1555" s="89" t="b">
        <v>0</v>
      </c>
      <c r="H1555" s="89" t="b">
        <v>0</v>
      </c>
      <c r="I1555" s="89" t="b">
        <v>0</v>
      </c>
      <c r="J1555" s="89" t="b">
        <v>0</v>
      </c>
      <c r="K1555" s="89" t="b">
        <v>0</v>
      </c>
      <c r="L1555" s="89" t="b">
        <v>0</v>
      </c>
    </row>
    <row r="1556" spans="1:12" ht="15">
      <c r="A1556" s="90" t="s">
        <v>2344</v>
      </c>
      <c r="B1556" s="89" t="s">
        <v>1465</v>
      </c>
      <c r="C1556" s="89">
        <v>2</v>
      </c>
      <c r="D1556" s="103">
        <v>0</v>
      </c>
      <c r="E1556" s="103">
        <v>0.7841416140728311</v>
      </c>
      <c r="F1556" s="89" t="s">
        <v>1407</v>
      </c>
      <c r="G1556" s="89" t="b">
        <v>0</v>
      </c>
      <c r="H1556" s="89" t="b">
        <v>0</v>
      </c>
      <c r="I1556" s="89" t="b">
        <v>0</v>
      </c>
      <c r="J1556" s="89" t="b">
        <v>0</v>
      </c>
      <c r="K1556" s="89" t="b">
        <v>0</v>
      </c>
      <c r="L1556" s="89" t="b">
        <v>0</v>
      </c>
    </row>
    <row r="1557" spans="1:12" ht="15">
      <c r="A1557" s="90" t="s">
        <v>2132</v>
      </c>
      <c r="B1557" s="89" t="s">
        <v>1572</v>
      </c>
      <c r="C1557" s="89">
        <v>2</v>
      </c>
      <c r="D1557" s="103">
        <v>0</v>
      </c>
      <c r="E1557" s="103">
        <v>1.863322860120456</v>
      </c>
      <c r="F1557" s="89" t="s">
        <v>1407</v>
      </c>
      <c r="G1557" s="89" t="b">
        <v>0</v>
      </c>
      <c r="H1557" s="89" t="b">
        <v>0</v>
      </c>
      <c r="I1557" s="89" t="b">
        <v>0</v>
      </c>
      <c r="J1557" s="89" t="b">
        <v>0</v>
      </c>
      <c r="K1557" s="89" t="b">
        <v>0</v>
      </c>
      <c r="L1557" s="89" t="b">
        <v>0</v>
      </c>
    </row>
    <row r="1558" spans="1:12" ht="15">
      <c r="A1558" s="90" t="s">
        <v>2892</v>
      </c>
      <c r="B1558" s="89" t="s">
        <v>3366</v>
      </c>
      <c r="C1558" s="89">
        <v>2</v>
      </c>
      <c r="D1558" s="103">
        <v>0</v>
      </c>
      <c r="E1558" s="103">
        <v>2.3404441148401185</v>
      </c>
      <c r="F1558" s="89" t="s">
        <v>1407</v>
      </c>
      <c r="G1558" s="89" t="b">
        <v>0</v>
      </c>
      <c r="H1558" s="89" t="b">
        <v>0</v>
      </c>
      <c r="I1558" s="89" t="b">
        <v>0</v>
      </c>
      <c r="J1558" s="89" t="b">
        <v>0</v>
      </c>
      <c r="K1558" s="89" t="b">
        <v>0</v>
      </c>
      <c r="L1558" s="89" t="b">
        <v>0</v>
      </c>
    </row>
    <row r="1559" spans="1:12" ht="15">
      <c r="A1559" s="90" t="s">
        <v>1465</v>
      </c>
      <c r="B1559" s="89" t="s">
        <v>3050</v>
      </c>
      <c r="C1559" s="89">
        <v>2</v>
      </c>
      <c r="D1559" s="103">
        <v>0</v>
      </c>
      <c r="E1559" s="103">
        <v>0.9602328731285124</v>
      </c>
      <c r="F1559" s="89" t="s">
        <v>1407</v>
      </c>
      <c r="G1559" s="89" t="b">
        <v>0</v>
      </c>
      <c r="H1559" s="89" t="b">
        <v>0</v>
      </c>
      <c r="I1559" s="89" t="b">
        <v>0</v>
      </c>
      <c r="J1559" s="89" t="b">
        <v>0</v>
      </c>
      <c r="K1559" s="89" t="b">
        <v>0</v>
      </c>
      <c r="L1559" s="89" t="b">
        <v>0</v>
      </c>
    </row>
    <row r="1560" spans="1:12" ht="15">
      <c r="A1560" s="90" t="s">
        <v>1958</v>
      </c>
      <c r="B1560" s="89" t="s">
        <v>1465</v>
      </c>
      <c r="C1560" s="89">
        <v>2</v>
      </c>
      <c r="D1560" s="103">
        <v>0</v>
      </c>
      <c r="E1560" s="103">
        <v>0.5622928644564748</v>
      </c>
      <c r="F1560" s="89" t="s">
        <v>1407</v>
      </c>
      <c r="G1560" s="89" t="b">
        <v>0</v>
      </c>
      <c r="H1560" s="89" t="b">
        <v>0</v>
      </c>
      <c r="I1560" s="89" t="b">
        <v>0</v>
      </c>
      <c r="J1560" s="89" t="b">
        <v>0</v>
      </c>
      <c r="K1560" s="89" t="b">
        <v>0</v>
      </c>
      <c r="L1560" s="89" t="b">
        <v>0</v>
      </c>
    </row>
    <row r="1561" spans="1:12" ht="15">
      <c r="A1561" s="90" t="s">
        <v>1749</v>
      </c>
      <c r="B1561" s="89" t="s">
        <v>2245</v>
      </c>
      <c r="C1561" s="89">
        <v>2</v>
      </c>
      <c r="D1561" s="103">
        <v>0</v>
      </c>
      <c r="E1561" s="103">
        <v>1.4373541278481747</v>
      </c>
      <c r="F1561" s="89" t="s">
        <v>1407</v>
      </c>
      <c r="G1561" s="89" t="b">
        <v>0</v>
      </c>
      <c r="H1561" s="89" t="b">
        <v>0</v>
      </c>
      <c r="I1561" s="89" t="b">
        <v>0</v>
      </c>
      <c r="J1561" s="89" t="b">
        <v>0</v>
      </c>
      <c r="K1561" s="89" t="b">
        <v>0</v>
      </c>
      <c r="L1561" s="89" t="b">
        <v>0</v>
      </c>
    </row>
    <row r="1562" spans="1:12" ht="15">
      <c r="A1562" s="90" t="s">
        <v>1747</v>
      </c>
      <c r="B1562" s="89" t="s">
        <v>2132</v>
      </c>
      <c r="C1562" s="89">
        <v>2</v>
      </c>
      <c r="D1562" s="103">
        <v>0</v>
      </c>
      <c r="E1562" s="103">
        <v>1.863322860120456</v>
      </c>
      <c r="F1562" s="89" t="s">
        <v>1407</v>
      </c>
      <c r="G1562" s="89" t="b">
        <v>0</v>
      </c>
      <c r="H1562" s="89" t="b">
        <v>0</v>
      </c>
      <c r="I1562" s="89" t="b">
        <v>0</v>
      </c>
      <c r="J1562" s="89" t="b">
        <v>0</v>
      </c>
      <c r="K1562" s="89" t="b">
        <v>0</v>
      </c>
      <c r="L1562" s="89" t="b">
        <v>0</v>
      </c>
    </row>
    <row r="1563" spans="1:12" ht="15">
      <c r="A1563" s="90" t="s">
        <v>3449</v>
      </c>
      <c r="B1563" s="89" t="s">
        <v>2043</v>
      </c>
      <c r="C1563" s="89">
        <v>2</v>
      </c>
      <c r="D1563" s="103">
        <v>0</v>
      </c>
      <c r="E1563" s="103">
        <v>2.0394141191761372</v>
      </c>
      <c r="F1563" s="89" t="s">
        <v>1407</v>
      </c>
      <c r="G1563" s="89" t="b">
        <v>0</v>
      </c>
      <c r="H1563" s="89" t="b">
        <v>0</v>
      </c>
      <c r="I1563" s="89" t="b">
        <v>0</v>
      </c>
      <c r="J1563" s="89" t="b">
        <v>0</v>
      </c>
      <c r="K1563" s="89" t="b">
        <v>0</v>
      </c>
      <c r="L1563" s="89" t="b">
        <v>0</v>
      </c>
    </row>
    <row r="1564" spans="1:12" ht="15">
      <c r="A1564" s="90" t="s">
        <v>2879</v>
      </c>
      <c r="B1564" s="89" t="s">
        <v>1555</v>
      </c>
      <c r="C1564" s="89">
        <v>2</v>
      </c>
      <c r="D1564" s="103">
        <v>0</v>
      </c>
      <c r="E1564" s="103">
        <v>1.7963760704898426</v>
      </c>
      <c r="F1564" s="89" t="s">
        <v>1407</v>
      </c>
      <c r="G1564" s="89" t="b">
        <v>0</v>
      </c>
      <c r="H1564" s="89" t="b">
        <v>0</v>
      </c>
      <c r="I1564" s="89" t="b">
        <v>0</v>
      </c>
      <c r="J1564" s="89" t="b">
        <v>0</v>
      </c>
      <c r="K1564" s="89" t="b">
        <v>0</v>
      </c>
      <c r="L1564" s="89" t="b">
        <v>0</v>
      </c>
    </row>
    <row r="1565" spans="1:12" ht="15">
      <c r="A1565" s="90" t="s">
        <v>1749</v>
      </c>
      <c r="B1565" s="89" t="s">
        <v>1473</v>
      </c>
      <c r="C1565" s="89">
        <v>2</v>
      </c>
      <c r="D1565" s="103">
        <v>0</v>
      </c>
      <c r="E1565" s="103">
        <v>0.4266302624564017</v>
      </c>
      <c r="F1565" s="89" t="s">
        <v>1407</v>
      </c>
      <c r="G1565" s="89" t="b">
        <v>0</v>
      </c>
      <c r="H1565" s="89" t="b">
        <v>0</v>
      </c>
      <c r="I1565" s="89" t="b">
        <v>0</v>
      </c>
      <c r="J1565" s="89" t="b">
        <v>0</v>
      </c>
      <c r="K1565" s="89" t="b">
        <v>0</v>
      </c>
      <c r="L1565" s="89" t="b">
        <v>0</v>
      </c>
    </row>
    <row r="1566" spans="1:12" ht="15">
      <c r="A1566" s="90" t="s">
        <v>1852</v>
      </c>
      <c r="B1566" s="89" t="s">
        <v>1720</v>
      </c>
      <c r="C1566" s="89">
        <v>2</v>
      </c>
      <c r="D1566" s="103">
        <v>0</v>
      </c>
      <c r="E1566" s="103">
        <v>2.3404441148401185</v>
      </c>
      <c r="F1566" s="89" t="s">
        <v>1407</v>
      </c>
      <c r="G1566" s="89" t="b">
        <v>0</v>
      </c>
      <c r="H1566" s="89" t="b">
        <v>0</v>
      </c>
      <c r="I1566" s="89" t="b">
        <v>0</v>
      </c>
      <c r="J1566" s="89" t="b">
        <v>0</v>
      </c>
      <c r="K1566" s="89" t="b">
        <v>0</v>
      </c>
      <c r="L1566" s="89" t="b">
        <v>0</v>
      </c>
    </row>
    <row r="1567" spans="1:12" ht="15">
      <c r="A1567" s="90" t="s">
        <v>1572</v>
      </c>
      <c r="B1567" s="89" t="s">
        <v>2532</v>
      </c>
      <c r="C1567" s="89">
        <v>2</v>
      </c>
      <c r="D1567" s="103">
        <v>0</v>
      </c>
      <c r="E1567" s="103">
        <v>1.863322860120456</v>
      </c>
      <c r="F1567" s="89" t="s">
        <v>1407</v>
      </c>
      <c r="G1567" s="89" t="b">
        <v>0</v>
      </c>
      <c r="H1567" s="89" t="b">
        <v>0</v>
      </c>
      <c r="I1567" s="89" t="b">
        <v>0</v>
      </c>
      <c r="J1567" s="89" t="b">
        <v>0</v>
      </c>
      <c r="K1567" s="89" t="b">
        <v>0</v>
      </c>
      <c r="L1567" s="89" t="b">
        <v>0</v>
      </c>
    </row>
    <row r="1568" spans="1:12" ht="15">
      <c r="A1568" s="90" t="s">
        <v>1455</v>
      </c>
      <c r="B1568" s="89" t="s">
        <v>2359</v>
      </c>
      <c r="C1568" s="89">
        <v>2</v>
      </c>
      <c r="D1568" s="103">
        <v>0</v>
      </c>
      <c r="E1568" s="103">
        <v>0.8846065812979305</v>
      </c>
      <c r="F1568" s="89" t="s">
        <v>1409</v>
      </c>
      <c r="G1568" s="89" t="b">
        <v>0</v>
      </c>
      <c r="H1568" s="89" t="b">
        <v>0</v>
      </c>
      <c r="I1568" s="89" t="b">
        <v>0</v>
      </c>
      <c r="J1568" s="89" t="b">
        <v>0</v>
      </c>
      <c r="K1568" s="89" t="b">
        <v>0</v>
      </c>
      <c r="L1568" s="89" t="b">
        <v>0</v>
      </c>
    </row>
    <row r="1569" spans="1:12" ht="15">
      <c r="A1569" s="90" t="s">
        <v>2478</v>
      </c>
      <c r="B1569" s="89" t="s">
        <v>1640</v>
      </c>
      <c r="C1569" s="89">
        <v>2</v>
      </c>
      <c r="D1569" s="103">
        <v>0</v>
      </c>
      <c r="E1569" s="103">
        <v>1.662757831681574</v>
      </c>
      <c r="F1569" s="89" t="s">
        <v>1410</v>
      </c>
      <c r="G1569" s="89" t="b">
        <v>0</v>
      </c>
      <c r="H1569" s="89" t="b">
        <v>0</v>
      </c>
      <c r="I1569" s="89" t="b">
        <v>0</v>
      </c>
      <c r="J1569" s="89" t="b">
        <v>0</v>
      </c>
      <c r="K1569" s="89" t="b">
        <v>0</v>
      </c>
      <c r="L1569" s="89" t="b">
        <v>0</v>
      </c>
    </row>
    <row r="1570" spans="1:12" ht="15">
      <c r="A1570" s="90" t="s">
        <v>1477</v>
      </c>
      <c r="B1570" s="89" t="s">
        <v>2478</v>
      </c>
      <c r="C1570" s="89">
        <v>2</v>
      </c>
      <c r="D1570" s="103">
        <v>0</v>
      </c>
      <c r="E1570" s="103">
        <v>1.8388490907372552</v>
      </c>
      <c r="F1570" s="89" t="s">
        <v>1410</v>
      </c>
      <c r="G1570" s="89" t="b">
        <v>0</v>
      </c>
      <c r="H1570" s="89" t="b">
        <v>0</v>
      </c>
      <c r="I1570" s="89" t="b">
        <v>0</v>
      </c>
      <c r="J1570" s="89" t="b">
        <v>0</v>
      </c>
      <c r="K1570" s="89" t="b">
        <v>0</v>
      </c>
      <c r="L1570" s="89" t="b">
        <v>0</v>
      </c>
    </row>
    <row r="1571" spans="1:12" ht="15">
      <c r="A1571" s="90" t="s">
        <v>1459</v>
      </c>
      <c r="B1571" s="89" t="s">
        <v>1456</v>
      </c>
      <c r="C1571" s="89">
        <v>3</v>
      </c>
      <c r="D1571" s="103">
        <v>0</v>
      </c>
      <c r="E1571" s="103">
        <v>1.0159881053841304</v>
      </c>
      <c r="F1571" s="89" t="s">
        <v>1411</v>
      </c>
      <c r="G1571" s="89" t="b">
        <v>0</v>
      </c>
      <c r="H1571" s="89" t="b">
        <v>0</v>
      </c>
      <c r="I1571" s="89" t="b">
        <v>0</v>
      </c>
      <c r="J1571" s="89" t="b">
        <v>0</v>
      </c>
      <c r="K1571" s="89" t="b">
        <v>0</v>
      </c>
      <c r="L1571" s="89" t="b">
        <v>0</v>
      </c>
    </row>
    <row r="1572" spans="1:12" ht="15">
      <c r="A1572" s="90" t="s">
        <v>1635</v>
      </c>
      <c r="B1572" s="89" t="s">
        <v>2416</v>
      </c>
      <c r="C1572" s="89">
        <v>2</v>
      </c>
      <c r="D1572" s="103">
        <v>0</v>
      </c>
      <c r="E1572" s="103">
        <v>1.6180480967120927</v>
      </c>
      <c r="F1572" s="89" t="s">
        <v>1411</v>
      </c>
      <c r="G1572" s="89" t="b">
        <v>1</v>
      </c>
      <c r="H1572" s="89" t="b">
        <v>0</v>
      </c>
      <c r="I1572" s="89" t="b">
        <v>0</v>
      </c>
      <c r="J1572" s="89" t="b">
        <v>0</v>
      </c>
      <c r="K1572" s="89" t="b">
        <v>0</v>
      </c>
      <c r="L1572" s="89" t="b">
        <v>0</v>
      </c>
    </row>
    <row r="1573" spans="1:12" ht="15">
      <c r="A1573" s="90" t="s">
        <v>1523</v>
      </c>
      <c r="B1573" s="89" t="s">
        <v>1594</v>
      </c>
      <c r="C1573" s="89">
        <v>2</v>
      </c>
      <c r="D1573" s="103">
        <v>0</v>
      </c>
      <c r="E1573" s="103">
        <v>1.3170181010481115</v>
      </c>
      <c r="F1573" s="89" t="s">
        <v>1411</v>
      </c>
      <c r="G1573" s="89" t="b">
        <v>0</v>
      </c>
      <c r="H1573" s="89" t="b">
        <v>0</v>
      </c>
      <c r="I1573" s="89" t="b">
        <v>0</v>
      </c>
      <c r="J1573" s="89" t="b">
        <v>0</v>
      </c>
      <c r="K1573" s="89" t="b">
        <v>0</v>
      </c>
      <c r="L1573" s="89" t="b">
        <v>0</v>
      </c>
    </row>
    <row r="1574" spans="1:12" ht="15">
      <c r="A1574" s="90" t="s">
        <v>1501</v>
      </c>
      <c r="B1574" s="89" t="s">
        <v>1523</v>
      </c>
      <c r="C1574" s="89">
        <v>2</v>
      </c>
      <c r="D1574" s="103">
        <v>0</v>
      </c>
      <c r="E1574" s="103">
        <v>1.6180480967120927</v>
      </c>
      <c r="F1574" s="89" t="s">
        <v>1411</v>
      </c>
      <c r="G1574" s="89" t="b">
        <v>0</v>
      </c>
      <c r="H1574" s="89" t="b">
        <v>0</v>
      </c>
      <c r="I1574" s="89" t="b">
        <v>0</v>
      </c>
      <c r="J1574" s="89" t="b">
        <v>0</v>
      </c>
      <c r="K1574" s="89" t="b">
        <v>0</v>
      </c>
      <c r="L1574" s="89" t="b">
        <v>0</v>
      </c>
    </row>
    <row r="1575" spans="1:12" ht="15">
      <c r="A1575" s="90" t="s">
        <v>1608</v>
      </c>
      <c r="B1575" s="89" t="s">
        <v>1506</v>
      </c>
      <c r="C1575" s="89">
        <v>3</v>
      </c>
      <c r="D1575" s="103">
        <v>0</v>
      </c>
      <c r="E1575" s="103">
        <v>0.9694824759960617</v>
      </c>
      <c r="F1575" s="89" t="s">
        <v>1412</v>
      </c>
      <c r="G1575" s="89" t="b">
        <v>1</v>
      </c>
      <c r="H1575" s="89" t="b">
        <v>0</v>
      </c>
      <c r="I1575" s="89" t="b">
        <v>0</v>
      </c>
      <c r="J1575" s="89" t="b">
        <v>0</v>
      </c>
      <c r="K1575" s="89" t="b">
        <v>0</v>
      </c>
      <c r="L1575" s="89" t="b">
        <v>0</v>
      </c>
    </row>
    <row r="1576" spans="1:12" ht="15">
      <c r="A1576" s="90" t="s">
        <v>1514</v>
      </c>
      <c r="B1576" s="89" t="s">
        <v>1608</v>
      </c>
      <c r="C1576" s="89">
        <v>2</v>
      </c>
      <c r="D1576" s="103">
        <v>0</v>
      </c>
      <c r="E1576" s="103">
        <v>1.0944212126043618</v>
      </c>
      <c r="F1576" s="89" t="s">
        <v>1412</v>
      </c>
      <c r="G1576" s="89" t="b">
        <v>0</v>
      </c>
      <c r="H1576" s="89" t="b">
        <v>0</v>
      </c>
      <c r="I1576" s="89" t="b">
        <v>0</v>
      </c>
      <c r="J1576" s="89" t="b">
        <v>1</v>
      </c>
      <c r="K1576" s="89" t="b">
        <v>0</v>
      </c>
      <c r="L1576" s="89" t="b">
        <v>0</v>
      </c>
    </row>
    <row r="1577" spans="1:12" ht="15">
      <c r="A1577" s="90" t="s">
        <v>1608</v>
      </c>
      <c r="B1577" s="89" t="s">
        <v>1796</v>
      </c>
      <c r="C1577" s="89">
        <v>2</v>
      </c>
      <c r="D1577" s="103">
        <v>0</v>
      </c>
      <c r="E1577" s="103">
        <v>0.9183299535486805</v>
      </c>
      <c r="F1577" s="89" t="s">
        <v>1412</v>
      </c>
      <c r="G1577" s="89" t="b">
        <v>1</v>
      </c>
      <c r="H1577" s="89" t="b">
        <v>0</v>
      </c>
      <c r="I1577" s="89" t="b">
        <v>0</v>
      </c>
      <c r="J1577" s="89" t="b">
        <v>0</v>
      </c>
      <c r="K1577" s="89" t="b">
        <v>0</v>
      </c>
      <c r="L1577" s="89" t="b">
        <v>0</v>
      </c>
    </row>
    <row r="1578" spans="1:12" ht="15">
      <c r="A1578" s="90" t="s">
        <v>1461</v>
      </c>
      <c r="B1578" s="89" t="s">
        <v>1514</v>
      </c>
      <c r="C1578" s="89">
        <v>2</v>
      </c>
      <c r="D1578" s="103">
        <v>0</v>
      </c>
      <c r="E1578" s="103">
        <v>1.462397997898956</v>
      </c>
      <c r="F1578" s="89" t="s">
        <v>1412</v>
      </c>
      <c r="G1578" s="89" t="b">
        <v>0</v>
      </c>
      <c r="H1578" s="89" t="b">
        <v>0</v>
      </c>
      <c r="I1578" s="89" t="b">
        <v>0</v>
      </c>
      <c r="J1578" s="89" t="b">
        <v>0</v>
      </c>
      <c r="K1578" s="89" t="b">
        <v>0</v>
      </c>
      <c r="L1578" s="89" t="b">
        <v>0</v>
      </c>
    </row>
    <row r="1579" spans="1:12" ht="15">
      <c r="A1579" s="90" t="s">
        <v>1455</v>
      </c>
      <c r="B1579" s="89" t="s">
        <v>1456</v>
      </c>
      <c r="C1579" s="89">
        <v>2</v>
      </c>
      <c r="D1579" s="103">
        <v>0</v>
      </c>
      <c r="E1579" s="103">
        <v>1.0934216851622351</v>
      </c>
      <c r="F1579" s="89" t="s">
        <v>1413</v>
      </c>
      <c r="G1579" s="89" t="b">
        <v>0</v>
      </c>
      <c r="H1579" s="89" t="b">
        <v>0</v>
      </c>
      <c r="I1579" s="89" t="b">
        <v>0</v>
      </c>
      <c r="J1579" s="89" t="b">
        <v>0</v>
      </c>
      <c r="K1579" s="89" t="b">
        <v>0</v>
      </c>
      <c r="L1579" s="89" t="b">
        <v>0</v>
      </c>
    </row>
    <row r="1580" spans="1:12" ht="15">
      <c r="A1580" s="90" t="s">
        <v>2176</v>
      </c>
      <c r="B1580" s="89" t="s">
        <v>1943</v>
      </c>
      <c r="C1580" s="89">
        <v>4</v>
      </c>
      <c r="D1580" s="103">
        <v>0</v>
      </c>
      <c r="E1580" s="103">
        <v>2.0521165505499983</v>
      </c>
      <c r="F1580" s="89" t="s">
        <v>1414</v>
      </c>
      <c r="G1580" s="89" t="b">
        <v>0</v>
      </c>
      <c r="H1580" s="89" t="b">
        <v>0</v>
      </c>
      <c r="I1580" s="89" t="b">
        <v>0</v>
      </c>
      <c r="J1580" s="89" t="b">
        <v>0</v>
      </c>
      <c r="K1580" s="89" t="b">
        <v>0</v>
      </c>
      <c r="L1580" s="89" t="b">
        <v>0</v>
      </c>
    </row>
    <row r="1581" spans="1:12" ht="15">
      <c r="A1581" s="90" t="s">
        <v>2750</v>
      </c>
      <c r="B1581" s="89" t="s">
        <v>3181</v>
      </c>
      <c r="C1581" s="89">
        <v>2</v>
      </c>
      <c r="D1581" s="103">
        <v>0</v>
      </c>
      <c r="E1581" s="103">
        <v>2.3531465462139796</v>
      </c>
      <c r="F1581" s="89" t="s">
        <v>1414</v>
      </c>
      <c r="G1581" s="89" t="b">
        <v>0</v>
      </c>
      <c r="H1581" s="89" t="b">
        <v>0</v>
      </c>
      <c r="I1581" s="89" t="b">
        <v>0</v>
      </c>
      <c r="J1581" s="89" t="b">
        <v>0</v>
      </c>
      <c r="K1581" s="89" t="b">
        <v>0</v>
      </c>
      <c r="L1581" s="89" t="b">
        <v>0</v>
      </c>
    </row>
    <row r="1582" spans="1:12" ht="15">
      <c r="A1582" s="90" t="s">
        <v>2646</v>
      </c>
      <c r="B1582" s="89" t="s">
        <v>2022</v>
      </c>
      <c r="C1582" s="89">
        <v>2</v>
      </c>
      <c r="D1582" s="103">
        <v>0</v>
      </c>
      <c r="E1582" s="103">
        <v>2.3531465462139796</v>
      </c>
      <c r="F1582" s="89" t="s">
        <v>1414</v>
      </c>
      <c r="G1582" s="89" t="b">
        <v>0</v>
      </c>
      <c r="H1582" s="89" t="b">
        <v>0</v>
      </c>
      <c r="I1582" s="89" t="b">
        <v>0</v>
      </c>
      <c r="J1582" s="89" t="b">
        <v>0</v>
      </c>
      <c r="K1582" s="89" t="b">
        <v>0</v>
      </c>
      <c r="L1582" s="89" t="b">
        <v>0</v>
      </c>
    </row>
    <row r="1583" spans="1:12" ht="15">
      <c r="A1583" s="90" t="s">
        <v>1753</v>
      </c>
      <c r="B1583" s="89" t="s">
        <v>2218</v>
      </c>
      <c r="C1583" s="89">
        <v>2</v>
      </c>
      <c r="D1583" s="103">
        <v>0</v>
      </c>
      <c r="E1583" s="103">
        <v>1.9552065375419416</v>
      </c>
      <c r="F1583" s="89" t="s">
        <v>1414</v>
      </c>
      <c r="G1583" s="89" t="b">
        <v>0</v>
      </c>
      <c r="H1583" s="89" t="b">
        <v>0</v>
      </c>
      <c r="I1583" s="89" t="b">
        <v>0</v>
      </c>
      <c r="J1583" s="89" t="b">
        <v>0</v>
      </c>
      <c r="K1583" s="89" t="b">
        <v>0</v>
      </c>
      <c r="L1583" s="89" t="b">
        <v>0</v>
      </c>
    </row>
    <row r="1584" spans="1:12" ht="15">
      <c r="A1584" s="90" t="s">
        <v>676</v>
      </c>
      <c r="B1584" s="89" t="s">
        <v>1546</v>
      </c>
      <c r="C1584" s="89">
        <v>2</v>
      </c>
      <c r="D1584" s="103">
        <v>0</v>
      </c>
      <c r="E1584" s="103">
        <v>2.0521165505499983</v>
      </c>
      <c r="F1584" s="89" t="s">
        <v>1414</v>
      </c>
      <c r="G1584" s="89" t="b">
        <v>0</v>
      </c>
      <c r="H1584" s="89" t="b">
        <v>0</v>
      </c>
      <c r="I1584" s="89" t="b">
        <v>0</v>
      </c>
      <c r="J1584" s="89" t="b">
        <v>0</v>
      </c>
      <c r="K1584" s="89" t="b">
        <v>0</v>
      </c>
      <c r="L1584" s="89" t="b">
        <v>0</v>
      </c>
    </row>
    <row r="1585" spans="1:12" ht="15">
      <c r="A1585" s="90" t="s">
        <v>2178</v>
      </c>
      <c r="B1585" s="89" t="s">
        <v>1607</v>
      </c>
      <c r="C1585" s="89">
        <v>2</v>
      </c>
      <c r="D1585" s="103">
        <v>0</v>
      </c>
      <c r="E1585" s="103">
        <v>1.5080485061997224</v>
      </c>
      <c r="F1585" s="89" t="s">
        <v>1414</v>
      </c>
      <c r="G1585" s="89" t="b">
        <v>0</v>
      </c>
      <c r="H1585" s="89" t="b">
        <v>0</v>
      </c>
      <c r="I1585" s="89" t="b">
        <v>0</v>
      </c>
      <c r="J1585" s="89" t="b">
        <v>0</v>
      </c>
      <c r="K1585" s="89" t="b">
        <v>0</v>
      </c>
      <c r="L1585" s="89" t="b">
        <v>0</v>
      </c>
    </row>
    <row r="1586" spans="1:12" ht="15">
      <c r="A1586" s="90" t="s">
        <v>2845</v>
      </c>
      <c r="B1586" s="89" t="s">
        <v>3116</v>
      </c>
      <c r="C1586" s="89">
        <v>2</v>
      </c>
      <c r="D1586" s="103">
        <v>0</v>
      </c>
      <c r="E1586" s="103">
        <v>2.3531465462139796</v>
      </c>
      <c r="F1586" s="89" t="s">
        <v>1414</v>
      </c>
      <c r="G1586" s="89" t="b">
        <v>0</v>
      </c>
      <c r="H1586" s="89" t="b">
        <v>0</v>
      </c>
      <c r="I1586" s="89" t="b">
        <v>0</v>
      </c>
      <c r="J1586" s="89" t="b">
        <v>0</v>
      </c>
      <c r="K1586" s="89" t="b">
        <v>0</v>
      </c>
      <c r="L1586" s="89" t="b">
        <v>0</v>
      </c>
    </row>
    <row r="1587" spans="1:12" ht="15">
      <c r="A1587" s="90" t="s">
        <v>1455</v>
      </c>
      <c r="B1587" s="89" t="s">
        <v>1459</v>
      </c>
      <c r="C1587" s="89">
        <v>3</v>
      </c>
      <c r="D1587" s="103">
        <v>0</v>
      </c>
      <c r="E1587" s="103">
        <v>1.0881360887005513</v>
      </c>
      <c r="F1587" s="89" t="s">
        <v>1416</v>
      </c>
      <c r="G1587" s="89" t="b">
        <v>0</v>
      </c>
      <c r="H1587" s="89" t="b">
        <v>0</v>
      </c>
      <c r="I1587" s="89" t="b">
        <v>0</v>
      </c>
      <c r="J1587" s="89" t="b">
        <v>0</v>
      </c>
      <c r="K1587" s="89" t="b">
        <v>0</v>
      </c>
      <c r="L1587" s="89" t="b">
        <v>0</v>
      </c>
    </row>
    <row r="1588" spans="1:12" ht="15">
      <c r="A1588" s="90" t="s">
        <v>1459</v>
      </c>
      <c r="B1588" s="89" t="s">
        <v>1457</v>
      </c>
      <c r="C1588" s="89">
        <v>3</v>
      </c>
      <c r="D1588" s="103">
        <v>0</v>
      </c>
      <c r="E1588" s="103">
        <v>1.3891660843645324</v>
      </c>
      <c r="F1588" s="89" t="s">
        <v>1416</v>
      </c>
      <c r="G1588" s="89" t="b">
        <v>0</v>
      </c>
      <c r="H1588" s="89" t="b">
        <v>0</v>
      </c>
      <c r="I1588" s="89" t="b">
        <v>0</v>
      </c>
      <c r="J1588" s="89" t="b">
        <v>0</v>
      </c>
      <c r="K1588" s="89" t="b">
        <v>0</v>
      </c>
      <c r="L1588" s="89" t="b">
        <v>0</v>
      </c>
    </row>
    <row r="1589" spans="1:12" ht="15">
      <c r="A1589" s="90" t="s">
        <v>1457</v>
      </c>
      <c r="B1589" s="89" t="s">
        <v>1507</v>
      </c>
      <c r="C1589" s="89">
        <v>3</v>
      </c>
      <c r="D1589" s="103">
        <v>0</v>
      </c>
      <c r="E1589" s="103">
        <v>1.5141048209728323</v>
      </c>
      <c r="F1589" s="89" t="s">
        <v>1416</v>
      </c>
      <c r="G1589" s="89" t="b">
        <v>0</v>
      </c>
      <c r="H1589" s="89" t="b">
        <v>0</v>
      </c>
      <c r="I1589" s="89" t="b">
        <v>0</v>
      </c>
      <c r="J1589" s="89" t="b">
        <v>0</v>
      </c>
      <c r="K1589" s="89" t="b">
        <v>0</v>
      </c>
      <c r="L1589" s="89" t="b">
        <v>0</v>
      </c>
    </row>
    <row r="1590" spans="1:12" ht="15">
      <c r="A1590" s="90" t="s">
        <v>1458</v>
      </c>
      <c r="B1590" s="89" t="s">
        <v>1522</v>
      </c>
      <c r="C1590" s="89">
        <v>2</v>
      </c>
      <c r="D1590" s="103">
        <v>0</v>
      </c>
      <c r="E1590" s="103">
        <v>1.5141048209728323</v>
      </c>
      <c r="F1590" s="89" t="s">
        <v>1416</v>
      </c>
      <c r="G1590" s="89" t="b">
        <v>0</v>
      </c>
      <c r="H1590" s="89" t="b">
        <v>0</v>
      </c>
      <c r="I1590" s="89" t="b">
        <v>0</v>
      </c>
      <c r="J1590" s="89" t="b">
        <v>0</v>
      </c>
      <c r="K1590" s="89" t="b">
        <v>0</v>
      </c>
      <c r="L1590" s="89" t="b">
        <v>0</v>
      </c>
    </row>
    <row r="1591" spans="1:12" ht="15">
      <c r="A1591" s="90" t="s">
        <v>1455</v>
      </c>
      <c r="B1591" s="89" t="s">
        <v>1458</v>
      </c>
      <c r="C1591" s="89">
        <v>2</v>
      </c>
      <c r="D1591" s="103">
        <v>0</v>
      </c>
      <c r="E1591" s="103">
        <v>1.2130748253088512</v>
      </c>
      <c r="F1591" s="89" t="s">
        <v>1416</v>
      </c>
      <c r="G1591" s="89" t="b">
        <v>0</v>
      </c>
      <c r="H1591" s="89" t="b">
        <v>0</v>
      </c>
      <c r="I1591" s="89" t="b">
        <v>0</v>
      </c>
      <c r="J1591" s="89" t="b">
        <v>0</v>
      </c>
      <c r="K1591" s="89" t="b">
        <v>0</v>
      </c>
      <c r="L1591" s="89" t="b">
        <v>0</v>
      </c>
    </row>
    <row r="1592" spans="1:12" ht="15">
      <c r="A1592" s="90" t="s">
        <v>2614</v>
      </c>
      <c r="B1592" s="89" t="s">
        <v>1592</v>
      </c>
      <c r="C1592" s="89">
        <v>2</v>
      </c>
      <c r="D1592" s="103">
        <v>0</v>
      </c>
      <c r="E1592" s="103">
        <v>1.6901960800285136</v>
      </c>
      <c r="F1592" s="89" t="s">
        <v>1416</v>
      </c>
      <c r="G1592" s="89" t="b">
        <v>0</v>
      </c>
      <c r="H1592" s="89" t="b">
        <v>0</v>
      </c>
      <c r="I1592" s="89" t="b">
        <v>0</v>
      </c>
      <c r="J1592" s="89" t="b">
        <v>0</v>
      </c>
      <c r="K1592" s="89" t="b">
        <v>0</v>
      </c>
      <c r="L1592" s="89" t="b">
        <v>0</v>
      </c>
    </row>
    <row r="1593" spans="1:12" ht="15">
      <c r="A1593" s="90" t="s">
        <v>1501</v>
      </c>
      <c r="B1593" s="89" t="s">
        <v>1523</v>
      </c>
      <c r="C1593" s="89">
        <v>2</v>
      </c>
      <c r="D1593" s="103">
        <v>0</v>
      </c>
      <c r="E1593" s="103">
        <v>1.6901960800285136</v>
      </c>
      <c r="F1593" s="89" t="s">
        <v>1416</v>
      </c>
      <c r="G1593" s="89" t="b">
        <v>0</v>
      </c>
      <c r="H1593" s="89" t="b">
        <v>0</v>
      </c>
      <c r="I1593" s="89" t="b">
        <v>0</v>
      </c>
      <c r="J1593" s="89" t="b">
        <v>0</v>
      </c>
      <c r="K1593" s="89" t="b">
        <v>0</v>
      </c>
      <c r="L1593" s="89" t="b">
        <v>0</v>
      </c>
    </row>
    <row r="1594" spans="1:12" ht="15">
      <c r="A1594" s="90" t="s">
        <v>1831</v>
      </c>
      <c r="B1594" s="89" t="s">
        <v>1553</v>
      </c>
      <c r="C1594" s="89">
        <v>6</v>
      </c>
      <c r="D1594" s="103">
        <v>0</v>
      </c>
      <c r="E1594" s="103">
        <v>1.4065401804339552</v>
      </c>
      <c r="F1594" s="89" t="s">
        <v>1419</v>
      </c>
      <c r="G1594" s="89" t="b">
        <v>0</v>
      </c>
      <c r="H1594" s="89" t="b">
        <v>0</v>
      </c>
      <c r="I1594" s="89" t="b">
        <v>0</v>
      </c>
      <c r="J1594" s="89" t="b">
        <v>0</v>
      </c>
      <c r="K1594" s="89" t="b">
        <v>0</v>
      </c>
      <c r="L1594" s="89" t="b">
        <v>0</v>
      </c>
    </row>
    <row r="1595" spans="1:12" ht="15">
      <c r="A1595" s="90" t="s">
        <v>1946</v>
      </c>
      <c r="B1595" s="89" t="s">
        <v>1862</v>
      </c>
      <c r="C1595" s="89">
        <v>6</v>
      </c>
      <c r="D1595" s="103">
        <v>0</v>
      </c>
      <c r="E1595" s="103">
        <v>1.4065401804339552</v>
      </c>
      <c r="F1595" s="89" t="s">
        <v>1419</v>
      </c>
      <c r="G1595" s="89" t="b">
        <v>0</v>
      </c>
      <c r="H1595" s="89" t="b">
        <v>0</v>
      </c>
      <c r="I1595" s="89" t="b">
        <v>0</v>
      </c>
      <c r="J1595" s="89" t="b">
        <v>0</v>
      </c>
      <c r="K1595" s="89" t="b">
        <v>0</v>
      </c>
      <c r="L1595" s="89" t="b">
        <v>0</v>
      </c>
    </row>
    <row r="1596" spans="1:12" ht="15">
      <c r="A1596" s="90" t="s">
        <v>1627</v>
      </c>
      <c r="B1596" s="89" t="s">
        <v>1855</v>
      </c>
      <c r="C1596" s="89">
        <v>4</v>
      </c>
      <c r="D1596" s="103">
        <v>0</v>
      </c>
      <c r="E1596" s="103">
        <v>1.2304489213782739</v>
      </c>
      <c r="F1596" s="89" t="s">
        <v>1419</v>
      </c>
      <c r="G1596" s="89" t="b">
        <v>0</v>
      </c>
      <c r="H1596" s="89" t="b">
        <v>0</v>
      </c>
      <c r="I1596" s="89" t="b">
        <v>0</v>
      </c>
      <c r="J1596" s="89" t="b">
        <v>0</v>
      </c>
      <c r="K1596" s="89" t="b">
        <v>0</v>
      </c>
      <c r="L1596" s="89" t="b">
        <v>0</v>
      </c>
    </row>
    <row r="1597" spans="1:12" ht="15">
      <c r="A1597" s="90" t="s">
        <v>1553</v>
      </c>
      <c r="B1597" s="89" t="s">
        <v>1627</v>
      </c>
      <c r="C1597" s="89">
        <v>4</v>
      </c>
      <c r="D1597" s="103">
        <v>0</v>
      </c>
      <c r="E1597" s="103">
        <v>1.2304489213782739</v>
      </c>
      <c r="F1597" s="89" t="s">
        <v>1419</v>
      </c>
      <c r="G1597" s="89" t="b">
        <v>0</v>
      </c>
      <c r="H1597" s="89" t="b">
        <v>0</v>
      </c>
      <c r="I1597" s="89" t="b">
        <v>0</v>
      </c>
      <c r="J1597" s="89" t="b">
        <v>0</v>
      </c>
      <c r="K1597" s="89" t="b">
        <v>0</v>
      </c>
      <c r="L1597" s="89" t="b">
        <v>0</v>
      </c>
    </row>
    <row r="1598" spans="1:12" ht="15">
      <c r="A1598" s="90" t="s">
        <v>1862</v>
      </c>
      <c r="B1598" s="89" t="s">
        <v>1831</v>
      </c>
      <c r="C1598" s="89">
        <v>4</v>
      </c>
      <c r="D1598" s="103">
        <v>0</v>
      </c>
      <c r="E1598" s="103">
        <v>1.2304489213782739</v>
      </c>
      <c r="F1598" s="89" t="s">
        <v>1419</v>
      </c>
      <c r="G1598" s="89" t="b">
        <v>0</v>
      </c>
      <c r="H1598" s="89" t="b">
        <v>0</v>
      </c>
      <c r="I1598" s="89" t="b">
        <v>0</v>
      </c>
      <c r="J1598" s="89" t="b">
        <v>0</v>
      </c>
      <c r="K1598" s="89" t="b">
        <v>0</v>
      </c>
      <c r="L1598" s="89" t="b">
        <v>0</v>
      </c>
    </row>
    <row r="1599" spans="1:12" ht="15">
      <c r="A1599" s="90" t="s">
        <v>1615</v>
      </c>
      <c r="B1599" s="89" t="s">
        <v>1946</v>
      </c>
      <c r="C1599" s="89">
        <v>3</v>
      </c>
      <c r="D1599" s="103">
        <v>0</v>
      </c>
      <c r="E1599" s="103">
        <v>1.281601443825655</v>
      </c>
      <c r="F1599" s="89" t="s">
        <v>1419</v>
      </c>
      <c r="G1599" s="89" t="b">
        <v>0</v>
      </c>
      <c r="H1599" s="89" t="b">
        <v>0</v>
      </c>
      <c r="I1599" s="89" t="b">
        <v>0</v>
      </c>
      <c r="J1599" s="89" t="b">
        <v>0</v>
      </c>
      <c r="K1599" s="89" t="b">
        <v>0</v>
      </c>
      <c r="L1599" s="89" t="b">
        <v>0</v>
      </c>
    </row>
    <row r="1600" spans="1:12" ht="15">
      <c r="A1600" s="90" t="s">
        <v>3144</v>
      </c>
      <c r="B1600" s="89" t="s">
        <v>1946</v>
      </c>
      <c r="C1600" s="89">
        <v>2</v>
      </c>
      <c r="D1600" s="103">
        <v>0</v>
      </c>
      <c r="E1600" s="103">
        <v>1.4065401804339552</v>
      </c>
      <c r="F1600" s="89" t="s">
        <v>1419</v>
      </c>
      <c r="G1600" s="89" t="b">
        <v>0</v>
      </c>
      <c r="H1600" s="89" t="b">
        <v>0</v>
      </c>
      <c r="I1600" s="89" t="b">
        <v>0</v>
      </c>
      <c r="J1600" s="89" t="b">
        <v>0</v>
      </c>
      <c r="K1600" s="89" t="b">
        <v>0</v>
      </c>
      <c r="L1600" s="89" t="b">
        <v>0</v>
      </c>
    </row>
    <row r="1601" spans="1:12" ht="15">
      <c r="A1601" s="90" t="s">
        <v>3416</v>
      </c>
      <c r="B1601" s="89" t="s">
        <v>1563</v>
      </c>
      <c r="C1601" s="89">
        <v>2</v>
      </c>
      <c r="D1601" s="103">
        <v>0</v>
      </c>
      <c r="E1601" s="103">
        <v>1.8836614351536176</v>
      </c>
      <c r="F1601" s="89" t="s">
        <v>1419</v>
      </c>
      <c r="G1601" s="89" t="b">
        <v>0</v>
      </c>
      <c r="H1601" s="89" t="b">
        <v>0</v>
      </c>
      <c r="I1601" s="89" t="b">
        <v>0</v>
      </c>
      <c r="J1601" s="89" t="b">
        <v>0</v>
      </c>
      <c r="K1601" s="89" t="b">
        <v>0</v>
      </c>
      <c r="L1601" s="89" t="b">
        <v>0</v>
      </c>
    </row>
    <row r="1602" spans="1:12" ht="15">
      <c r="A1602" s="90" t="s">
        <v>3293</v>
      </c>
      <c r="B1602" s="89" t="s">
        <v>3454</v>
      </c>
      <c r="C1602" s="89">
        <v>2</v>
      </c>
      <c r="D1602" s="103">
        <v>0</v>
      </c>
      <c r="E1602" s="103">
        <v>1.8836614351536176</v>
      </c>
      <c r="F1602" s="89" t="s">
        <v>1419</v>
      </c>
      <c r="G1602" s="89" t="b">
        <v>0</v>
      </c>
      <c r="H1602" s="89" t="b">
        <v>0</v>
      </c>
      <c r="I1602" s="89" t="b">
        <v>0</v>
      </c>
      <c r="J1602" s="89" t="b">
        <v>0</v>
      </c>
      <c r="K1602" s="89" t="b">
        <v>0</v>
      </c>
      <c r="L1602" s="89" t="b">
        <v>0</v>
      </c>
    </row>
    <row r="1603" spans="1:12" ht="15">
      <c r="A1603" s="90" t="s">
        <v>3071</v>
      </c>
      <c r="B1603" s="89" t="s">
        <v>2335</v>
      </c>
      <c r="C1603" s="89">
        <v>2</v>
      </c>
      <c r="D1603" s="103">
        <v>0</v>
      </c>
      <c r="E1603" s="103">
        <v>1.8836614351536176</v>
      </c>
      <c r="F1603" s="89" t="s">
        <v>1419</v>
      </c>
      <c r="G1603" s="89" t="b">
        <v>0</v>
      </c>
      <c r="H1603" s="89" t="b">
        <v>0</v>
      </c>
      <c r="I1603" s="89" t="b">
        <v>0</v>
      </c>
      <c r="J1603" s="89" t="b">
        <v>0</v>
      </c>
      <c r="K1603" s="89" t="b">
        <v>0</v>
      </c>
      <c r="L1603" s="89" t="b">
        <v>0</v>
      </c>
    </row>
    <row r="1604" spans="1:12" ht="15">
      <c r="A1604" s="90" t="s">
        <v>2335</v>
      </c>
      <c r="B1604" s="89" t="s">
        <v>3293</v>
      </c>
      <c r="C1604" s="89">
        <v>2</v>
      </c>
      <c r="D1604" s="103">
        <v>0</v>
      </c>
      <c r="E1604" s="103">
        <v>1.8836614351536176</v>
      </c>
      <c r="F1604" s="89" t="s">
        <v>1419</v>
      </c>
      <c r="G1604" s="89" t="b">
        <v>0</v>
      </c>
      <c r="H1604" s="89" t="b">
        <v>0</v>
      </c>
      <c r="I1604" s="89" t="b">
        <v>0</v>
      </c>
      <c r="J1604" s="89" t="b">
        <v>0</v>
      </c>
      <c r="K1604" s="89" t="b">
        <v>0</v>
      </c>
      <c r="L1604" s="89" t="b">
        <v>0</v>
      </c>
    </row>
    <row r="1605" spans="1:12" ht="15">
      <c r="A1605" s="90" t="s">
        <v>3448</v>
      </c>
      <c r="B1605" s="89" t="s">
        <v>1802</v>
      </c>
      <c r="C1605" s="89">
        <v>2</v>
      </c>
      <c r="D1605" s="103">
        <v>0</v>
      </c>
      <c r="E1605" s="103">
        <v>1.5826314394896364</v>
      </c>
      <c r="F1605" s="89" t="s">
        <v>1419</v>
      </c>
      <c r="G1605" s="89" t="b">
        <v>0</v>
      </c>
      <c r="H1605" s="89" t="b">
        <v>0</v>
      </c>
      <c r="I1605" s="89" t="b">
        <v>0</v>
      </c>
      <c r="J1605" s="89" t="b">
        <v>0</v>
      </c>
      <c r="K1605" s="89" t="b">
        <v>0</v>
      </c>
      <c r="L1605" s="89" t="b">
        <v>0</v>
      </c>
    </row>
    <row r="1606" spans="1:12" ht="15">
      <c r="A1606" s="90" t="s">
        <v>3374</v>
      </c>
      <c r="B1606" s="89" t="s">
        <v>1802</v>
      </c>
      <c r="C1606" s="89">
        <v>2</v>
      </c>
      <c r="D1606" s="103">
        <v>0</v>
      </c>
      <c r="E1606" s="103">
        <v>1.5826314394896364</v>
      </c>
      <c r="F1606" s="89" t="s">
        <v>1419</v>
      </c>
      <c r="G1606" s="89" t="b">
        <v>0</v>
      </c>
      <c r="H1606" s="89" t="b">
        <v>0</v>
      </c>
      <c r="I1606" s="89" t="b">
        <v>0</v>
      </c>
      <c r="J1606" s="89" t="b">
        <v>0</v>
      </c>
      <c r="K1606" s="89" t="b">
        <v>0</v>
      </c>
      <c r="L1606" s="89" t="b">
        <v>0</v>
      </c>
    </row>
    <row r="1607" spans="1:12" ht="15">
      <c r="A1607" s="90" t="s">
        <v>1553</v>
      </c>
      <c r="B1607" s="89" t="s">
        <v>2041</v>
      </c>
      <c r="C1607" s="89">
        <v>2</v>
      </c>
      <c r="D1607" s="103">
        <v>0</v>
      </c>
      <c r="E1607" s="103">
        <v>1.105510184769974</v>
      </c>
      <c r="F1607" s="89" t="s">
        <v>1419</v>
      </c>
      <c r="G1607" s="89" t="b">
        <v>0</v>
      </c>
      <c r="H1607" s="89" t="b">
        <v>0</v>
      </c>
      <c r="I1607" s="89" t="b">
        <v>0</v>
      </c>
      <c r="J1607" s="89" t="b">
        <v>0</v>
      </c>
      <c r="K1607" s="89" t="b">
        <v>0</v>
      </c>
      <c r="L1607" s="89" t="b">
        <v>0</v>
      </c>
    </row>
    <row r="1608" spans="1:12" ht="15">
      <c r="A1608" s="90" t="s">
        <v>3458</v>
      </c>
      <c r="B1608" s="89" t="s">
        <v>3071</v>
      </c>
      <c r="C1608" s="89">
        <v>2</v>
      </c>
      <c r="D1608" s="103">
        <v>0</v>
      </c>
      <c r="E1608" s="103">
        <v>1.8836614351536176</v>
      </c>
      <c r="F1608" s="89" t="s">
        <v>1419</v>
      </c>
      <c r="G1608" s="89" t="b">
        <v>0</v>
      </c>
      <c r="H1608" s="89" t="b">
        <v>0</v>
      </c>
      <c r="I1608" s="89" t="b">
        <v>0</v>
      </c>
      <c r="J1608" s="89" t="b">
        <v>0</v>
      </c>
      <c r="K1608" s="89" t="b">
        <v>0</v>
      </c>
      <c r="L1608" s="89" t="b">
        <v>0</v>
      </c>
    </row>
    <row r="1609" spans="1:12" ht="15">
      <c r="A1609" s="90" t="s">
        <v>2695</v>
      </c>
      <c r="B1609" s="89" t="s">
        <v>1615</v>
      </c>
      <c r="C1609" s="89">
        <v>2</v>
      </c>
      <c r="D1609" s="103">
        <v>0</v>
      </c>
      <c r="E1609" s="103">
        <v>1.5826314394896364</v>
      </c>
      <c r="F1609" s="89" t="s">
        <v>1419</v>
      </c>
      <c r="G1609" s="89" t="b">
        <v>0</v>
      </c>
      <c r="H1609" s="89" t="b">
        <v>0</v>
      </c>
      <c r="I1609" s="89" t="b">
        <v>0</v>
      </c>
      <c r="J1609" s="89" t="b">
        <v>0</v>
      </c>
      <c r="K1609" s="89" t="b">
        <v>0</v>
      </c>
      <c r="L1609" s="89" t="b">
        <v>0</v>
      </c>
    </row>
    <row r="1610" spans="1:12" ht="15">
      <c r="A1610" s="90" t="s">
        <v>3138</v>
      </c>
      <c r="B1610" s="89" t="s">
        <v>1704</v>
      </c>
      <c r="C1610" s="89">
        <v>2</v>
      </c>
      <c r="D1610" s="103">
        <v>0</v>
      </c>
      <c r="E1610" s="103">
        <v>1.5826314394896364</v>
      </c>
      <c r="F1610" s="89" t="s">
        <v>1419</v>
      </c>
      <c r="G1610" s="89" t="b">
        <v>0</v>
      </c>
      <c r="H1610" s="89" t="b">
        <v>0</v>
      </c>
      <c r="I1610" s="89" t="b">
        <v>0</v>
      </c>
      <c r="J1610" s="89" t="b">
        <v>0</v>
      </c>
      <c r="K1610" s="89" t="b">
        <v>0</v>
      </c>
      <c r="L1610" s="89" t="b">
        <v>0</v>
      </c>
    </row>
    <row r="1611" spans="1:12" ht="15">
      <c r="A1611" s="90" t="s">
        <v>1627</v>
      </c>
      <c r="B1611" s="89" t="s">
        <v>2041</v>
      </c>
      <c r="C1611" s="89">
        <v>2</v>
      </c>
      <c r="D1611" s="103">
        <v>0</v>
      </c>
      <c r="E1611" s="103">
        <v>1.105510184769974</v>
      </c>
      <c r="F1611" s="89" t="s">
        <v>1419</v>
      </c>
      <c r="G1611" s="89" t="b">
        <v>0</v>
      </c>
      <c r="H1611" s="89" t="b">
        <v>0</v>
      </c>
      <c r="I1611" s="89" t="b">
        <v>0</v>
      </c>
      <c r="J1611" s="89" t="b">
        <v>0</v>
      </c>
      <c r="K1611" s="89" t="b">
        <v>0</v>
      </c>
      <c r="L1611" s="89" t="b">
        <v>0</v>
      </c>
    </row>
    <row r="1612" spans="1:12" ht="15">
      <c r="A1612" s="90" t="s">
        <v>1936</v>
      </c>
      <c r="B1612" s="89" t="s">
        <v>965</v>
      </c>
      <c r="C1612" s="89">
        <v>2</v>
      </c>
      <c r="D1612" s="103">
        <v>0</v>
      </c>
      <c r="E1612" s="103">
        <v>1.8836614351536176</v>
      </c>
      <c r="F1612" s="89" t="s">
        <v>1419</v>
      </c>
      <c r="G1612" s="89" t="b">
        <v>0</v>
      </c>
      <c r="H1612" s="89" t="b">
        <v>0</v>
      </c>
      <c r="I1612" s="89" t="b">
        <v>0</v>
      </c>
      <c r="J1612" s="89" t="b">
        <v>0</v>
      </c>
      <c r="K1612" s="89" t="b">
        <v>0</v>
      </c>
      <c r="L1612" s="89" t="b">
        <v>0</v>
      </c>
    </row>
    <row r="1613" spans="1:12" ht="15">
      <c r="A1613" s="90" t="s">
        <v>2041</v>
      </c>
      <c r="B1613" s="89" t="s">
        <v>1627</v>
      </c>
      <c r="C1613" s="89">
        <v>2</v>
      </c>
      <c r="D1613" s="103">
        <v>0</v>
      </c>
      <c r="E1613" s="103">
        <v>1.105510184769974</v>
      </c>
      <c r="F1613" s="89" t="s">
        <v>1419</v>
      </c>
      <c r="G1613" s="89" t="b">
        <v>0</v>
      </c>
      <c r="H1613" s="89" t="b">
        <v>0</v>
      </c>
      <c r="I1613" s="89" t="b">
        <v>0</v>
      </c>
      <c r="J1613" s="89" t="b">
        <v>0</v>
      </c>
      <c r="K1613" s="89" t="b">
        <v>0</v>
      </c>
      <c r="L1613" s="89" t="b">
        <v>0</v>
      </c>
    </row>
    <row r="1614" spans="1:12" ht="15">
      <c r="A1614" s="90" t="s">
        <v>1614</v>
      </c>
      <c r="B1614" s="89" t="s">
        <v>1936</v>
      </c>
      <c r="C1614" s="89">
        <v>2</v>
      </c>
      <c r="D1614" s="103">
        <v>0</v>
      </c>
      <c r="E1614" s="103">
        <v>1.5826314394896364</v>
      </c>
      <c r="F1614" s="89" t="s">
        <v>1419</v>
      </c>
      <c r="G1614" s="89" t="b">
        <v>0</v>
      </c>
      <c r="H1614" s="89" t="b">
        <v>0</v>
      </c>
      <c r="I1614" s="89" t="b">
        <v>0</v>
      </c>
      <c r="J1614" s="89" t="b">
        <v>0</v>
      </c>
      <c r="K1614" s="89" t="b">
        <v>0</v>
      </c>
      <c r="L1614" s="89" t="b">
        <v>0</v>
      </c>
    </row>
    <row r="1615" spans="1:12" ht="15">
      <c r="A1615" s="90" t="s">
        <v>2102</v>
      </c>
      <c r="B1615" s="89" t="s">
        <v>1614</v>
      </c>
      <c r="C1615" s="89">
        <v>2</v>
      </c>
      <c r="D1615" s="103">
        <v>0</v>
      </c>
      <c r="E1615" s="103">
        <v>1.5826314394896364</v>
      </c>
      <c r="F1615" s="89" t="s">
        <v>1419</v>
      </c>
      <c r="G1615" s="89" t="b">
        <v>0</v>
      </c>
      <c r="H1615" s="89" t="b">
        <v>0</v>
      </c>
      <c r="I1615" s="89" t="b">
        <v>0</v>
      </c>
      <c r="J1615" s="89" t="b">
        <v>0</v>
      </c>
      <c r="K1615" s="89" t="b">
        <v>0</v>
      </c>
      <c r="L1615" s="89" t="b">
        <v>0</v>
      </c>
    </row>
    <row r="1616" spans="1:12" ht="15">
      <c r="A1616" s="90" t="s">
        <v>1704</v>
      </c>
      <c r="B1616" s="89" t="s">
        <v>3152</v>
      </c>
      <c r="C1616" s="89">
        <v>2</v>
      </c>
      <c r="D1616" s="103">
        <v>0</v>
      </c>
      <c r="E1616" s="103">
        <v>1.5826314394896364</v>
      </c>
      <c r="F1616" s="89" t="s">
        <v>1419</v>
      </c>
      <c r="G1616" s="89" t="b">
        <v>0</v>
      </c>
      <c r="H1616" s="89" t="b">
        <v>0</v>
      </c>
      <c r="I1616" s="89" t="b">
        <v>0</v>
      </c>
      <c r="J1616" s="89" t="b">
        <v>0</v>
      </c>
      <c r="K1616" s="89" t="b">
        <v>0</v>
      </c>
      <c r="L1616" s="89" t="b">
        <v>0</v>
      </c>
    </row>
    <row r="1617" spans="1:12" ht="15">
      <c r="A1617" s="90" t="s">
        <v>1855</v>
      </c>
      <c r="B1617" s="89" t="s">
        <v>1855</v>
      </c>
      <c r="C1617" s="89">
        <v>2</v>
      </c>
      <c r="D1617" s="103">
        <v>0</v>
      </c>
      <c r="E1617" s="103">
        <v>0.9294189257142927</v>
      </c>
      <c r="F1617" s="89" t="s">
        <v>1419</v>
      </c>
      <c r="G1617" s="89" t="b">
        <v>0</v>
      </c>
      <c r="H1617" s="89" t="b">
        <v>0</v>
      </c>
      <c r="I1617" s="89" t="b">
        <v>0</v>
      </c>
      <c r="J1617" s="89" t="b">
        <v>0</v>
      </c>
      <c r="K1617" s="89" t="b">
        <v>0</v>
      </c>
      <c r="L1617" s="89" t="b">
        <v>0</v>
      </c>
    </row>
    <row r="1618" spans="1:12" ht="15">
      <c r="A1618" s="90" t="s">
        <v>3152</v>
      </c>
      <c r="B1618" s="89" t="s">
        <v>1704</v>
      </c>
      <c r="C1618" s="89">
        <v>2</v>
      </c>
      <c r="D1618" s="103">
        <v>0</v>
      </c>
      <c r="E1618" s="103">
        <v>1.5826314394896364</v>
      </c>
      <c r="F1618" s="89" t="s">
        <v>1419</v>
      </c>
      <c r="G1618" s="89" t="b">
        <v>0</v>
      </c>
      <c r="H1618" s="89" t="b">
        <v>0</v>
      </c>
      <c r="I1618" s="89" t="b">
        <v>0</v>
      </c>
      <c r="J1618" s="89" t="b">
        <v>0</v>
      </c>
      <c r="K1618" s="89" t="b">
        <v>0</v>
      </c>
      <c r="L1618" s="89" t="b">
        <v>0</v>
      </c>
    </row>
    <row r="1619" spans="1:12" ht="15">
      <c r="A1619" s="90" t="s">
        <v>1862</v>
      </c>
      <c r="B1619" s="89" t="s">
        <v>2695</v>
      </c>
      <c r="C1619" s="89">
        <v>2</v>
      </c>
      <c r="D1619" s="103">
        <v>0</v>
      </c>
      <c r="E1619" s="103">
        <v>1.4065401804339552</v>
      </c>
      <c r="F1619" s="89" t="s">
        <v>1419</v>
      </c>
      <c r="G1619" s="89" t="b">
        <v>0</v>
      </c>
      <c r="H1619" s="89" t="b">
        <v>0</v>
      </c>
      <c r="I1619" s="89" t="b">
        <v>0</v>
      </c>
      <c r="J1619" s="89" t="b">
        <v>0</v>
      </c>
      <c r="K1619" s="89" t="b">
        <v>0</v>
      </c>
      <c r="L1619" s="89" t="b">
        <v>0</v>
      </c>
    </row>
    <row r="1620" spans="1:12" ht="15">
      <c r="A1620" s="90" t="s">
        <v>1855</v>
      </c>
      <c r="B1620" s="89" t="s">
        <v>3144</v>
      </c>
      <c r="C1620" s="89">
        <v>2</v>
      </c>
      <c r="D1620" s="103">
        <v>0</v>
      </c>
      <c r="E1620" s="103">
        <v>1.4065401804339552</v>
      </c>
      <c r="F1620" s="89" t="s">
        <v>1419</v>
      </c>
      <c r="G1620" s="89" t="b">
        <v>0</v>
      </c>
      <c r="H1620" s="89" t="b">
        <v>0</v>
      </c>
      <c r="I1620" s="89" t="b">
        <v>0</v>
      </c>
      <c r="J1620" s="89" t="b">
        <v>0</v>
      </c>
      <c r="K1620" s="89" t="b">
        <v>0</v>
      </c>
      <c r="L1620" s="89" t="b">
        <v>0</v>
      </c>
    </row>
    <row r="1621" spans="1:12" ht="15">
      <c r="A1621" s="90" t="s">
        <v>2942</v>
      </c>
      <c r="B1621" s="89" t="s">
        <v>3374</v>
      </c>
      <c r="C1621" s="89">
        <v>2</v>
      </c>
      <c r="D1621" s="103">
        <v>0</v>
      </c>
      <c r="E1621" s="103">
        <v>1.8836614351536176</v>
      </c>
      <c r="F1621" s="89" t="s">
        <v>1419</v>
      </c>
      <c r="G1621" s="89" t="b">
        <v>0</v>
      </c>
      <c r="H1621" s="89" t="b">
        <v>0</v>
      </c>
      <c r="I1621" s="89" t="b">
        <v>0</v>
      </c>
      <c r="J1621" s="89" t="b">
        <v>0</v>
      </c>
      <c r="K1621" s="89" t="b">
        <v>0</v>
      </c>
      <c r="L1621" s="89" t="b">
        <v>0</v>
      </c>
    </row>
    <row r="1622" spans="1:12" ht="15">
      <c r="A1622" s="90" t="s">
        <v>3049</v>
      </c>
      <c r="B1622" s="89" t="s">
        <v>2942</v>
      </c>
      <c r="C1622" s="89">
        <v>2</v>
      </c>
      <c r="D1622" s="103">
        <v>0</v>
      </c>
      <c r="E1622" s="103">
        <v>1.8836614351536176</v>
      </c>
      <c r="F1622" s="89" t="s">
        <v>1419</v>
      </c>
      <c r="G1622" s="89" t="b">
        <v>0</v>
      </c>
      <c r="H1622" s="89" t="b">
        <v>0</v>
      </c>
      <c r="I1622" s="89" t="b">
        <v>0</v>
      </c>
      <c r="J1622" s="89" t="b">
        <v>0</v>
      </c>
      <c r="K1622" s="89" t="b">
        <v>0</v>
      </c>
      <c r="L1622" s="89" t="b">
        <v>0</v>
      </c>
    </row>
    <row r="1623" spans="1:12" ht="15">
      <c r="A1623" s="90" t="s">
        <v>1563</v>
      </c>
      <c r="B1623" s="89" t="s">
        <v>3458</v>
      </c>
      <c r="C1623" s="89">
        <v>2</v>
      </c>
      <c r="D1623" s="103">
        <v>0</v>
      </c>
      <c r="E1623" s="103">
        <v>1.8836614351536176</v>
      </c>
      <c r="F1623" s="89" t="s">
        <v>1419</v>
      </c>
      <c r="G1623" s="89" t="b">
        <v>0</v>
      </c>
      <c r="H1623" s="89" t="b">
        <v>0</v>
      </c>
      <c r="I1623" s="89" t="b">
        <v>0</v>
      </c>
      <c r="J1623" s="89" t="b">
        <v>0</v>
      </c>
      <c r="K1623" s="89" t="b">
        <v>0</v>
      </c>
      <c r="L1623" s="89" t="b">
        <v>0</v>
      </c>
    </row>
    <row r="1624" spans="1:12" ht="15">
      <c r="A1624" s="90" t="s">
        <v>1802</v>
      </c>
      <c r="B1624" s="89" t="s">
        <v>1615</v>
      </c>
      <c r="C1624" s="89">
        <v>2</v>
      </c>
      <c r="D1624" s="103">
        <v>0</v>
      </c>
      <c r="E1624" s="103">
        <v>1.281601443825655</v>
      </c>
      <c r="F1624" s="89" t="s">
        <v>1419</v>
      </c>
      <c r="G1624" s="89" t="b">
        <v>0</v>
      </c>
      <c r="H1624" s="89" t="b">
        <v>0</v>
      </c>
      <c r="I1624" s="89" t="b">
        <v>0</v>
      </c>
      <c r="J1624" s="89" t="b">
        <v>0</v>
      </c>
      <c r="K1624" s="89" t="b">
        <v>0</v>
      </c>
      <c r="L1624" s="89" t="b">
        <v>0</v>
      </c>
    </row>
    <row r="1625" spans="1:12" ht="15">
      <c r="A1625" s="90" t="s">
        <v>3454</v>
      </c>
      <c r="B1625" s="89" t="s">
        <v>3049</v>
      </c>
      <c r="C1625" s="89">
        <v>2</v>
      </c>
      <c r="D1625" s="103">
        <v>0</v>
      </c>
      <c r="E1625" s="103">
        <v>1.8836614351536176</v>
      </c>
      <c r="F1625" s="89" t="s">
        <v>1419</v>
      </c>
      <c r="G1625" s="89" t="b">
        <v>0</v>
      </c>
      <c r="H1625" s="89" t="b">
        <v>0</v>
      </c>
      <c r="I1625" s="89" t="b">
        <v>0</v>
      </c>
      <c r="J1625" s="89" t="b">
        <v>0</v>
      </c>
      <c r="K1625" s="89" t="b">
        <v>0</v>
      </c>
      <c r="L1625" s="89" t="b">
        <v>0</v>
      </c>
    </row>
    <row r="1626" spans="1:12" ht="15">
      <c r="A1626" s="90" t="s">
        <v>1704</v>
      </c>
      <c r="B1626" s="89" t="s">
        <v>1831</v>
      </c>
      <c r="C1626" s="89">
        <v>2</v>
      </c>
      <c r="D1626" s="103">
        <v>0</v>
      </c>
      <c r="E1626" s="103">
        <v>1.105510184769974</v>
      </c>
      <c r="F1626" s="89" t="s">
        <v>1419</v>
      </c>
      <c r="G1626" s="89" t="b">
        <v>0</v>
      </c>
      <c r="H1626" s="89" t="b">
        <v>0</v>
      </c>
      <c r="I1626" s="89" t="b">
        <v>0</v>
      </c>
      <c r="J1626" s="89" t="b">
        <v>0</v>
      </c>
      <c r="K1626" s="89" t="b">
        <v>0</v>
      </c>
      <c r="L1626" s="89" t="b">
        <v>0</v>
      </c>
    </row>
    <row r="1627" spans="1:12" ht="15">
      <c r="A1627" s="90" t="s">
        <v>1802</v>
      </c>
      <c r="B1627" s="89" t="s">
        <v>3138</v>
      </c>
      <c r="C1627" s="89">
        <v>2</v>
      </c>
      <c r="D1627" s="103">
        <v>0</v>
      </c>
      <c r="E1627" s="103">
        <v>1.5826314394896364</v>
      </c>
      <c r="F1627" s="89" t="s">
        <v>1419</v>
      </c>
      <c r="G1627" s="89" t="b">
        <v>0</v>
      </c>
      <c r="H1627" s="89" t="b">
        <v>0</v>
      </c>
      <c r="I1627" s="89" t="b">
        <v>0</v>
      </c>
      <c r="J1627" s="89" t="b">
        <v>0</v>
      </c>
      <c r="K1627" s="89" t="b">
        <v>0</v>
      </c>
      <c r="L1627" s="89" t="b">
        <v>0</v>
      </c>
    </row>
    <row r="1628" spans="1:12" ht="15">
      <c r="A1628" s="90" t="s">
        <v>1678</v>
      </c>
      <c r="B1628" s="89" t="s">
        <v>1614</v>
      </c>
      <c r="C1628" s="89">
        <v>2</v>
      </c>
      <c r="D1628" s="103">
        <v>0</v>
      </c>
      <c r="E1628" s="103">
        <v>1.4065401804339552</v>
      </c>
      <c r="F1628" s="89" t="s">
        <v>1419</v>
      </c>
      <c r="G1628" s="89" t="b">
        <v>0</v>
      </c>
      <c r="H1628" s="89" t="b">
        <v>0</v>
      </c>
      <c r="I1628" s="89" t="b">
        <v>0</v>
      </c>
      <c r="J1628" s="89" t="b">
        <v>0</v>
      </c>
      <c r="K1628" s="89" t="b">
        <v>0</v>
      </c>
      <c r="L1628" s="89" t="b">
        <v>0</v>
      </c>
    </row>
    <row r="1629" spans="1:12" ht="15">
      <c r="A1629" s="90" t="s">
        <v>1559</v>
      </c>
      <c r="B1629" s="89" t="s">
        <v>1600</v>
      </c>
      <c r="C1629" s="89">
        <v>2</v>
      </c>
      <c r="D1629" s="103">
        <v>0</v>
      </c>
      <c r="E1629" s="103">
        <v>1.8836614351536176</v>
      </c>
      <c r="F1629" s="89" t="s">
        <v>1419</v>
      </c>
      <c r="G1629" s="89" t="b">
        <v>0</v>
      </c>
      <c r="H1629" s="89" t="b">
        <v>0</v>
      </c>
      <c r="I1629" s="89" t="b">
        <v>0</v>
      </c>
      <c r="J1629" s="89" t="b">
        <v>0</v>
      </c>
      <c r="K1629" s="89" t="b">
        <v>0</v>
      </c>
      <c r="L1629" s="89" t="b">
        <v>0</v>
      </c>
    </row>
    <row r="1630" spans="1:12" ht="15">
      <c r="A1630" s="90" t="s">
        <v>1855</v>
      </c>
      <c r="B1630" s="89" t="s">
        <v>3416</v>
      </c>
      <c r="C1630" s="89">
        <v>2</v>
      </c>
      <c r="D1630" s="103">
        <v>0</v>
      </c>
      <c r="E1630" s="103">
        <v>1.4065401804339552</v>
      </c>
      <c r="F1630" s="89" t="s">
        <v>1419</v>
      </c>
      <c r="G1630" s="89" t="b">
        <v>0</v>
      </c>
      <c r="H1630" s="89" t="b">
        <v>0</v>
      </c>
      <c r="I1630" s="89" t="b">
        <v>0</v>
      </c>
      <c r="J1630" s="89" t="b">
        <v>0</v>
      </c>
      <c r="K1630" s="89" t="b">
        <v>0</v>
      </c>
      <c r="L1630" s="89" t="b">
        <v>0</v>
      </c>
    </row>
    <row r="1631" spans="1:12" ht="15">
      <c r="A1631" s="90" t="s">
        <v>1114</v>
      </c>
      <c r="B1631" s="89" t="s">
        <v>1112</v>
      </c>
      <c r="C1631" s="89">
        <v>2</v>
      </c>
      <c r="D1631" s="103">
        <v>0</v>
      </c>
      <c r="E1631" s="103">
        <v>1.8836614351536176</v>
      </c>
      <c r="F1631" s="89" t="s">
        <v>1419</v>
      </c>
      <c r="G1631" s="89" t="b">
        <v>0</v>
      </c>
      <c r="H1631" s="89" t="b">
        <v>0</v>
      </c>
      <c r="I1631" s="89" t="b">
        <v>0</v>
      </c>
      <c r="J1631" s="89" t="b">
        <v>0</v>
      </c>
      <c r="K1631" s="89" t="b">
        <v>0</v>
      </c>
      <c r="L1631" s="89" t="b">
        <v>0</v>
      </c>
    </row>
    <row r="1632" spans="1:12" ht="15">
      <c r="A1632" s="90" t="s">
        <v>2041</v>
      </c>
      <c r="B1632" s="89" t="s">
        <v>3448</v>
      </c>
      <c r="C1632" s="89">
        <v>2</v>
      </c>
      <c r="D1632" s="103">
        <v>0</v>
      </c>
      <c r="E1632" s="103">
        <v>1.5826314394896364</v>
      </c>
      <c r="F1632" s="89" t="s">
        <v>1419</v>
      </c>
      <c r="G1632" s="89" t="b">
        <v>0</v>
      </c>
      <c r="H1632" s="89" t="b">
        <v>0</v>
      </c>
      <c r="I1632" s="89" t="b">
        <v>0</v>
      </c>
      <c r="J1632" s="89" t="b">
        <v>0</v>
      </c>
      <c r="K1632" s="89" t="b">
        <v>0</v>
      </c>
      <c r="L1632" s="89" t="b">
        <v>0</v>
      </c>
    </row>
    <row r="1633" spans="1:12" ht="15">
      <c r="A1633" s="90" t="s">
        <v>1457</v>
      </c>
      <c r="B1633" s="89" t="s">
        <v>1476</v>
      </c>
      <c r="C1633" s="89">
        <v>2</v>
      </c>
      <c r="D1633" s="103">
        <v>0</v>
      </c>
      <c r="E1633" s="103">
        <v>1.5835765856339492</v>
      </c>
      <c r="F1633" s="89" t="s">
        <v>1421</v>
      </c>
      <c r="G1633" s="89" t="b">
        <v>0</v>
      </c>
      <c r="H1633" s="89" t="b">
        <v>0</v>
      </c>
      <c r="I1633" s="89" t="b">
        <v>0</v>
      </c>
      <c r="J1633" s="89" t="b">
        <v>0</v>
      </c>
      <c r="K1633" s="89" t="b">
        <v>0</v>
      </c>
      <c r="L1633" s="89" t="b">
        <v>0</v>
      </c>
    </row>
    <row r="1634" spans="1:12" ht="15">
      <c r="A1634" s="90" t="s">
        <v>2875</v>
      </c>
      <c r="B1634" s="89" t="s">
        <v>1466</v>
      </c>
      <c r="C1634" s="89">
        <v>2</v>
      </c>
      <c r="D1634" s="103">
        <v>0</v>
      </c>
      <c r="E1634" s="103">
        <v>1.0791812460476249</v>
      </c>
      <c r="F1634" s="89" t="s">
        <v>1422</v>
      </c>
      <c r="G1634" s="89" t="b">
        <v>0</v>
      </c>
      <c r="H1634" s="89" t="b">
        <v>0</v>
      </c>
      <c r="I1634" s="89" t="b">
        <v>0</v>
      </c>
      <c r="J1634" s="89" t="b">
        <v>0</v>
      </c>
      <c r="K1634" s="89" t="b">
        <v>0</v>
      </c>
      <c r="L1634" s="89" t="b">
        <v>0</v>
      </c>
    </row>
    <row r="1635" spans="1:12" ht="15">
      <c r="A1635" s="90" t="s">
        <v>1455</v>
      </c>
      <c r="B1635" s="89" t="s">
        <v>1457</v>
      </c>
      <c r="C1635" s="89">
        <v>3</v>
      </c>
      <c r="D1635" s="103">
        <v>0</v>
      </c>
      <c r="E1635" s="103">
        <v>0.8932860834978991</v>
      </c>
      <c r="F1635" s="89" t="s">
        <v>1423</v>
      </c>
      <c r="G1635" s="89" t="b">
        <v>0</v>
      </c>
      <c r="H1635" s="89" t="b">
        <v>0</v>
      </c>
      <c r="I1635" s="89" t="b">
        <v>0</v>
      </c>
      <c r="J1635" s="89" t="b">
        <v>0</v>
      </c>
      <c r="K1635" s="89" t="b">
        <v>0</v>
      </c>
      <c r="L1635" s="89" t="b">
        <v>0</v>
      </c>
    </row>
    <row r="1636" spans="1:12" ht="15">
      <c r="A1636" s="90" t="s">
        <v>817</v>
      </c>
      <c r="B1636" s="89" t="s">
        <v>1455</v>
      </c>
      <c r="C1636" s="89">
        <v>2</v>
      </c>
      <c r="D1636" s="103">
        <v>0</v>
      </c>
      <c r="E1636" s="103">
        <v>0.8421335610505178</v>
      </c>
      <c r="F1636" s="89" t="s">
        <v>1423</v>
      </c>
      <c r="G1636" s="89" t="b">
        <v>0</v>
      </c>
      <c r="H1636" s="89" t="b">
        <v>0</v>
      </c>
      <c r="I1636" s="89" t="b">
        <v>0</v>
      </c>
      <c r="J1636" s="89" t="b">
        <v>0</v>
      </c>
      <c r="K1636" s="89" t="b">
        <v>0</v>
      </c>
      <c r="L1636" s="89" t="b">
        <v>0</v>
      </c>
    </row>
    <row r="1637" spans="1:12" ht="15">
      <c r="A1637" s="90" t="s">
        <v>2121</v>
      </c>
      <c r="B1637" s="89" t="s">
        <v>2243</v>
      </c>
      <c r="C1637" s="89">
        <v>2</v>
      </c>
      <c r="D1637" s="103">
        <v>0</v>
      </c>
      <c r="E1637" s="103">
        <v>0.8044801891059927</v>
      </c>
      <c r="F1637" s="89" t="s">
        <v>1424</v>
      </c>
      <c r="G1637" s="89" t="b">
        <v>0</v>
      </c>
      <c r="H1637" s="89" t="b">
        <v>0</v>
      </c>
      <c r="I1637" s="89" t="b">
        <v>0</v>
      </c>
      <c r="J1637" s="89" t="b">
        <v>0</v>
      </c>
      <c r="K1637" s="89" t="b">
        <v>0</v>
      </c>
      <c r="L1637" s="89" t="b">
        <v>0</v>
      </c>
    </row>
    <row r="1638" spans="1:12" ht="15">
      <c r="A1638" s="90" t="s">
        <v>1873</v>
      </c>
      <c r="B1638" s="89" t="s">
        <v>2042</v>
      </c>
      <c r="C1638" s="89">
        <v>2</v>
      </c>
      <c r="D1638" s="103">
        <v>0</v>
      </c>
      <c r="E1638" s="103">
        <v>1.3944516808262162</v>
      </c>
      <c r="F1638" s="89" t="s">
        <v>1425</v>
      </c>
      <c r="G1638" s="89" t="b">
        <v>0</v>
      </c>
      <c r="H1638" s="89" t="b">
        <v>0</v>
      </c>
      <c r="I1638" s="89" t="b">
        <v>0</v>
      </c>
      <c r="J1638" s="89" t="b">
        <v>0</v>
      </c>
      <c r="K1638" s="89" t="b">
        <v>0</v>
      </c>
      <c r="L1638" s="89" t="b">
        <v>0</v>
      </c>
    </row>
    <row r="1639" spans="1:12" ht="15">
      <c r="A1639" s="90" t="s">
        <v>2377</v>
      </c>
      <c r="B1639" s="89" t="s">
        <v>2098</v>
      </c>
      <c r="C1639" s="89">
        <v>2</v>
      </c>
      <c r="D1639" s="103">
        <v>0</v>
      </c>
      <c r="E1639" s="103">
        <v>1.3152704347785915</v>
      </c>
      <c r="F1639" s="89" t="s">
        <v>1425</v>
      </c>
      <c r="G1639" s="89" t="b">
        <v>0</v>
      </c>
      <c r="H1639" s="89" t="b">
        <v>0</v>
      </c>
      <c r="I1639" s="89" t="b">
        <v>0</v>
      </c>
      <c r="J1639" s="89" t="b">
        <v>0</v>
      </c>
      <c r="K1639" s="89" t="b">
        <v>0</v>
      </c>
      <c r="L1639" s="89" t="b">
        <v>0</v>
      </c>
    </row>
    <row r="1640" spans="1:12" ht="15">
      <c r="A1640" s="90" t="s">
        <v>2456</v>
      </c>
      <c r="B1640" s="89" t="s">
        <v>1513</v>
      </c>
      <c r="C1640" s="89">
        <v>2</v>
      </c>
      <c r="D1640" s="103">
        <v>0</v>
      </c>
      <c r="E1640" s="103">
        <v>1.4402091713868914</v>
      </c>
      <c r="F1640" s="89" t="s">
        <v>1425</v>
      </c>
      <c r="G1640" s="89" t="b">
        <v>0</v>
      </c>
      <c r="H1640" s="89" t="b">
        <v>0</v>
      </c>
      <c r="I1640" s="89" t="b">
        <v>0</v>
      </c>
      <c r="J1640" s="89" t="b">
        <v>0</v>
      </c>
      <c r="K1640" s="89" t="b">
        <v>0</v>
      </c>
      <c r="L1640" s="89" t="b">
        <v>0</v>
      </c>
    </row>
    <row r="1641" spans="1:12" ht="15">
      <c r="A1641" s="90" t="s">
        <v>2168</v>
      </c>
      <c r="B1641" s="89" t="s">
        <v>2377</v>
      </c>
      <c r="C1641" s="89">
        <v>2</v>
      </c>
      <c r="D1641" s="103">
        <v>0</v>
      </c>
      <c r="E1641" s="103">
        <v>1.4402091713868914</v>
      </c>
      <c r="F1641" s="89" t="s">
        <v>1425</v>
      </c>
      <c r="G1641" s="89" t="b">
        <v>0</v>
      </c>
      <c r="H1641" s="89" t="b">
        <v>0</v>
      </c>
      <c r="I1641" s="89" t="b">
        <v>0</v>
      </c>
      <c r="J1641" s="89" t="b">
        <v>0</v>
      </c>
      <c r="K1641" s="89" t="b">
        <v>0</v>
      </c>
      <c r="L1641" s="89" t="b">
        <v>0</v>
      </c>
    </row>
    <row r="1642" spans="1:12" ht="15">
      <c r="A1642" s="90" t="s">
        <v>1865</v>
      </c>
      <c r="B1642" s="89" t="s">
        <v>2618</v>
      </c>
      <c r="C1642" s="89">
        <v>2</v>
      </c>
      <c r="D1642" s="103">
        <v>0</v>
      </c>
      <c r="E1642" s="103">
        <v>1.3152704347785915</v>
      </c>
      <c r="F1642" s="89" t="s">
        <v>1425</v>
      </c>
      <c r="G1642" s="89" t="b">
        <v>0</v>
      </c>
      <c r="H1642" s="89" t="b">
        <v>0</v>
      </c>
      <c r="I1642" s="89" t="b">
        <v>0</v>
      </c>
      <c r="J1642" s="89" t="b">
        <v>0</v>
      </c>
      <c r="K1642" s="89" t="b">
        <v>1</v>
      </c>
      <c r="L1642" s="89" t="b">
        <v>0</v>
      </c>
    </row>
    <row r="1643" spans="1:12" ht="15">
      <c r="A1643" s="90" t="s">
        <v>2008</v>
      </c>
      <c r="B1643" s="89" t="s">
        <v>2509</v>
      </c>
      <c r="C1643" s="89">
        <v>2</v>
      </c>
      <c r="D1643" s="103">
        <v>0</v>
      </c>
      <c r="E1643" s="103">
        <v>1.4402091713868914</v>
      </c>
      <c r="F1643" s="89" t="s">
        <v>1425</v>
      </c>
      <c r="G1643" s="89" t="b">
        <v>0</v>
      </c>
      <c r="H1643" s="89" t="b">
        <v>0</v>
      </c>
      <c r="I1643" s="89" t="b">
        <v>0</v>
      </c>
      <c r="J1643" s="89" t="b">
        <v>0</v>
      </c>
      <c r="K1643" s="89" t="b">
        <v>0</v>
      </c>
      <c r="L1643" s="89" t="b">
        <v>0</v>
      </c>
    </row>
    <row r="1644" spans="1:12" ht="15">
      <c r="A1644" s="90" t="s">
        <v>1455</v>
      </c>
      <c r="B1644" s="89" t="s">
        <v>1456</v>
      </c>
      <c r="C1644" s="89">
        <v>2</v>
      </c>
      <c r="D1644" s="103">
        <v>0</v>
      </c>
      <c r="E1644" s="103">
        <v>0.8372727025023002</v>
      </c>
      <c r="F1644" s="89" t="s">
        <v>1426</v>
      </c>
      <c r="G1644" s="89" t="b">
        <v>0</v>
      </c>
      <c r="H1644" s="89" t="b">
        <v>0</v>
      </c>
      <c r="I1644" s="89" t="b">
        <v>0</v>
      </c>
      <c r="J1644" s="89" t="b">
        <v>0</v>
      </c>
      <c r="K1644" s="89" t="b">
        <v>0</v>
      </c>
      <c r="L1644" s="89" t="b">
        <v>0</v>
      </c>
    </row>
    <row r="1645" spans="1:12" ht="15">
      <c r="A1645" s="90" t="s">
        <v>1491</v>
      </c>
      <c r="B1645" s="89" t="s">
        <v>2004</v>
      </c>
      <c r="C1645" s="89">
        <v>3</v>
      </c>
      <c r="D1645" s="103">
        <v>0</v>
      </c>
      <c r="E1645" s="103">
        <v>1.1760912590556813</v>
      </c>
      <c r="F1645" s="89" t="s">
        <v>1427</v>
      </c>
      <c r="G1645" s="89" t="b">
        <v>0</v>
      </c>
      <c r="H1645" s="89" t="b">
        <v>0</v>
      </c>
      <c r="I1645" s="89" t="b">
        <v>0</v>
      </c>
      <c r="J1645" s="89" t="b">
        <v>0</v>
      </c>
      <c r="K1645" s="89" t="b">
        <v>0</v>
      </c>
      <c r="L1645" s="89" t="b">
        <v>0</v>
      </c>
    </row>
    <row r="1646" spans="1:12" ht="15">
      <c r="A1646" s="90" t="s">
        <v>1480</v>
      </c>
      <c r="B1646" s="89" t="s">
        <v>1468</v>
      </c>
      <c r="C1646" s="89">
        <v>2</v>
      </c>
      <c r="D1646" s="103">
        <v>0</v>
      </c>
      <c r="E1646" s="103">
        <v>1.6989700043360187</v>
      </c>
      <c r="F1646" s="89" t="s">
        <v>1427</v>
      </c>
      <c r="G1646" s="89" t="b">
        <v>0</v>
      </c>
      <c r="H1646" s="89" t="b">
        <v>0</v>
      </c>
      <c r="I1646" s="89" t="b">
        <v>0</v>
      </c>
      <c r="J1646" s="89" t="b">
        <v>0</v>
      </c>
      <c r="K1646" s="89" t="b">
        <v>0</v>
      </c>
      <c r="L1646" s="89" t="b">
        <v>0</v>
      </c>
    </row>
    <row r="1647" spans="1:12" ht="15">
      <c r="A1647" s="90" t="s">
        <v>1742</v>
      </c>
      <c r="B1647" s="89" t="s">
        <v>2565</v>
      </c>
      <c r="C1647" s="89">
        <v>2</v>
      </c>
      <c r="D1647" s="103">
        <v>0</v>
      </c>
      <c r="E1647" s="103">
        <v>1.3467874862246563</v>
      </c>
      <c r="F1647" s="89" t="s">
        <v>1427</v>
      </c>
      <c r="G1647" s="89" t="b">
        <v>0</v>
      </c>
      <c r="H1647" s="89" t="b">
        <v>0</v>
      </c>
      <c r="I1647" s="89" t="b">
        <v>0</v>
      </c>
      <c r="J1647" s="89" t="b">
        <v>0</v>
      </c>
      <c r="K1647" s="89" t="b">
        <v>0</v>
      </c>
      <c r="L1647" s="89" t="b">
        <v>0</v>
      </c>
    </row>
    <row r="1648" spans="1:12" ht="15">
      <c r="A1648" s="90" t="s">
        <v>1532</v>
      </c>
      <c r="B1648" s="89" t="s">
        <v>1780</v>
      </c>
      <c r="C1648" s="89">
        <v>2</v>
      </c>
      <c r="D1648" s="103">
        <v>0</v>
      </c>
      <c r="E1648" s="103">
        <v>1.5118833609788744</v>
      </c>
      <c r="F1648" s="89" t="s">
        <v>1428</v>
      </c>
      <c r="G1648" s="89" t="b">
        <v>0</v>
      </c>
      <c r="H1648" s="89" t="b">
        <v>0</v>
      </c>
      <c r="I1648" s="89" t="b">
        <v>0</v>
      </c>
      <c r="J1648" s="89" t="b">
        <v>0</v>
      </c>
      <c r="K1648" s="89" t="b">
        <v>0</v>
      </c>
      <c r="L1648" s="89" t="b">
        <v>0</v>
      </c>
    </row>
    <row r="1649" spans="1:12" ht="15">
      <c r="A1649" s="90" t="s">
        <v>1464</v>
      </c>
      <c r="B1649" s="89" t="s">
        <v>1938</v>
      </c>
      <c r="C1649" s="89">
        <v>2</v>
      </c>
      <c r="D1649" s="103">
        <v>0</v>
      </c>
      <c r="E1649" s="103">
        <v>1.4313637641589874</v>
      </c>
      <c r="F1649" s="89" t="s">
        <v>1429</v>
      </c>
      <c r="G1649" s="89" t="b">
        <v>0</v>
      </c>
      <c r="H1649" s="89" t="b">
        <v>0</v>
      </c>
      <c r="I1649" s="89" t="b">
        <v>0</v>
      </c>
      <c r="J1649" s="89" t="b">
        <v>0</v>
      </c>
      <c r="K1649" s="89" t="b">
        <v>1</v>
      </c>
      <c r="L1649" s="89" t="b">
        <v>0</v>
      </c>
    </row>
    <row r="1650" spans="1:12" ht="15">
      <c r="A1650" s="90" t="s">
        <v>1567</v>
      </c>
      <c r="B1650" s="89" t="s">
        <v>1601</v>
      </c>
      <c r="C1650" s="89">
        <v>7</v>
      </c>
      <c r="D1650" s="103">
        <v>0</v>
      </c>
      <c r="E1650" s="103">
        <v>0.9229848157088828</v>
      </c>
      <c r="F1650" s="89" t="s">
        <v>1430</v>
      </c>
      <c r="G1650" s="89" t="b">
        <v>0</v>
      </c>
      <c r="H1650" s="89" t="b">
        <v>0</v>
      </c>
      <c r="I1650" s="89" t="b">
        <v>0</v>
      </c>
      <c r="J1650" s="89" t="b">
        <v>0</v>
      </c>
      <c r="K1650" s="89" t="b">
        <v>0</v>
      </c>
      <c r="L1650" s="89" t="b">
        <v>0</v>
      </c>
    </row>
    <row r="1651" spans="1:12" ht="15">
      <c r="A1651" s="90" t="s">
        <v>2513</v>
      </c>
      <c r="B1651" s="89" t="s">
        <v>2668</v>
      </c>
      <c r="C1651" s="89">
        <v>3</v>
      </c>
      <c r="D1651" s="103">
        <v>0</v>
      </c>
      <c r="E1651" s="103">
        <v>1.8260748027008264</v>
      </c>
      <c r="F1651" s="89" t="s">
        <v>1430</v>
      </c>
      <c r="G1651" s="89" t="b">
        <v>0</v>
      </c>
      <c r="H1651" s="89" t="b">
        <v>0</v>
      </c>
      <c r="I1651" s="89" t="b">
        <v>0</v>
      </c>
      <c r="J1651" s="89" t="b">
        <v>0</v>
      </c>
      <c r="K1651" s="89" t="b">
        <v>0</v>
      </c>
      <c r="L1651" s="89" t="b">
        <v>0</v>
      </c>
    </row>
    <row r="1652" spans="1:12" ht="15">
      <c r="A1652" s="90" t="s">
        <v>1547</v>
      </c>
      <c r="B1652" s="89" t="s">
        <v>1940</v>
      </c>
      <c r="C1652" s="89">
        <v>2</v>
      </c>
      <c r="D1652" s="103">
        <v>0</v>
      </c>
      <c r="E1652" s="103">
        <v>2.002166061756508</v>
      </c>
      <c r="F1652" s="89" t="s">
        <v>1430</v>
      </c>
      <c r="G1652" s="89" t="b">
        <v>0</v>
      </c>
      <c r="H1652" s="89" t="b">
        <v>0</v>
      </c>
      <c r="I1652" s="89" t="b">
        <v>0</v>
      </c>
      <c r="J1652" s="89" t="b">
        <v>0</v>
      </c>
      <c r="K1652" s="89" t="b">
        <v>0</v>
      </c>
      <c r="L1652" s="89" t="b">
        <v>0</v>
      </c>
    </row>
    <row r="1653" spans="1:12" ht="15">
      <c r="A1653" s="90" t="s">
        <v>2372</v>
      </c>
      <c r="B1653" s="89" t="s">
        <v>2031</v>
      </c>
      <c r="C1653" s="89">
        <v>2</v>
      </c>
      <c r="D1653" s="103">
        <v>0</v>
      </c>
      <c r="E1653" s="103">
        <v>1.60422605308447</v>
      </c>
      <c r="F1653" s="89" t="s">
        <v>1430</v>
      </c>
      <c r="G1653" s="89" t="b">
        <v>0</v>
      </c>
      <c r="H1653" s="89" t="b">
        <v>0</v>
      </c>
      <c r="I1653" s="89" t="b">
        <v>0</v>
      </c>
      <c r="J1653" s="89" t="b">
        <v>0</v>
      </c>
      <c r="K1653" s="89" t="b">
        <v>0</v>
      </c>
      <c r="L1653" s="89" t="b">
        <v>0</v>
      </c>
    </row>
    <row r="1654" spans="1:12" ht="15">
      <c r="A1654" s="90" t="s">
        <v>3390</v>
      </c>
      <c r="B1654" s="89" t="s">
        <v>1567</v>
      </c>
      <c r="C1654" s="89">
        <v>2</v>
      </c>
      <c r="D1654" s="103">
        <v>0</v>
      </c>
      <c r="E1654" s="103">
        <v>1.1570680217422509</v>
      </c>
      <c r="F1654" s="89" t="s">
        <v>1430</v>
      </c>
      <c r="G1654" s="89" t="b">
        <v>0</v>
      </c>
      <c r="H1654" s="89" t="b">
        <v>0</v>
      </c>
      <c r="I1654" s="89" t="b">
        <v>0</v>
      </c>
      <c r="J1654" s="89" t="b">
        <v>0</v>
      </c>
      <c r="K1654" s="89" t="b">
        <v>0</v>
      </c>
      <c r="L1654" s="89" t="b">
        <v>0</v>
      </c>
    </row>
    <row r="1655" spans="1:12" ht="15">
      <c r="A1655" s="90" t="s">
        <v>2162</v>
      </c>
      <c r="B1655" s="89" t="s">
        <v>1595</v>
      </c>
      <c r="C1655" s="89">
        <v>2</v>
      </c>
      <c r="D1655" s="103">
        <v>0</v>
      </c>
      <c r="E1655" s="103">
        <v>1.8260748027008264</v>
      </c>
      <c r="F1655" s="89" t="s">
        <v>1430</v>
      </c>
      <c r="G1655" s="89" t="b">
        <v>0</v>
      </c>
      <c r="H1655" s="89" t="b">
        <v>0</v>
      </c>
      <c r="I1655" s="89" t="b">
        <v>0</v>
      </c>
      <c r="J1655" s="89" t="b">
        <v>0</v>
      </c>
      <c r="K1655" s="89" t="b">
        <v>0</v>
      </c>
      <c r="L1655" s="89" t="b">
        <v>0</v>
      </c>
    </row>
    <row r="1656" spans="1:12" ht="15">
      <c r="A1656" s="90" t="s">
        <v>2923</v>
      </c>
      <c r="B1656" s="89" t="s">
        <v>2461</v>
      </c>
      <c r="C1656" s="89">
        <v>2</v>
      </c>
      <c r="D1656" s="103">
        <v>0</v>
      </c>
      <c r="E1656" s="103">
        <v>2.002166061756508</v>
      </c>
      <c r="F1656" s="89" t="s">
        <v>1430</v>
      </c>
      <c r="G1656" s="89" t="b">
        <v>0</v>
      </c>
      <c r="H1656" s="89" t="b">
        <v>0</v>
      </c>
      <c r="I1656" s="89" t="b">
        <v>0</v>
      </c>
      <c r="J1656" s="89" t="b">
        <v>0</v>
      </c>
      <c r="K1656" s="89" t="b">
        <v>0</v>
      </c>
      <c r="L1656" s="89" t="b">
        <v>0</v>
      </c>
    </row>
    <row r="1657" spans="1:12" ht="15">
      <c r="A1657" s="90" t="s">
        <v>1892</v>
      </c>
      <c r="B1657" s="89" t="s">
        <v>3434</v>
      </c>
      <c r="C1657" s="89">
        <v>2</v>
      </c>
      <c r="D1657" s="103">
        <v>0</v>
      </c>
      <c r="E1657" s="103">
        <v>2.002166061756508</v>
      </c>
      <c r="F1657" s="89" t="s">
        <v>1430</v>
      </c>
      <c r="G1657" s="89" t="b">
        <v>0</v>
      </c>
      <c r="H1657" s="89" t="b">
        <v>0</v>
      </c>
      <c r="I1657" s="89" t="b">
        <v>0</v>
      </c>
      <c r="J1657" s="89" t="b">
        <v>0</v>
      </c>
      <c r="K1657" s="89" t="b">
        <v>0</v>
      </c>
      <c r="L1657" s="89" t="b">
        <v>0</v>
      </c>
    </row>
    <row r="1658" spans="1:12" ht="15">
      <c r="A1658" s="90" t="s">
        <v>3314</v>
      </c>
      <c r="B1658" s="89" t="s">
        <v>1490</v>
      </c>
      <c r="C1658" s="89">
        <v>2</v>
      </c>
      <c r="D1658" s="103">
        <v>0</v>
      </c>
      <c r="E1658" s="103">
        <v>1.8260748027008264</v>
      </c>
      <c r="F1658" s="89" t="s">
        <v>1430</v>
      </c>
      <c r="G1658" s="89" t="b">
        <v>0</v>
      </c>
      <c r="H1658" s="89" t="b">
        <v>0</v>
      </c>
      <c r="I1658" s="89" t="b">
        <v>0</v>
      </c>
      <c r="J1658" s="89" t="b">
        <v>0</v>
      </c>
      <c r="K1658" s="89" t="b">
        <v>0</v>
      </c>
      <c r="L1658" s="89" t="b">
        <v>0</v>
      </c>
    </row>
    <row r="1659" spans="1:12" ht="15">
      <c r="A1659" s="90" t="s">
        <v>3282</v>
      </c>
      <c r="B1659" s="89" t="s">
        <v>1567</v>
      </c>
      <c r="C1659" s="89">
        <v>2</v>
      </c>
      <c r="D1659" s="103">
        <v>0</v>
      </c>
      <c r="E1659" s="103">
        <v>1.1570680217422509</v>
      </c>
      <c r="F1659" s="89" t="s">
        <v>1430</v>
      </c>
      <c r="G1659" s="89" t="b">
        <v>0</v>
      </c>
      <c r="H1659" s="89" t="b">
        <v>0</v>
      </c>
      <c r="I1659" s="89" t="b">
        <v>0</v>
      </c>
      <c r="J1659" s="89" t="b">
        <v>0</v>
      </c>
      <c r="K1659" s="89" t="b">
        <v>0</v>
      </c>
      <c r="L1659" s="89" t="b">
        <v>0</v>
      </c>
    </row>
    <row r="1660" spans="1:12" ht="15">
      <c r="A1660" s="90" t="s">
        <v>1567</v>
      </c>
      <c r="B1660" s="89" t="s">
        <v>2632</v>
      </c>
      <c r="C1660" s="89">
        <v>2</v>
      </c>
      <c r="D1660" s="103">
        <v>0</v>
      </c>
      <c r="E1660" s="103">
        <v>1.1570680217422509</v>
      </c>
      <c r="F1660" s="89" t="s">
        <v>1430</v>
      </c>
      <c r="G1660" s="89" t="b">
        <v>0</v>
      </c>
      <c r="H1660" s="89" t="b">
        <v>0</v>
      </c>
      <c r="I1660" s="89" t="b">
        <v>0</v>
      </c>
      <c r="J1660" s="89" t="b">
        <v>1</v>
      </c>
      <c r="K1660" s="89" t="b">
        <v>0</v>
      </c>
      <c r="L1660" s="89" t="b">
        <v>0</v>
      </c>
    </row>
    <row r="1661" spans="1:12" ht="15">
      <c r="A1661" s="90" t="s">
        <v>1639</v>
      </c>
      <c r="B1661" s="89" t="s">
        <v>1567</v>
      </c>
      <c r="C1661" s="89">
        <v>2</v>
      </c>
      <c r="D1661" s="103">
        <v>0</v>
      </c>
      <c r="E1661" s="103">
        <v>0.9809767626865696</v>
      </c>
      <c r="F1661" s="89" t="s">
        <v>1430</v>
      </c>
      <c r="G1661" s="89" t="b">
        <v>0</v>
      </c>
      <c r="H1661" s="89" t="b">
        <v>0</v>
      </c>
      <c r="I1661" s="89" t="b">
        <v>0</v>
      </c>
      <c r="J1661" s="89" t="b">
        <v>0</v>
      </c>
      <c r="K1661" s="89" t="b">
        <v>0</v>
      </c>
      <c r="L1661" s="89" t="b">
        <v>0</v>
      </c>
    </row>
    <row r="1662" spans="1:12" ht="15">
      <c r="A1662" s="90" t="s">
        <v>2461</v>
      </c>
      <c r="B1662" s="89" t="s">
        <v>1723</v>
      </c>
      <c r="C1662" s="89">
        <v>2</v>
      </c>
      <c r="D1662" s="103">
        <v>0</v>
      </c>
      <c r="E1662" s="103">
        <v>1.7011360660925265</v>
      </c>
      <c r="F1662" s="89" t="s">
        <v>1430</v>
      </c>
      <c r="G1662" s="89" t="b">
        <v>0</v>
      </c>
      <c r="H1662" s="89" t="b">
        <v>0</v>
      </c>
      <c r="I1662" s="89" t="b">
        <v>0</v>
      </c>
      <c r="J1662" s="89" t="b">
        <v>0</v>
      </c>
      <c r="K1662" s="89" t="b">
        <v>0</v>
      </c>
      <c r="L1662" s="89" t="b">
        <v>0</v>
      </c>
    </row>
    <row r="1663" spans="1:12" ht="15">
      <c r="A1663" s="90" t="s">
        <v>2203</v>
      </c>
      <c r="B1663" s="89" t="s">
        <v>1791</v>
      </c>
      <c r="C1663" s="89">
        <v>2</v>
      </c>
      <c r="D1663" s="103">
        <v>0</v>
      </c>
      <c r="E1663" s="103">
        <v>1.2820067583505508</v>
      </c>
      <c r="F1663" s="89" t="s">
        <v>1430</v>
      </c>
      <c r="G1663" s="89" t="b">
        <v>0</v>
      </c>
      <c r="H1663" s="89" t="b">
        <v>1</v>
      </c>
      <c r="I1663" s="89" t="b">
        <v>0</v>
      </c>
      <c r="J1663" s="89" t="b">
        <v>0</v>
      </c>
      <c r="K1663" s="89" t="b">
        <v>0</v>
      </c>
      <c r="L1663" s="89" t="b">
        <v>0</v>
      </c>
    </row>
    <row r="1664" spans="1:12" ht="15">
      <c r="A1664" s="90" t="s">
        <v>1682</v>
      </c>
      <c r="B1664" s="89" t="s">
        <v>1639</v>
      </c>
      <c r="C1664" s="89">
        <v>2</v>
      </c>
      <c r="D1664" s="103">
        <v>0</v>
      </c>
      <c r="E1664" s="103">
        <v>1.6499835436451453</v>
      </c>
      <c r="F1664" s="89" t="s">
        <v>1430</v>
      </c>
      <c r="G1664" s="89" t="b">
        <v>0</v>
      </c>
      <c r="H1664" s="89" t="b">
        <v>0</v>
      </c>
      <c r="I1664" s="89" t="b">
        <v>0</v>
      </c>
      <c r="J1664" s="89" t="b">
        <v>0</v>
      </c>
      <c r="K1664" s="89" t="b">
        <v>0</v>
      </c>
      <c r="L1664" s="89" t="b">
        <v>0</v>
      </c>
    </row>
    <row r="1665" spans="1:12" ht="15">
      <c r="A1665" s="90" t="s">
        <v>1791</v>
      </c>
      <c r="B1665" s="89" t="s">
        <v>1634</v>
      </c>
      <c r="C1665" s="89">
        <v>2</v>
      </c>
      <c r="D1665" s="103">
        <v>0</v>
      </c>
      <c r="E1665" s="103">
        <v>1.1570680217422509</v>
      </c>
      <c r="F1665" s="89" t="s">
        <v>1430</v>
      </c>
      <c r="G1665" s="89" t="b">
        <v>0</v>
      </c>
      <c r="H1665" s="89" t="b">
        <v>0</v>
      </c>
      <c r="I1665" s="89" t="b">
        <v>0</v>
      </c>
      <c r="J1665" s="89" t="b">
        <v>0</v>
      </c>
      <c r="K1665" s="89" t="b">
        <v>0</v>
      </c>
      <c r="L1665" s="89" t="b">
        <v>0</v>
      </c>
    </row>
    <row r="1666" spans="1:12" ht="15">
      <c r="A1666" s="90" t="s">
        <v>1601</v>
      </c>
      <c r="B1666" s="89" t="s">
        <v>1682</v>
      </c>
      <c r="C1666" s="89">
        <v>2</v>
      </c>
      <c r="D1666" s="103">
        <v>0</v>
      </c>
      <c r="E1666" s="103">
        <v>1.0479235523171828</v>
      </c>
      <c r="F1666" s="89" t="s">
        <v>1430</v>
      </c>
      <c r="G1666" s="89" t="b">
        <v>0</v>
      </c>
      <c r="H1666" s="89" t="b">
        <v>0</v>
      </c>
      <c r="I1666" s="89" t="b">
        <v>0</v>
      </c>
      <c r="J1666" s="89" t="b">
        <v>0</v>
      </c>
      <c r="K1666" s="89" t="b">
        <v>0</v>
      </c>
      <c r="L166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1788C61-0762-422C-B763-851A878E38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2024-04-25T18:31:26Z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